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hirtb_000\Documents\Activities\Clear Roads\Winter Data Survey 2016-2017\04 Deliverable Spreadsheet\"/>
    </mc:Choice>
  </mc:AlternateContent>
  <bookViews>
    <workbookView xWindow="38565" yWindow="0" windowWidth="20490" windowHeight="7755" tabRatio="908"/>
  </bookViews>
  <sheets>
    <sheet name="1. Overview and Interactive Map" sheetId="5" r:id="rId1"/>
    <sheet name="2. Collected Data" sheetId="7" r:id="rId2"/>
    <sheet name="3. Calculated Stats" sheetId="8" r:id="rId3"/>
    <sheet name="4. Average Values - Three Year" sheetId="23" r:id="rId4"/>
    <sheet name="5. Value Change from Last Year" sheetId="21" r:id="rId5"/>
    <sheet name="6. Reference - Winter Weather" sheetId="17" r:id="rId6"/>
    <sheet name="7. User-Generated Map" sheetId="14" r:id="rId7"/>
  </sheets>
  <definedNames>
    <definedName name="actReg" localSheetId="4">#REF!</definedName>
    <definedName name="actReg" localSheetId="5">#REF!</definedName>
    <definedName name="actReg" localSheetId="6">#REF!</definedName>
    <definedName name="actReg">#REF!</definedName>
    <definedName name="actRegCode" localSheetId="4">#REF!</definedName>
    <definedName name="actRegCode" localSheetId="5">#REF!</definedName>
    <definedName name="actRegCode" localSheetId="6">#REF!</definedName>
    <definedName name="actRegCode">#REF!</definedName>
    <definedName name="actRegValue" localSheetId="4">#REF!</definedName>
    <definedName name="actRegValue" localSheetId="5">#REF!</definedName>
    <definedName name="actRegValue" localSheetId="6">#REF!</definedName>
    <definedName name="actRegValue">#REF!</definedName>
    <definedName name="ccccc1">#REF!</definedName>
    <definedName name="class0" localSheetId="4">#REF!</definedName>
    <definedName name="class0" localSheetId="5">#REF!</definedName>
    <definedName name="class0" localSheetId="6">#REF!</definedName>
    <definedName name="class0">#REF!</definedName>
    <definedName name="class1" localSheetId="4">#REF!</definedName>
    <definedName name="class1" localSheetId="5">#REF!</definedName>
    <definedName name="class1" localSheetId="6">#REF!</definedName>
    <definedName name="class1">#REF!</definedName>
    <definedName name="class2" localSheetId="4">#REF!</definedName>
    <definedName name="class2" localSheetId="5">#REF!</definedName>
    <definedName name="class2" localSheetId="6">#REF!</definedName>
    <definedName name="class2">#REF!</definedName>
    <definedName name="class3" localSheetId="4">#REF!</definedName>
    <definedName name="class3" localSheetId="5">#REF!</definedName>
    <definedName name="class3" localSheetId="6">#REF!</definedName>
    <definedName name="class3">#REF!</definedName>
    <definedName name="class4" localSheetId="4">#REF!</definedName>
    <definedName name="class4" localSheetId="5">#REF!</definedName>
    <definedName name="class4" localSheetId="6">#REF!</definedName>
    <definedName name="class4">#REF!</definedName>
    <definedName name="class5" localSheetId="4">#REF!</definedName>
    <definedName name="class5" localSheetId="5">#REF!</definedName>
    <definedName name="class5" localSheetId="6">#REF!</definedName>
    <definedName name="class5">#REF!</definedName>
    <definedName name="cls0" localSheetId="4">#REF!</definedName>
    <definedName name="cls0" localSheetId="5">#REF!</definedName>
    <definedName name="cls0" localSheetId="6">#REF!</definedName>
    <definedName name="cls0">#REF!</definedName>
    <definedName name="clsa" localSheetId="4">#REF!</definedName>
    <definedName name="clsa" localSheetId="5">#REF!</definedName>
    <definedName name="clsa" localSheetId="6">#REF!</definedName>
    <definedName name="clsa">#REF!</definedName>
    <definedName name="clsValues" localSheetId="4">#REF!</definedName>
    <definedName name="clsValues" localSheetId="5">#REF!</definedName>
    <definedName name="clsValues" localSheetId="6">#REF!</definedName>
    <definedName name="clsValues">#REF!</definedName>
    <definedName name="Coventry_Enrollment" localSheetId="4">#REF!</definedName>
    <definedName name="Coventry_Enrollment" localSheetId="5">#REF!</definedName>
    <definedName name="Coventry_Enrollment" localSheetId="6">#REF!</definedName>
    <definedName name="Coventry_Enrollment">#REF!</definedName>
    <definedName name="Hawaii">"Freeform 40,Freeform 45,Freeform 43,Freeform 42,Freeform 41"</definedName>
    <definedName name="_xlnm.Print_Area" localSheetId="0">'1. Overview and Interactive Map'!$A$1:$S$38</definedName>
    <definedName name="_xlnm.Print_Area" localSheetId="6">'7. User-Generated Map'!$A$1:$S$40</definedName>
    <definedName name="regData" localSheetId="4">#REF!</definedName>
    <definedName name="regData" localSheetId="5">#REF!</definedName>
    <definedName name="regData" localSheetId="6">#REF!</definedName>
    <definedName name="regData">#REF!</definedName>
  </definedNames>
  <calcPr calcId="152511"/>
</workbook>
</file>

<file path=xl/calcChain.xml><?xml version="1.0" encoding="utf-8"?>
<calcChain xmlns="http://schemas.openxmlformats.org/spreadsheetml/2006/main">
  <c r="BA136" i="5" l="1"/>
  <c r="BB136" i="5"/>
  <c r="BC136" i="5"/>
  <c r="BD136" i="5"/>
  <c r="BE136" i="5"/>
  <c r="BF136" i="5"/>
  <c r="BG136" i="5"/>
  <c r="BH136" i="5"/>
  <c r="BI136" i="5"/>
  <c r="BJ136" i="5"/>
  <c r="BK136" i="5"/>
  <c r="BL136" i="5"/>
  <c r="BM136" i="5"/>
  <c r="BN136" i="5"/>
  <c r="BO136" i="5"/>
  <c r="BP136" i="5"/>
  <c r="BQ136" i="5"/>
  <c r="BR136" i="5"/>
  <c r="BS136" i="5"/>
  <c r="BT136" i="5"/>
  <c r="BA137" i="5"/>
  <c r="BB137" i="5"/>
  <c r="BC137" i="5"/>
  <c r="BD137" i="5"/>
  <c r="BE137" i="5"/>
  <c r="BF137" i="5"/>
  <c r="BG137" i="5"/>
  <c r="BH137" i="5"/>
  <c r="BI137" i="5"/>
  <c r="BJ137" i="5"/>
  <c r="BK137" i="5"/>
  <c r="BL137" i="5"/>
  <c r="BM137" i="5"/>
  <c r="BN137" i="5"/>
  <c r="BO137" i="5"/>
  <c r="BP137" i="5"/>
  <c r="BQ137" i="5"/>
  <c r="BR137" i="5"/>
  <c r="BS137" i="5"/>
  <c r="BT137" i="5"/>
  <c r="BA138" i="5"/>
  <c r="BB138" i="5"/>
  <c r="BC138" i="5"/>
  <c r="BD138" i="5"/>
  <c r="BE138" i="5"/>
  <c r="BF138" i="5"/>
  <c r="BG138" i="5"/>
  <c r="BH138" i="5"/>
  <c r="BI138" i="5"/>
  <c r="BJ138" i="5"/>
  <c r="BK138" i="5"/>
  <c r="BL138" i="5"/>
  <c r="BM138" i="5"/>
  <c r="BN138" i="5"/>
  <c r="BO138" i="5"/>
  <c r="BP138" i="5"/>
  <c r="BQ138" i="5"/>
  <c r="BR138" i="5"/>
  <c r="BS138" i="5"/>
  <c r="BT138" i="5"/>
  <c r="BA139" i="5"/>
  <c r="BB139" i="5"/>
  <c r="BC139" i="5"/>
  <c r="BD139" i="5"/>
  <c r="BE139" i="5"/>
  <c r="BF139" i="5"/>
  <c r="BG139" i="5"/>
  <c r="BH139" i="5"/>
  <c r="BI139" i="5"/>
  <c r="BJ139" i="5"/>
  <c r="BK139" i="5"/>
  <c r="BL139" i="5"/>
  <c r="BM139" i="5"/>
  <c r="BN139" i="5"/>
  <c r="BO139" i="5"/>
  <c r="BP139" i="5"/>
  <c r="BQ139" i="5"/>
  <c r="BR139" i="5"/>
  <c r="BS139" i="5"/>
  <c r="BT139" i="5"/>
  <c r="BA140" i="5"/>
  <c r="BB140" i="5"/>
  <c r="BC140" i="5"/>
  <c r="BD140" i="5"/>
  <c r="BE140" i="5"/>
  <c r="BF140" i="5"/>
  <c r="BG140" i="5"/>
  <c r="BH140" i="5"/>
  <c r="BI140" i="5"/>
  <c r="BJ140" i="5"/>
  <c r="BK140" i="5"/>
  <c r="BL140" i="5"/>
  <c r="BM140" i="5"/>
  <c r="BN140" i="5"/>
  <c r="BO140" i="5"/>
  <c r="BP140" i="5"/>
  <c r="BQ140" i="5"/>
  <c r="BR140" i="5"/>
  <c r="BS140" i="5"/>
  <c r="BT140" i="5"/>
  <c r="BA141" i="5"/>
  <c r="BB141" i="5"/>
  <c r="BC141" i="5"/>
  <c r="BD141" i="5"/>
  <c r="BE141" i="5"/>
  <c r="BF141" i="5"/>
  <c r="BG141" i="5"/>
  <c r="BH141" i="5"/>
  <c r="BI141" i="5"/>
  <c r="BJ141" i="5"/>
  <c r="BK141" i="5"/>
  <c r="BL141" i="5"/>
  <c r="BM141" i="5"/>
  <c r="BN141" i="5"/>
  <c r="BO141" i="5"/>
  <c r="BP141" i="5"/>
  <c r="BQ141" i="5"/>
  <c r="BR141" i="5"/>
  <c r="BS141" i="5"/>
  <c r="BT141" i="5"/>
  <c r="BA142" i="5"/>
  <c r="BB142" i="5"/>
  <c r="BC142" i="5"/>
  <c r="BD142" i="5"/>
  <c r="BE142" i="5"/>
  <c r="BF142" i="5"/>
  <c r="BG142" i="5"/>
  <c r="BH142" i="5"/>
  <c r="BI142" i="5"/>
  <c r="BJ142" i="5"/>
  <c r="BK142" i="5"/>
  <c r="BL142" i="5"/>
  <c r="BM142" i="5"/>
  <c r="BN142" i="5"/>
  <c r="BO142" i="5"/>
  <c r="BP142" i="5"/>
  <c r="BQ142" i="5"/>
  <c r="BR142" i="5"/>
  <c r="BS142" i="5"/>
  <c r="BT142" i="5"/>
  <c r="BA143" i="5"/>
  <c r="BB143" i="5"/>
  <c r="BC143" i="5"/>
  <c r="BD143" i="5"/>
  <c r="BE143" i="5"/>
  <c r="BF143" i="5"/>
  <c r="BG143" i="5"/>
  <c r="BH143" i="5"/>
  <c r="BI143" i="5"/>
  <c r="BJ143" i="5"/>
  <c r="BK143" i="5"/>
  <c r="BL143" i="5"/>
  <c r="BM143" i="5"/>
  <c r="BN143" i="5"/>
  <c r="BO143" i="5"/>
  <c r="BP143" i="5"/>
  <c r="BQ143" i="5"/>
  <c r="BR143" i="5"/>
  <c r="BS143" i="5"/>
  <c r="BT143" i="5"/>
  <c r="BA144" i="5"/>
  <c r="BB144" i="5"/>
  <c r="BC144" i="5"/>
  <c r="BD144" i="5"/>
  <c r="BE144" i="5"/>
  <c r="BF144" i="5"/>
  <c r="BG144" i="5"/>
  <c r="BH144" i="5"/>
  <c r="BI144" i="5"/>
  <c r="BJ144" i="5"/>
  <c r="BK144" i="5"/>
  <c r="BL144" i="5"/>
  <c r="BM144" i="5"/>
  <c r="BN144" i="5"/>
  <c r="BO144" i="5"/>
  <c r="BP144" i="5"/>
  <c r="BQ144" i="5"/>
  <c r="BR144" i="5"/>
  <c r="BS144" i="5"/>
  <c r="BT144" i="5"/>
  <c r="BA145" i="5"/>
  <c r="BB145" i="5"/>
  <c r="BC145" i="5"/>
  <c r="BD145" i="5"/>
  <c r="BE145" i="5"/>
  <c r="BF145" i="5"/>
  <c r="BG145" i="5"/>
  <c r="BH145" i="5"/>
  <c r="BI145" i="5"/>
  <c r="BJ145" i="5"/>
  <c r="BK145" i="5"/>
  <c r="BL145" i="5"/>
  <c r="BM145" i="5"/>
  <c r="BN145" i="5"/>
  <c r="BO145" i="5"/>
  <c r="BP145" i="5"/>
  <c r="BQ145" i="5"/>
  <c r="BR145" i="5"/>
  <c r="BS145" i="5"/>
  <c r="BT145" i="5"/>
  <c r="BA146" i="5"/>
  <c r="BB146" i="5"/>
  <c r="BC146" i="5"/>
  <c r="BD146" i="5"/>
  <c r="BE146" i="5"/>
  <c r="BF146" i="5"/>
  <c r="BG146" i="5"/>
  <c r="BH146" i="5"/>
  <c r="BI146" i="5"/>
  <c r="BJ146" i="5"/>
  <c r="BK146" i="5"/>
  <c r="BL146" i="5"/>
  <c r="BM146" i="5"/>
  <c r="BN146" i="5"/>
  <c r="BO146" i="5"/>
  <c r="BP146" i="5"/>
  <c r="BQ146" i="5"/>
  <c r="BR146" i="5"/>
  <c r="BS146" i="5"/>
  <c r="BT146" i="5"/>
  <c r="BA147" i="5"/>
  <c r="BB147" i="5"/>
  <c r="BC147" i="5"/>
  <c r="BD147" i="5"/>
  <c r="BE147" i="5"/>
  <c r="BF147" i="5"/>
  <c r="BG147" i="5"/>
  <c r="BH147" i="5"/>
  <c r="BI147" i="5"/>
  <c r="BJ147" i="5"/>
  <c r="BK147" i="5"/>
  <c r="BL147" i="5"/>
  <c r="BM147" i="5"/>
  <c r="BN147" i="5"/>
  <c r="BO147" i="5"/>
  <c r="BP147" i="5"/>
  <c r="BQ147" i="5"/>
  <c r="BR147" i="5"/>
  <c r="BS147" i="5"/>
  <c r="BT147" i="5"/>
  <c r="BA148" i="5"/>
  <c r="BB148" i="5"/>
  <c r="BC148" i="5"/>
  <c r="BD148" i="5"/>
  <c r="BE148" i="5"/>
  <c r="BF148" i="5"/>
  <c r="BG148" i="5"/>
  <c r="BH148" i="5"/>
  <c r="BI148" i="5"/>
  <c r="BJ148" i="5"/>
  <c r="BK148" i="5"/>
  <c r="BL148" i="5"/>
  <c r="BM148" i="5"/>
  <c r="BN148" i="5"/>
  <c r="BO148" i="5"/>
  <c r="BP148" i="5"/>
  <c r="BQ148" i="5"/>
  <c r="BR148" i="5"/>
  <c r="BS148" i="5"/>
  <c r="BT148" i="5"/>
  <c r="BA149" i="5"/>
  <c r="BB149" i="5"/>
  <c r="BC149" i="5"/>
  <c r="BD149" i="5"/>
  <c r="BE149" i="5"/>
  <c r="BF149" i="5"/>
  <c r="BG149" i="5"/>
  <c r="BH149" i="5"/>
  <c r="BI149" i="5"/>
  <c r="BJ149" i="5"/>
  <c r="BK149" i="5"/>
  <c r="BL149" i="5"/>
  <c r="BM149" i="5"/>
  <c r="BN149" i="5"/>
  <c r="BO149" i="5"/>
  <c r="BP149" i="5"/>
  <c r="BQ149" i="5"/>
  <c r="BR149" i="5"/>
  <c r="BS149" i="5"/>
  <c r="BT149" i="5"/>
  <c r="BA150" i="5"/>
  <c r="BB150" i="5"/>
  <c r="BC150" i="5"/>
  <c r="BD150" i="5"/>
  <c r="BE150" i="5"/>
  <c r="BF150" i="5"/>
  <c r="BG150" i="5"/>
  <c r="BH150" i="5"/>
  <c r="BI150" i="5"/>
  <c r="BJ150" i="5"/>
  <c r="BK150" i="5"/>
  <c r="BL150" i="5"/>
  <c r="BM150" i="5"/>
  <c r="BN150" i="5"/>
  <c r="BO150" i="5"/>
  <c r="BP150" i="5"/>
  <c r="BQ150" i="5"/>
  <c r="BR150" i="5"/>
  <c r="BS150" i="5"/>
  <c r="BT150" i="5"/>
  <c r="BA151" i="5"/>
  <c r="BB151" i="5"/>
  <c r="BC151" i="5"/>
  <c r="BD151" i="5"/>
  <c r="BE151" i="5"/>
  <c r="BF151" i="5"/>
  <c r="BG151" i="5"/>
  <c r="BH151" i="5"/>
  <c r="BI151" i="5"/>
  <c r="BJ151" i="5"/>
  <c r="BK151" i="5"/>
  <c r="BL151" i="5"/>
  <c r="BM151" i="5"/>
  <c r="BN151" i="5"/>
  <c r="BO151" i="5"/>
  <c r="BP151" i="5"/>
  <c r="BQ151" i="5"/>
  <c r="BR151" i="5"/>
  <c r="BS151" i="5"/>
  <c r="BT151" i="5"/>
  <c r="BA152" i="5"/>
  <c r="BB152" i="5"/>
  <c r="BC152" i="5"/>
  <c r="BD152" i="5"/>
  <c r="BE152" i="5"/>
  <c r="BF152" i="5"/>
  <c r="BG152" i="5"/>
  <c r="BH152" i="5"/>
  <c r="BI152" i="5"/>
  <c r="BJ152" i="5"/>
  <c r="BK152" i="5"/>
  <c r="BL152" i="5"/>
  <c r="BM152" i="5"/>
  <c r="BN152" i="5"/>
  <c r="BO152" i="5"/>
  <c r="BP152" i="5"/>
  <c r="BQ152" i="5"/>
  <c r="BR152" i="5"/>
  <c r="BS152" i="5"/>
  <c r="BT152" i="5"/>
  <c r="BA153" i="5"/>
  <c r="BB153" i="5"/>
  <c r="BC153" i="5"/>
  <c r="BD153" i="5"/>
  <c r="BE153" i="5"/>
  <c r="BF153" i="5"/>
  <c r="BG153" i="5"/>
  <c r="BH153" i="5"/>
  <c r="BI153" i="5"/>
  <c r="BJ153" i="5"/>
  <c r="BK153" i="5"/>
  <c r="BL153" i="5"/>
  <c r="BM153" i="5"/>
  <c r="BN153" i="5"/>
  <c r="BO153" i="5"/>
  <c r="BP153" i="5"/>
  <c r="BQ153" i="5"/>
  <c r="BR153" i="5"/>
  <c r="BS153" i="5"/>
  <c r="BT153" i="5"/>
  <c r="BA154" i="5"/>
  <c r="BB154" i="5"/>
  <c r="BC154" i="5"/>
  <c r="BD154" i="5"/>
  <c r="BE154" i="5"/>
  <c r="BF154" i="5"/>
  <c r="BG154" i="5"/>
  <c r="BH154" i="5"/>
  <c r="BI154" i="5"/>
  <c r="BJ154" i="5"/>
  <c r="BK154" i="5"/>
  <c r="BL154" i="5"/>
  <c r="BM154" i="5"/>
  <c r="BN154" i="5"/>
  <c r="BO154" i="5"/>
  <c r="BP154" i="5"/>
  <c r="BQ154" i="5"/>
  <c r="BR154" i="5"/>
  <c r="BS154" i="5"/>
  <c r="BT154" i="5"/>
  <c r="BA155" i="5"/>
  <c r="BB155" i="5"/>
  <c r="BC155" i="5"/>
  <c r="BD155" i="5"/>
  <c r="BE155" i="5"/>
  <c r="BF155" i="5"/>
  <c r="BG155" i="5"/>
  <c r="BH155" i="5"/>
  <c r="BI155" i="5"/>
  <c r="BJ155" i="5"/>
  <c r="BK155" i="5"/>
  <c r="BL155" i="5"/>
  <c r="BM155" i="5"/>
  <c r="BN155" i="5"/>
  <c r="BO155" i="5"/>
  <c r="BP155" i="5"/>
  <c r="BQ155" i="5"/>
  <c r="BR155" i="5"/>
  <c r="BS155" i="5"/>
  <c r="BT155" i="5"/>
  <c r="BA156" i="5"/>
  <c r="BB156" i="5"/>
  <c r="BC156" i="5"/>
  <c r="BD156" i="5"/>
  <c r="BE156" i="5"/>
  <c r="BF156" i="5"/>
  <c r="BG156" i="5"/>
  <c r="BH156" i="5"/>
  <c r="BI156" i="5"/>
  <c r="BJ156" i="5"/>
  <c r="BK156" i="5"/>
  <c r="BL156" i="5"/>
  <c r="BM156" i="5"/>
  <c r="BN156" i="5"/>
  <c r="BO156" i="5"/>
  <c r="BP156" i="5"/>
  <c r="BQ156" i="5"/>
  <c r="BR156" i="5"/>
  <c r="BS156" i="5"/>
  <c r="BT156" i="5"/>
  <c r="BA157" i="5"/>
  <c r="BB157" i="5"/>
  <c r="BC157" i="5"/>
  <c r="BD157" i="5"/>
  <c r="BE157" i="5"/>
  <c r="BF157" i="5"/>
  <c r="BG157" i="5"/>
  <c r="BH157" i="5"/>
  <c r="BI157" i="5"/>
  <c r="BJ157" i="5"/>
  <c r="BK157" i="5"/>
  <c r="BL157" i="5"/>
  <c r="BM157" i="5"/>
  <c r="BN157" i="5"/>
  <c r="BO157" i="5"/>
  <c r="BP157" i="5"/>
  <c r="BQ157" i="5"/>
  <c r="BR157" i="5"/>
  <c r="BS157" i="5"/>
  <c r="BT157" i="5"/>
  <c r="BA158" i="5"/>
  <c r="BB158" i="5"/>
  <c r="BC158" i="5"/>
  <c r="BD158" i="5"/>
  <c r="BE158" i="5"/>
  <c r="BF158" i="5"/>
  <c r="BG158" i="5"/>
  <c r="BH158" i="5"/>
  <c r="BI158" i="5"/>
  <c r="BJ158" i="5"/>
  <c r="BK158" i="5"/>
  <c r="BL158" i="5"/>
  <c r="BM158" i="5"/>
  <c r="BN158" i="5"/>
  <c r="BO158" i="5"/>
  <c r="BP158" i="5"/>
  <c r="BQ158" i="5"/>
  <c r="BR158" i="5"/>
  <c r="BS158" i="5"/>
  <c r="BT158" i="5"/>
  <c r="BA159" i="5"/>
  <c r="BB159" i="5"/>
  <c r="BC159" i="5"/>
  <c r="BD159" i="5"/>
  <c r="BE159" i="5"/>
  <c r="BF159" i="5"/>
  <c r="BG159" i="5"/>
  <c r="BH159" i="5"/>
  <c r="BI159" i="5"/>
  <c r="BJ159" i="5"/>
  <c r="BK159" i="5"/>
  <c r="BL159" i="5"/>
  <c r="BM159" i="5"/>
  <c r="BN159" i="5"/>
  <c r="BO159" i="5"/>
  <c r="BP159" i="5"/>
  <c r="BQ159" i="5"/>
  <c r="BR159" i="5"/>
  <c r="BS159" i="5"/>
  <c r="BT159" i="5"/>
  <c r="BA160" i="5"/>
  <c r="BB160" i="5"/>
  <c r="BC160" i="5"/>
  <c r="BD160" i="5"/>
  <c r="BE160" i="5"/>
  <c r="BF160" i="5"/>
  <c r="BG160" i="5"/>
  <c r="BH160" i="5"/>
  <c r="BI160" i="5"/>
  <c r="BJ160" i="5"/>
  <c r="BK160" i="5"/>
  <c r="BL160" i="5"/>
  <c r="BM160" i="5"/>
  <c r="BN160" i="5"/>
  <c r="BO160" i="5"/>
  <c r="BP160" i="5"/>
  <c r="BQ160" i="5"/>
  <c r="BR160" i="5"/>
  <c r="BS160" i="5"/>
  <c r="BT160" i="5"/>
  <c r="BA161" i="5"/>
  <c r="BB161" i="5"/>
  <c r="BC161" i="5"/>
  <c r="BD161" i="5"/>
  <c r="BE161" i="5"/>
  <c r="BF161" i="5"/>
  <c r="BG161" i="5"/>
  <c r="BH161" i="5"/>
  <c r="BI161" i="5"/>
  <c r="BJ161" i="5"/>
  <c r="BK161" i="5"/>
  <c r="BL161" i="5"/>
  <c r="BM161" i="5"/>
  <c r="BN161" i="5"/>
  <c r="BO161" i="5"/>
  <c r="BP161" i="5"/>
  <c r="BQ161" i="5"/>
  <c r="BR161" i="5"/>
  <c r="BS161" i="5"/>
  <c r="BT161" i="5"/>
  <c r="BA162" i="5"/>
  <c r="BB162" i="5"/>
  <c r="BC162" i="5"/>
  <c r="BD162" i="5"/>
  <c r="BE162" i="5"/>
  <c r="BF162" i="5"/>
  <c r="BG162" i="5"/>
  <c r="BH162" i="5"/>
  <c r="BI162" i="5"/>
  <c r="BJ162" i="5"/>
  <c r="BK162" i="5"/>
  <c r="BL162" i="5"/>
  <c r="BM162" i="5"/>
  <c r="BN162" i="5"/>
  <c r="BO162" i="5"/>
  <c r="BP162" i="5"/>
  <c r="BQ162" i="5"/>
  <c r="BR162" i="5"/>
  <c r="BS162" i="5"/>
  <c r="BT162" i="5"/>
  <c r="BA163" i="5"/>
  <c r="BB163" i="5"/>
  <c r="BC163" i="5"/>
  <c r="BD163" i="5"/>
  <c r="BE163" i="5"/>
  <c r="BF163" i="5"/>
  <c r="BG163" i="5"/>
  <c r="BH163" i="5"/>
  <c r="BI163" i="5"/>
  <c r="BJ163" i="5"/>
  <c r="BK163" i="5"/>
  <c r="BL163" i="5"/>
  <c r="BM163" i="5"/>
  <c r="BN163" i="5"/>
  <c r="BO163" i="5"/>
  <c r="BP163" i="5"/>
  <c r="BQ163" i="5"/>
  <c r="BR163" i="5"/>
  <c r="BS163" i="5"/>
  <c r="BT163" i="5"/>
  <c r="BA164" i="5"/>
  <c r="BB164" i="5"/>
  <c r="BC164" i="5"/>
  <c r="BD164" i="5"/>
  <c r="BE164" i="5"/>
  <c r="BF164" i="5"/>
  <c r="BG164" i="5"/>
  <c r="BH164" i="5"/>
  <c r="BI164" i="5"/>
  <c r="BJ164" i="5"/>
  <c r="BK164" i="5"/>
  <c r="BL164" i="5"/>
  <c r="BM164" i="5"/>
  <c r="BN164" i="5"/>
  <c r="BO164" i="5"/>
  <c r="BP164" i="5"/>
  <c r="BQ164" i="5"/>
  <c r="BR164" i="5"/>
  <c r="BS164" i="5"/>
  <c r="BT164" i="5"/>
  <c r="BA165" i="5"/>
  <c r="BB165" i="5"/>
  <c r="BC165" i="5"/>
  <c r="BD165" i="5"/>
  <c r="BE165" i="5"/>
  <c r="BF165" i="5"/>
  <c r="BG165" i="5"/>
  <c r="BH165" i="5"/>
  <c r="BI165" i="5"/>
  <c r="BJ165" i="5"/>
  <c r="BK165" i="5"/>
  <c r="BL165" i="5"/>
  <c r="BM165" i="5"/>
  <c r="BN165" i="5"/>
  <c r="BO165" i="5"/>
  <c r="BP165" i="5"/>
  <c r="BQ165" i="5"/>
  <c r="BR165" i="5"/>
  <c r="BS165" i="5"/>
  <c r="BT165" i="5"/>
  <c r="BA166" i="5"/>
  <c r="BB166" i="5"/>
  <c r="BC166" i="5"/>
  <c r="BD166" i="5"/>
  <c r="BE166" i="5"/>
  <c r="BF166" i="5"/>
  <c r="BG166" i="5"/>
  <c r="BH166" i="5"/>
  <c r="BI166" i="5"/>
  <c r="BJ166" i="5"/>
  <c r="BK166" i="5"/>
  <c r="BL166" i="5"/>
  <c r="BM166" i="5"/>
  <c r="BN166" i="5"/>
  <c r="BO166" i="5"/>
  <c r="BP166" i="5"/>
  <c r="BQ166" i="5"/>
  <c r="BR166" i="5"/>
  <c r="BS166" i="5"/>
  <c r="BT166" i="5"/>
  <c r="BA167" i="5"/>
  <c r="BB167" i="5"/>
  <c r="BC167" i="5"/>
  <c r="BD167" i="5"/>
  <c r="BE167" i="5"/>
  <c r="BF167" i="5"/>
  <c r="BG167" i="5"/>
  <c r="BH167" i="5"/>
  <c r="BI167" i="5"/>
  <c r="BJ167" i="5"/>
  <c r="BK167" i="5"/>
  <c r="BL167" i="5"/>
  <c r="BM167" i="5"/>
  <c r="BN167" i="5"/>
  <c r="BO167" i="5"/>
  <c r="BP167" i="5"/>
  <c r="BQ167" i="5"/>
  <c r="BR167" i="5"/>
  <c r="BS167" i="5"/>
  <c r="BT167" i="5"/>
  <c r="BA168" i="5"/>
  <c r="BB168" i="5"/>
  <c r="BC168" i="5"/>
  <c r="BD168" i="5"/>
  <c r="BE168" i="5"/>
  <c r="BF168" i="5"/>
  <c r="BG168" i="5"/>
  <c r="BH168" i="5"/>
  <c r="BI168" i="5"/>
  <c r="BJ168" i="5"/>
  <c r="BK168" i="5"/>
  <c r="BL168" i="5"/>
  <c r="BM168" i="5"/>
  <c r="BN168" i="5"/>
  <c r="BO168" i="5"/>
  <c r="BP168" i="5"/>
  <c r="BQ168" i="5"/>
  <c r="BR168" i="5"/>
  <c r="BS168" i="5"/>
  <c r="BT168" i="5"/>
  <c r="BA169" i="5"/>
  <c r="BB169" i="5"/>
  <c r="BC169" i="5"/>
  <c r="BD169" i="5"/>
  <c r="BE169" i="5"/>
  <c r="BF169" i="5"/>
  <c r="BG169" i="5"/>
  <c r="BH169" i="5"/>
  <c r="BI169" i="5"/>
  <c r="BJ169" i="5"/>
  <c r="BK169" i="5"/>
  <c r="BL169" i="5"/>
  <c r="BM169" i="5"/>
  <c r="BN169" i="5"/>
  <c r="BO169" i="5"/>
  <c r="BP169" i="5"/>
  <c r="BQ169" i="5"/>
  <c r="BR169" i="5"/>
  <c r="BS169" i="5"/>
  <c r="BT169" i="5"/>
  <c r="BA170" i="5"/>
  <c r="BB170" i="5"/>
  <c r="BC170" i="5"/>
  <c r="BD170" i="5"/>
  <c r="BE170" i="5"/>
  <c r="BF170" i="5"/>
  <c r="BG170" i="5"/>
  <c r="BH170" i="5"/>
  <c r="BI170" i="5"/>
  <c r="BJ170" i="5"/>
  <c r="BK170" i="5"/>
  <c r="BL170" i="5"/>
  <c r="BM170" i="5"/>
  <c r="BN170" i="5"/>
  <c r="BO170" i="5"/>
  <c r="BP170" i="5"/>
  <c r="BQ170" i="5"/>
  <c r="BR170" i="5"/>
  <c r="BS170" i="5"/>
  <c r="BT170" i="5"/>
  <c r="BA171" i="5"/>
  <c r="BB171" i="5"/>
  <c r="BC171" i="5"/>
  <c r="BD171" i="5"/>
  <c r="BE171" i="5"/>
  <c r="BF171" i="5"/>
  <c r="BG171" i="5"/>
  <c r="BH171" i="5"/>
  <c r="BI171" i="5"/>
  <c r="BJ171" i="5"/>
  <c r="BK171" i="5"/>
  <c r="BL171" i="5"/>
  <c r="BM171" i="5"/>
  <c r="BN171" i="5"/>
  <c r="BO171" i="5"/>
  <c r="BP171" i="5"/>
  <c r="BQ171" i="5"/>
  <c r="BR171" i="5"/>
  <c r="BS171" i="5"/>
  <c r="BT171" i="5"/>
  <c r="BA172" i="5"/>
  <c r="BB172" i="5"/>
  <c r="BC172" i="5"/>
  <c r="BD172" i="5"/>
  <c r="BE172" i="5"/>
  <c r="BF172" i="5"/>
  <c r="BG172" i="5"/>
  <c r="BH172" i="5"/>
  <c r="BI172" i="5"/>
  <c r="BJ172" i="5"/>
  <c r="BK172" i="5"/>
  <c r="BL172" i="5"/>
  <c r="BM172" i="5"/>
  <c r="BN172" i="5"/>
  <c r="BO172" i="5"/>
  <c r="BP172" i="5"/>
  <c r="BQ172" i="5"/>
  <c r="BR172" i="5"/>
  <c r="BS172" i="5"/>
  <c r="BT172" i="5"/>
  <c r="BA173" i="5"/>
  <c r="BB173" i="5"/>
  <c r="BC173" i="5"/>
  <c r="BD173" i="5"/>
  <c r="BE173" i="5"/>
  <c r="BF173" i="5"/>
  <c r="BG173" i="5"/>
  <c r="BH173" i="5"/>
  <c r="BI173" i="5"/>
  <c r="BJ173" i="5"/>
  <c r="BK173" i="5"/>
  <c r="BL173" i="5"/>
  <c r="BM173" i="5"/>
  <c r="BN173" i="5"/>
  <c r="BO173" i="5"/>
  <c r="BP173" i="5"/>
  <c r="BQ173" i="5"/>
  <c r="BR173" i="5"/>
  <c r="BS173" i="5"/>
  <c r="BT173" i="5"/>
  <c r="BA174" i="5"/>
  <c r="BB174" i="5"/>
  <c r="BC174" i="5"/>
  <c r="BD174" i="5"/>
  <c r="BE174" i="5"/>
  <c r="BF174" i="5"/>
  <c r="BG174" i="5"/>
  <c r="BH174" i="5"/>
  <c r="BI174" i="5"/>
  <c r="BJ174" i="5"/>
  <c r="BK174" i="5"/>
  <c r="BL174" i="5"/>
  <c r="BM174" i="5"/>
  <c r="BN174" i="5"/>
  <c r="BO174" i="5"/>
  <c r="BP174" i="5"/>
  <c r="BQ174" i="5"/>
  <c r="BR174" i="5"/>
  <c r="BS174" i="5"/>
  <c r="BT174" i="5"/>
  <c r="BA175" i="5"/>
  <c r="BB175" i="5"/>
  <c r="BC175" i="5"/>
  <c r="BD175" i="5"/>
  <c r="BE175" i="5"/>
  <c r="BF175" i="5"/>
  <c r="BG175" i="5"/>
  <c r="BH175" i="5"/>
  <c r="BI175" i="5"/>
  <c r="BJ175" i="5"/>
  <c r="BK175" i="5"/>
  <c r="BL175" i="5"/>
  <c r="BM175" i="5"/>
  <c r="BN175" i="5"/>
  <c r="BO175" i="5"/>
  <c r="BP175" i="5"/>
  <c r="BQ175" i="5"/>
  <c r="BR175" i="5"/>
  <c r="BS175" i="5"/>
  <c r="BT175" i="5"/>
  <c r="BA176" i="5"/>
  <c r="BB176" i="5"/>
  <c r="BC176" i="5"/>
  <c r="BD176" i="5"/>
  <c r="BE176" i="5"/>
  <c r="BF176" i="5"/>
  <c r="BG176" i="5"/>
  <c r="BH176" i="5"/>
  <c r="BI176" i="5"/>
  <c r="BJ176" i="5"/>
  <c r="BK176" i="5"/>
  <c r="BL176" i="5"/>
  <c r="BM176" i="5"/>
  <c r="BN176" i="5"/>
  <c r="BO176" i="5"/>
  <c r="BP176" i="5"/>
  <c r="BQ176" i="5"/>
  <c r="BR176" i="5"/>
  <c r="BS176" i="5"/>
  <c r="BT176" i="5"/>
  <c r="BA177" i="5"/>
  <c r="BB177" i="5"/>
  <c r="BC177" i="5"/>
  <c r="BD177" i="5"/>
  <c r="BE177" i="5"/>
  <c r="BF177" i="5"/>
  <c r="BG177" i="5"/>
  <c r="BH177" i="5"/>
  <c r="BI177" i="5"/>
  <c r="BJ177" i="5"/>
  <c r="BK177" i="5"/>
  <c r="BL177" i="5"/>
  <c r="BM177" i="5"/>
  <c r="BN177" i="5"/>
  <c r="BO177" i="5"/>
  <c r="BP177" i="5"/>
  <c r="BQ177" i="5"/>
  <c r="BR177" i="5"/>
  <c r="BS177" i="5"/>
  <c r="BT177" i="5"/>
  <c r="BA178" i="5"/>
  <c r="BB178" i="5"/>
  <c r="BC178" i="5"/>
  <c r="BD178" i="5"/>
  <c r="BE178" i="5"/>
  <c r="BF178" i="5"/>
  <c r="BG178" i="5"/>
  <c r="BH178" i="5"/>
  <c r="BI178" i="5"/>
  <c r="BJ178" i="5"/>
  <c r="BK178" i="5"/>
  <c r="BL178" i="5"/>
  <c r="BM178" i="5"/>
  <c r="BN178" i="5"/>
  <c r="BO178" i="5"/>
  <c r="BP178" i="5"/>
  <c r="BQ178" i="5"/>
  <c r="BR178" i="5"/>
  <c r="BS178" i="5"/>
  <c r="BT178" i="5"/>
  <c r="BA179" i="5"/>
  <c r="BB179" i="5"/>
  <c r="BC179" i="5"/>
  <c r="BD179" i="5"/>
  <c r="BE179" i="5"/>
  <c r="BF179" i="5"/>
  <c r="BG179" i="5"/>
  <c r="BH179" i="5"/>
  <c r="BI179" i="5"/>
  <c r="BJ179" i="5"/>
  <c r="BK179" i="5"/>
  <c r="BL179" i="5"/>
  <c r="BM179" i="5"/>
  <c r="BN179" i="5"/>
  <c r="BO179" i="5"/>
  <c r="BP179" i="5"/>
  <c r="BQ179" i="5"/>
  <c r="BR179" i="5"/>
  <c r="BS179" i="5"/>
  <c r="BT179" i="5"/>
  <c r="BA180" i="5"/>
  <c r="BB180" i="5"/>
  <c r="BC180" i="5"/>
  <c r="BD180" i="5"/>
  <c r="BE180" i="5"/>
  <c r="BF180" i="5"/>
  <c r="BG180" i="5"/>
  <c r="BH180" i="5"/>
  <c r="BI180" i="5"/>
  <c r="BJ180" i="5"/>
  <c r="BK180" i="5"/>
  <c r="BL180" i="5"/>
  <c r="BM180" i="5"/>
  <c r="BN180" i="5"/>
  <c r="BO180" i="5"/>
  <c r="BP180" i="5"/>
  <c r="BQ180" i="5"/>
  <c r="BR180" i="5"/>
  <c r="BS180" i="5"/>
  <c r="BT180" i="5"/>
  <c r="BA181" i="5"/>
  <c r="BB181" i="5"/>
  <c r="BC181" i="5"/>
  <c r="BD181" i="5"/>
  <c r="BE181" i="5"/>
  <c r="BF181" i="5"/>
  <c r="BG181" i="5"/>
  <c r="BH181" i="5"/>
  <c r="BI181" i="5"/>
  <c r="BJ181" i="5"/>
  <c r="BK181" i="5"/>
  <c r="BL181" i="5"/>
  <c r="BM181" i="5"/>
  <c r="BN181" i="5"/>
  <c r="BO181" i="5"/>
  <c r="BP181" i="5"/>
  <c r="BQ181" i="5"/>
  <c r="BR181" i="5"/>
  <c r="BS181" i="5"/>
  <c r="BT181" i="5"/>
  <c r="BA182" i="5"/>
  <c r="BB182" i="5"/>
  <c r="BC182" i="5"/>
  <c r="BD182" i="5"/>
  <c r="BE182" i="5"/>
  <c r="BF182" i="5"/>
  <c r="BG182" i="5"/>
  <c r="BH182" i="5"/>
  <c r="BI182" i="5"/>
  <c r="BJ182" i="5"/>
  <c r="BK182" i="5"/>
  <c r="BL182" i="5"/>
  <c r="BM182" i="5"/>
  <c r="BN182" i="5"/>
  <c r="BO182" i="5"/>
  <c r="BP182" i="5"/>
  <c r="BQ182" i="5"/>
  <c r="BR182" i="5"/>
  <c r="BS182" i="5"/>
  <c r="BT182" i="5"/>
  <c r="BA183" i="5"/>
  <c r="BB183" i="5"/>
  <c r="BC183" i="5"/>
  <c r="BD183" i="5"/>
  <c r="BE183" i="5"/>
  <c r="BF183" i="5"/>
  <c r="BG183" i="5"/>
  <c r="BH183" i="5"/>
  <c r="BI183" i="5"/>
  <c r="BJ183" i="5"/>
  <c r="BK183" i="5"/>
  <c r="BL183" i="5"/>
  <c r="BM183" i="5"/>
  <c r="BN183" i="5"/>
  <c r="BO183" i="5"/>
  <c r="BP183" i="5"/>
  <c r="BQ183" i="5"/>
  <c r="BR183" i="5"/>
  <c r="BS183" i="5"/>
  <c r="BT183" i="5"/>
  <c r="BA184" i="5"/>
  <c r="BB184" i="5"/>
  <c r="BC184" i="5"/>
  <c r="BD184" i="5"/>
  <c r="BE184" i="5"/>
  <c r="BF184" i="5"/>
  <c r="BG184" i="5"/>
  <c r="BH184" i="5"/>
  <c r="BI184" i="5"/>
  <c r="BJ184" i="5"/>
  <c r="BK184" i="5"/>
  <c r="BL184" i="5"/>
  <c r="BM184" i="5"/>
  <c r="BN184" i="5"/>
  <c r="BO184" i="5"/>
  <c r="BP184" i="5"/>
  <c r="BQ184" i="5"/>
  <c r="BR184" i="5"/>
  <c r="BS184" i="5"/>
  <c r="BT184" i="5"/>
  <c r="BA185" i="5"/>
  <c r="BB185" i="5"/>
  <c r="BC185" i="5"/>
  <c r="BD185" i="5"/>
  <c r="BE185" i="5"/>
  <c r="BF185" i="5"/>
  <c r="BG185" i="5"/>
  <c r="BH185" i="5"/>
  <c r="BI185" i="5"/>
  <c r="BJ185" i="5"/>
  <c r="BK185" i="5"/>
  <c r="BL185" i="5"/>
  <c r="BM185" i="5"/>
  <c r="BN185" i="5"/>
  <c r="BO185" i="5"/>
  <c r="BP185" i="5"/>
  <c r="BQ185" i="5"/>
  <c r="BR185" i="5"/>
  <c r="BS185" i="5"/>
  <c r="BT185" i="5"/>
  <c r="BA186" i="5"/>
  <c r="BB186" i="5"/>
  <c r="BC186" i="5"/>
  <c r="BD186" i="5"/>
  <c r="BE186" i="5"/>
  <c r="BF186" i="5"/>
  <c r="BG186" i="5"/>
  <c r="BH186" i="5"/>
  <c r="BI186" i="5"/>
  <c r="BJ186" i="5"/>
  <c r="BK186" i="5"/>
  <c r="BL186" i="5"/>
  <c r="BM186" i="5"/>
  <c r="BN186" i="5"/>
  <c r="BO186" i="5"/>
  <c r="BP186" i="5"/>
  <c r="BQ186" i="5"/>
  <c r="BR186" i="5"/>
  <c r="BS186" i="5"/>
  <c r="BT186" i="5"/>
  <c r="EK34" i="5"/>
  <c r="DO34" i="5"/>
  <c r="FD186" i="5"/>
  <c r="FC186" i="5"/>
  <c r="FB186" i="5"/>
  <c r="FA186" i="5"/>
  <c r="EZ186" i="5"/>
  <c r="EY186" i="5"/>
  <c r="EX186" i="5"/>
  <c r="EW186" i="5"/>
  <c r="EV186" i="5"/>
  <c r="EU186" i="5"/>
  <c r="ET186" i="5"/>
  <c r="ES186" i="5"/>
  <c r="ER186" i="5"/>
  <c r="EQ186" i="5"/>
  <c r="EP186" i="5"/>
  <c r="EO186" i="5"/>
  <c r="EN186" i="5"/>
  <c r="EM186" i="5"/>
  <c r="EL186" i="5"/>
  <c r="EK186" i="5"/>
  <c r="FD185" i="5"/>
  <c r="FC185" i="5"/>
  <c r="FB185" i="5"/>
  <c r="FA185" i="5"/>
  <c r="EZ185" i="5"/>
  <c r="EY185" i="5"/>
  <c r="EX185" i="5"/>
  <c r="EW185" i="5"/>
  <c r="EV185" i="5"/>
  <c r="EU185" i="5"/>
  <c r="ET185" i="5"/>
  <c r="ES185" i="5"/>
  <c r="ER185" i="5"/>
  <c r="EQ185" i="5"/>
  <c r="EP185" i="5"/>
  <c r="EO185" i="5"/>
  <c r="EN185" i="5"/>
  <c r="EM185" i="5"/>
  <c r="EL185" i="5"/>
  <c r="EK185" i="5"/>
  <c r="FD184" i="5"/>
  <c r="FC184" i="5"/>
  <c r="FB184" i="5"/>
  <c r="FA184" i="5"/>
  <c r="EZ184" i="5"/>
  <c r="EY184" i="5"/>
  <c r="EX184" i="5"/>
  <c r="EW184" i="5"/>
  <c r="EV184" i="5"/>
  <c r="EU184" i="5"/>
  <c r="ET184" i="5"/>
  <c r="ES184" i="5"/>
  <c r="ER184" i="5"/>
  <c r="EQ184" i="5"/>
  <c r="EP184" i="5"/>
  <c r="EO184" i="5"/>
  <c r="EN184" i="5"/>
  <c r="EM184" i="5"/>
  <c r="EL184" i="5"/>
  <c r="EK184" i="5"/>
  <c r="FD183" i="5"/>
  <c r="FC183" i="5"/>
  <c r="FB183" i="5"/>
  <c r="FA183" i="5"/>
  <c r="EZ183" i="5"/>
  <c r="EY183" i="5"/>
  <c r="EX183" i="5"/>
  <c r="EW183" i="5"/>
  <c r="EV183" i="5"/>
  <c r="EU183" i="5"/>
  <c r="ET183" i="5"/>
  <c r="ES183" i="5"/>
  <c r="ER183" i="5"/>
  <c r="EQ183" i="5"/>
  <c r="EP183" i="5"/>
  <c r="EO183" i="5"/>
  <c r="EN183" i="5"/>
  <c r="EM183" i="5"/>
  <c r="EL183" i="5"/>
  <c r="EK183" i="5"/>
  <c r="FD182" i="5"/>
  <c r="FC182" i="5"/>
  <c r="FB182" i="5"/>
  <c r="FA182" i="5"/>
  <c r="EZ182" i="5"/>
  <c r="EY182" i="5"/>
  <c r="EX182" i="5"/>
  <c r="EW182" i="5"/>
  <c r="EV182" i="5"/>
  <c r="EU182" i="5"/>
  <c r="ET182" i="5"/>
  <c r="ES182" i="5"/>
  <c r="ER182" i="5"/>
  <c r="EQ182" i="5"/>
  <c r="EP182" i="5"/>
  <c r="EO182" i="5"/>
  <c r="EN182" i="5"/>
  <c r="EM182" i="5"/>
  <c r="EL182" i="5"/>
  <c r="EK182" i="5"/>
  <c r="FD181" i="5"/>
  <c r="FC181" i="5"/>
  <c r="FB181" i="5"/>
  <c r="FA181" i="5"/>
  <c r="EZ181" i="5"/>
  <c r="EY181" i="5"/>
  <c r="EX181" i="5"/>
  <c r="EW181" i="5"/>
  <c r="EV181" i="5"/>
  <c r="EU181" i="5"/>
  <c r="ET181" i="5"/>
  <c r="ES181" i="5"/>
  <c r="ER181" i="5"/>
  <c r="EQ181" i="5"/>
  <c r="EP181" i="5"/>
  <c r="EO181" i="5"/>
  <c r="EN181" i="5"/>
  <c r="EM181" i="5"/>
  <c r="EL181" i="5"/>
  <c r="EK181" i="5"/>
  <c r="FD180" i="5"/>
  <c r="FC180" i="5"/>
  <c r="FB180" i="5"/>
  <c r="FA180" i="5"/>
  <c r="EZ180" i="5"/>
  <c r="EY180" i="5"/>
  <c r="EX180" i="5"/>
  <c r="EW180" i="5"/>
  <c r="EV180" i="5"/>
  <c r="EU180" i="5"/>
  <c r="ET180" i="5"/>
  <c r="ES180" i="5"/>
  <c r="ER180" i="5"/>
  <c r="EQ180" i="5"/>
  <c r="EP180" i="5"/>
  <c r="EO180" i="5"/>
  <c r="EN180" i="5"/>
  <c r="EM180" i="5"/>
  <c r="EL180" i="5"/>
  <c r="EK180" i="5"/>
  <c r="FD179" i="5"/>
  <c r="FC179" i="5"/>
  <c r="FB179" i="5"/>
  <c r="FA179" i="5"/>
  <c r="EZ179" i="5"/>
  <c r="EY179" i="5"/>
  <c r="EX179" i="5"/>
  <c r="EW179" i="5"/>
  <c r="EV179" i="5"/>
  <c r="EU179" i="5"/>
  <c r="ET179" i="5"/>
  <c r="ES179" i="5"/>
  <c r="ER179" i="5"/>
  <c r="EQ179" i="5"/>
  <c r="EP179" i="5"/>
  <c r="EO179" i="5"/>
  <c r="EN179" i="5"/>
  <c r="EM179" i="5"/>
  <c r="EL179" i="5"/>
  <c r="EK179" i="5"/>
  <c r="FD178" i="5"/>
  <c r="FC178" i="5"/>
  <c r="FB178" i="5"/>
  <c r="FA178" i="5"/>
  <c r="EZ178" i="5"/>
  <c r="EY178" i="5"/>
  <c r="EX178" i="5"/>
  <c r="EW178" i="5"/>
  <c r="EV178" i="5"/>
  <c r="EU178" i="5"/>
  <c r="ET178" i="5"/>
  <c r="ES178" i="5"/>
  <c r="ER178" i="5"/>
  <c r="EQ178" i="5"/>
  <c r="EP178" i="5"/>
  <c r="EO178" i="5"/>
  <c r="EN178" i="5"/>
  <c r="EM178" i="5"/>
  <c r="EL178" i="5"/>
  <c r="EK178" i="5"/>
  <c r="FD177" i="5"/>
  <c r="FC177" i="5"/>
  <c r="FB177" i="5"/>
  <c r="FA177" i="5"/>
  <c r="EZ177" i="5"/>
  <c r="EY177" i="5"/>
  <c r="EX177" i="5"/>
  <c r="EW177" i="5"/>
  <c r="EV177" i="5"/>
  <c r="EU177" i="5"/>
  <c r="ET177" i="5"/>
  <c r="ES177" i="5"/>
  <c r="ER177" i="5"/>
  <c r="EQ177" i="5"/>
  <c r="EP177" i="5"/>
  <c r="EO177" i="5"/>
  <c r="EN177" i="5"/>
  <c r="EM177" i="5"/>
  <c r="EL177" i="5"/>
  <c r="EK177" i="5"/>
  <c r="FD176" i="5"/>
  <c r="FC176" i="5"/>
  <c r="FB176" i="5"/>
  <c r="FA176" i="5"/>
  <c r="EZ176" i="5"/>
  <c r="EY176" i="5"/>
  <c r="EX176" i="5"/>
  <c r="EW176" i="5"/>
  <c r="EV176" i="5"/>
  <c r="EU176" i="5"/>
  <c r="ET176" i="5"/>
  <c r="ES176" i="5"/>
  <c r="ER176" i="5"/>
  <c r="EQ176" i="5"/>
  <c r="EP176" i="5"/>
  <c r="EO176" i="5"/>
  <c r="EN176" i="5"/>
  <c r="EM176" i="5"/>
  <c r="EL176" i="5"/>
  <c r="EK176" i="5"/>
  <c r="FD175" i="5"/>
  <c r="FC175" i="5"/>
  <c r="FB175" i="5"/>
  <c r="FA175" i="5"/>
  <c r="EZ175" i="5"/>
  <c r="EY175" i="5"/>
  <c r="EX175" i="5"/>
  <c r="EW175" i="5"/>
  <c r="EV175" i="5"/>
  <c r="EU175" i="5"/>
  <c r="ET175" i="5"/>
  <c r="ES175" i="5"/>
  <c r="ER175" i="5"/>
  <c r="EQ175" i="5"/>
  <c r="EP175" i="5"/>
  <c r="EO175" i="5"/>
  <c r="EN175" i="5"/>
  <c r="EM175" i="5"/>
  <c r="EL175" i="5"/>
  <c r="EK175" i="5"/>
  <c r="FD174" i="5"/>
  <c r="FC174" i="5"/>
  <c r="FB174" i="5"/>
  <c r="FA174" i="5"/>
  <c r="EZ174" i="5"/>
  <c r="EY174" i="5"/>
  <c r="EX174" i="5"/>
  <c r="EW174" i="5"/>
  <c r="EV174" i="5"/>
  <c r="EU174" i="5"/>
  <c r="ET174" i="5"/>
  <c r="ES174" i="5"/>
  <c r="ER174" i="5"/>
  <c r="EQ174" i="5"/>
  <c r="EP174" i="5"/>
  <c r="EO174" i="5"/>
  <c r="EN174" i="5"/>
  <c r="EM174" i="5"/>
  <c r="EL174" i="5"/>
  <c r="EK174" i="5"/>
  <c r="FD173" i="5"/>
  <c r="FC173" i="5"/>
  <c r="FB173" i="5"/>
  <c r="FA173" i="5"/>
  <c r="EZ173" i="5"/>
  <c r="EY173" i="5"/>
  <c r="EX173" i="5"/>
  <c r="EW173" i="5"/>
  <c r="EV173" i="5"/>
  <c r="EU173" i="5"/>
  <c r="ET173" i="5"/>
  <c r="ES173" i="5"/>
  <c r="ER173" i="5"/>
  <c r="EQ173" i="5"/>
  <c r="EP173" i="5"/>
  <c r="EO173" i="5"/>
  <c r="EN173" i="5"/>
  <c r="EM173" i="5"/>
  <c r="EL173" i="5"/>
  <c r="EK173" i="5"/>
  <c r="FD172" i="5"/>
  <c r="FC172" i="5"/>
  <c r="FB172" i="5"/>
  <c r="FA172" i="5"/>
  <c r="EZ172" i="5"/>
  <c r="EY172" i="5"/>
  <c r="EX172" i="5"/>
  <c r="EW172" i="5"/>
  <c r="EV172" i="5"/>
  <c r="EU172" i="5"/>
  <c r="ET172" i="5"/>
  <c r="ES172" i="5"/>
  <c r="ER172" i="5"/>
  <c r="EQ172" i="5"/>
  <c r="EP172" i="5"/>
  <c r="EO172" i="5"/>
  <c r="EN172" i="5"/>
  <c r="EM172" i="5"/>
  <c r="EL172" i="5"/>
  <c r="EK172" i="5"/>
  <c r="FD171" i="5"/>
  <c r="FC171" i="5"/>
  <c r="FB171" i="5"/>
  <c r="FA171" i="5"/>
  <c r="EZ171" i="5"/>
  <c r="EY171" i="5"/>
  <c r="EX171" i="5"/>
  <c r="EW171" i="5"/>
  <c r="EV171" i="5"/>
  <c r="EU171" i="5"/>
  <c r="ET171" i="5"/>
  <c r="ES171" i="5"/>
  <c r="ER171" i="5"/>
  <c r="EQ171" i="5"/>
  <c r="EP171" i="5"/>
  <c r="EO171" i="5"/>
  <c r="EN171" i="5"/>
  <c r="EM171" i="5"/>
  <c r="EL171" i="5"/>
  <c r="EK171" i="5"/>
  <c r="FD170" i="5"/>
  <c r="FC170" i="5"/>
  <c r="FB170" i="5"/>
  <c r="FA170" i="5"/>
  <c r="EZ170" i="5"/>
  <c r="EY170" i="5"/>
  <c r="EX170" i="5"/>
  <c r="EW170" i="5"/>
  <c r="EV170" i="5"/>
  <c r="EU170" i="5"/>
  <c r="ET170" i="5"/>
  <c r="ES170" i="5"/>
  <c r="ER170" i="5"/>
  <c r="EQ170" i="5"/>
  <c r="EP170" i="5"/>
  <c r="EO170" i="5"/>
  <c r="EN170" i="5"/>
  <c r="EM170" i="5"/>
  <c r="EL170" i="5"/>
  <c r="EK170" i="5"/>
  <c r="FD169" i="5"/>
  <c r="FC169" i="5"/>
  <c r="FB169" i="5"/>
  <c r="FA169" i="5"/>
  <c r="EZ169" i="5"/>
  <c r="EY169" i="5"/>
  <c r="EX169" i="5"/>
  <c r="EW169" i="5"/>
  <c r="EV169" i="5"/>
  <c r="EU169" i="5"/>
  <c r="ET169" i="5"/>
  <c r="ES169" i="5"/>
  <c r="ER169" i="5"/>
  <c r="EQ169" i="5"/>
  <c r="EP169" i="5"/>
  <c r="EO169" i="5"/>
  <c r="EN169" i="5"/>
  <c r="EM169" i="5"/>
  <c r="EL169" i="5"/>
  <c r="EK169" i="5"/>
  <c r="FD168" i="5"/>
  <c r="FC168" i="5"/>
  <c r="FB168" i="5"/>
  <c r="FA168" i="5"/>
  <c r="EZ168" i="5"/>
  <c r="EY168" i="5"/>
  <c r="EX168" i="5"/>
  <c r="EW168" i="5"/>
  <c r="EV168" i="5"/>
  <c r="EU168" i="5"/>
  <c r="ET168" i="5"/>
  <c r="ES168" i="5"/>
  <c r="ER168" i="5"/>
  <c r="EQ168" i="5"/>
  <c r="EP168" i="5"/>
  <c r="EO168" i="5"/>
  <c r="EN168" i="5"/>
  <c r="EM168" i="5"/>
  <c r="EL168" i="5"/>
  <c r="EK168" i="5"/>
  <c r="FD167" i="5"/>
  <c r="FC167" i="5"/>
  <c r="FB167" i="5"/>
  <c r="FA167" i="5"/>
  <c r="EZ167" i="5"/>
  <c r="EY167" i="5"/>
  <c r="EX167" i="5"/>
  <c r="EW167" i="5"/>
  <c r="EV167" i="5"/>
  <c r="EU167" i="5"/>
  <c r="ET167" i="5"/>
  <c r="ES167" i="5"/>
  <c r="ER167" i="5"/>
  <c r="EQ167" i="5"/>
  <c r="EP167" i="5"/>
  <c r="EO167" i="5"/>
  <c r="EN167" i="5"/>
  <c r="EM167" i="5"/>
  <c r="EL167" i="5"/>
  <c r="EK167" i="5"/>
  <c r="FD166" i="5"/>
  <c r="FC166" i="5"/>
  <c r="FB166" i="5"/>
  <c r="FA166" i="5"/>
  <c r="EZ166" i="5"/>
  <c r="EY166" i="5"/>
  <c r="EX166" i="5"/>
  <c r="EW166" i="5"/>
  <c r="EV166" i="5"/>
  <c r="EU166" i="5"/>
  <c r="ET166" i="5"/>
  <c r="ES166" i="5"/>
  <c r="ER166" i="5"/>
  <c r="EQ166" i="5"/>
  <c r="EP166" i="5"/>
  <c r="EO166" i="5"/>
  <c r="EN166" i="5"/>
  <c r="EM166" i="5"/>
  <c r="EL166" i="5"/>
  <c r="EK166" i="5"/>
  <c r="FD165" i="5"/>
  <c r="FC165" i="5"/>
  <c r="FB165" i="5"/>
  <c r="FA165" i="5"/>
  <c r="EZ165" i="5"/>
  <c r="EY165" i="5"/>
  <c r="EX165" i="5"/>
  <c r="EW165" i="5"/>
  <c r="EV165" i="5"/>
  <c r="EU165" i="5"/>
  <c r="ET165" i="5"/>
  <c r="ES165" i="5"/>
  <c r="ER165" i="5"/>
  <c r="EQ165" i="5"/>
  <c r="EP165" i="5"/>
  <c r="EO165" i="5"/>
  <c r="EN165" i="5"/>
  <c r="EM165" i="5"/>
  <c r="EL165" i="5"/>
  <c r="EK165" i="5"/>
  <c r="FD164" i="5"/>
  <c r="FC164" i="5"/>
  <c r="FB164" i="5"/>
  <c r="FA164" i="5"/>
  <c r="EZ164" i="5"/>
  <c r="EY164" i="5"/>
  <c r="EX164" i="5"/>
  <c r="EW164" i="5"/>
  <c r="EV164" i="5"/>
  <c r="EU164" i="5"/>
  <c r="ET164" i="5"/>
  <c r="ES164" i="5"/>
  <c r="ER164" i="5"/>
  <c r="EQ164" i="5"/>
  <c r="EP164" i="5"/>
  <c r="EO164" i="5"/>
  <c r="EN164" i="5"/>
  <c r="EM164" i="5"/>
  <c r="EL164" i="5"/>
  <c r="EK164" i="5"/>
  <c r="FD163" i="5"/>
  <c r="FC163" i="5"/>
  <c r="FB163" i="5"/>
  <c r="FA163" i="5"/>
  <c r="EZ163" i="5"/>
  <c r="EY163" i="5"/>
  <c r="EX163" i="5"/>
  <c r="EW163" i="5"/>
  <c r="EV163" i="5"/>
  <c r="EU163" i="5"/>
  <c r="ET163" i="5"/>
  <c r="ES163" i="5"/>
  <c r="ER163" i="5"/>
  <c r="EQ163" i="5"/>
  <c r="EP163" i="5"/>
  <c r="EO163" i="5"/>
  <c r="EN163" i="5"/>
  <c r="EM163" i="5"/>
  <c r="EL163" i="5"/>
  <c r="EK163" i="5"/>
  <c r="FD162" i="5"/>
  <c r="FC162" i="5"/>
  <c r="FB162" i="5"/>
  <c r="FA162" i="5"/>
  <c r="EZ162" i="5"/>
  <c r="EY162" i="5"/>
  <c r="EX162" i="5"/>
  <c r="EW162" i="5"/>
  <c r="EV162" i="5"/>
  <c r="EU162" i="5"/>
  <c r="ET162" i="5"/>
  <c r="ES162" i="5"/>
  <c r="ER162" i="5"/>
  <c r="EQ162" i="5"/>
  <c r="EP162" i="5"/>
  <c r="EO162" i="5"/>
  <c r="EN162" i="5"/>
  <c r="EM162" i="5"/>
  <c r="EL162" i="5"/>
  <c r="EK162" i="5"/>
  <c r="FD161" i="5"/>
  <c r="FC161" i="5"/>
  <c r="FB161" i="5"/>
  <c r="FA161" i="5"/>
  <c r="EZ161" i="5"/>
  <c r="EY161" i="5"/>
  <c r="EX161" i="5"/>
  <c r="EW161" i="5"/>
  <c r="EV161" i="5"/>
  <c r="EU161" i="5"/>
  <c r="ET161" i="5"/>
  <c r="ES161" i="5"/>
  <c r="ER161" i="5"/>
  <c r="EQ161" i="5"/>
  <c r="EP161" i="5"/>
  <c r="EO161" i="5"/>
  <c r="EN161" i="5"/>
  <c r="EM161" i="5"/>
  <c r="EL161" i="5"/>
  <c r="EK161" i="5"/>
  <c r="FD160" i="5"/>
  <c r="FC160" i="5"/>
  <c r="FB160" i="5"/>
  <c r="FA160" i="5"/>
  <c r="EZ160" i="5"/>
  <c r="EY160" i="5"/>
  <c r="EX160" i="5"/>
  <c r="EW160" i="5"/>
  <c r="EV160" i="5"/>
  <c r="EU160" i="5"/>
  <c r="ET160" i="5"/>
  <c r="ES160" i="5"/>
  <c r="ER160" i="5"/>
  <c r="EQ160" i="5"/>
  <c r="EP160" i="5"/>
  <c r="EO160" i="5"/>
  <c r="EN160" i="5"/>
  <c r="EM160" i="5"/>
  <c r="EL160" i="5"/>
  <c r="EK160" i="5"/>
  <c r="FD159" i="5"/>
  <c r="FC159" i="5"/>
  <c r="FB159" i="5"/>
  <c r="FA159" i="5"/>
  <c r="EZ159" i="5"/>
  <c r="EY159" i="5"/>
  <c r="EX159" i="5"/>
  <c r="EW159" i="5"/>
  <c r="EV159" i="5"/>
  <c r="EU159" i="5"/>
  <c r="ET159" i="5"/>
  <c r="ES159" i="5"/>
  <c r="ER159" i="5"/>
  <c r="EQ159" i="5"/>
  <c r="EP159" i="5"/>
  <c r="EO159" i="5"/>
  <c r="EN159" i="5"/>
  <c r="EM159" i="5"/>
  <c r="EL159" i="5"/>
  <c r="EK159" i="5"/>
  <c r="FD158" i="5"/>
  <c r="FC158" i="5"/>
  <c r="FB158" i="5"/>
  <c r="FA158" i="5"/>
  <c r="EZ158" i="5"/>
  <c r="EY158" i="5"/>
  <c r="EX158" i="5"/>
  <c r="EW158" i="5"/>
  <c r="EV158" i="5"/>
  <c r="EU158" i="5"/>
  <c r="ET158" i="5"/>
  <c r="ES158" i="5"/>
  <c r="ER158" i="5"/>
  <c r="EQ158" i="5"/>
  <c r="EP158" i="5"/>
  <c r="EO158" i="5"/>
  <c r="EN158" i="5"/>
  <c r="EM158" i="5"/>
  <c r="EL158" i="5"/>
  <c r="EK158" i="5"/>
  <c r="FD157" i="5"/>
  <c r="FC157" i="5"/>
  <c r="FB157" i="5"/>
  <c r="FA157" i="5"/>
  <c r="EZ157" i="5"/>
  <c r="EY157" i="5"/>
  <c r="EX157" i="5"/>
  <c r="EW157" i="5"/>
  <c r="EV157" i="5"/>
  <c r="EU157" i="5"/>
  <c r="ET157" i="5"/>
  <c r="ES157" i="5"/>
  <c r="ER157" i="5"/>
  <c r="EQ157" i="5"/>
  <c r="EP157" i="5"/>
  <c r="EO157" i="5"/>
  <c r="EN157" i="5"/>
  <c r="EM157" i="5"/>
  <c r="EL157" i="5"/>
  <c r="EK157" i="5"/>
  <c r="FD156" i="5"/>
  <c r="FC156" i="5"/>
  <c r="FB156" i="5"/>
  <c r="FA156" i="5"/>
  <c r="EZ156" i="5"/>
  <c r="EY156" i="5"/>
  <c r="EX156" i="5"/>
  <c r="EW156" i="5"/>
  <c r="EV156" i="5"/>
  <c r="EU156" i="5"/>
  <c r="ET156" i="5"/>
  <c r="ES156" i="5"/>
  <c r="ER156" i="5"/>
  <c r="EQ156" i="5"/>
  <c r="EP156" i="5"/>
  <c r="EO156" i="5"/>
  <c r="EN156" i="5"/>
  <c r="EM156" i="5"/>
  <c r="EL156" i="5"/>
  <c r="EK156" i="5"/>
  <c r="FD155" i="5"/>
  <c r="FC155" i="5"/>
  <c r="FB155" i="5"/>
  <c r="FA155" i="5"/>
  <c r="EZ155" i="5"/>
  <c r="EY155" i="5"/>
  <c r="EX155" i="5"/>
  <c r="EW155" i="5"/>
  <c r="EV155" i="5"/>
  <c r="EU155" i="5"/>
  <c r="ET155" i="5"/>
  <c r="ES155" i="5"/>
  <c r="ER155" i="5"/>
  <c r="EQ155" i="5"/>
  <c r="EP155" i="5"/>
  <c r="EO155" i="5"/>
  <c r="EN155" i="5"/>
  <c r="EM155" i="5"/>
  <c r="EL155" i="5"/>
  <c r="EK155" i="5"/>
  <c r="FD154" i="5"/>
  <c r="FC154" i="5"/>
  <c r="FB154" i="5"/>
  <c r="FA154" i="5"/>
  <c r="EZ154" i="5"/>
  <c r="EY154" i="5"/>
  <c r="EX154" i="5"/>
  <c r="EW154" i="5"/>
  <c r="EV154" i="5"/>
  <c r="EU154" i="5"/>
  <c r="ET154" i="5"/>
  <c r="ES154" i="5"/>
  <c r="ER154" i="5"/>
  <c r="EQ154" i="5"/>
  <c r="EP154" i="5"/>
  <c r="EO154" i="5"/>
  <c r="EN154" i="5"/>
  <c r="EM154" i="5"/>
  <c r="EL154" i="5"/>
  <c r="EK154" i="5"/>
  <c r="FD153" i="5"/>
  <c r="FC153" i="5"/>
  <c r="FB153" i="5"/>
  <c r="FA153" i="5"/>
  <c r="EZ153" i="5"/>
  <c r="EY153" i="5"/>
  <c r="EX153" i="5"/>
  <c r="EW153" i="5"/>
  <c r="EV153" i="5"/>
  <c r="EU153" i="5"/>
  <c r="ET153" i="5"/>
  <c r="ES153" i="5"/>
  <c r="ER153" i="5"/>
  <c r="EQ153" i="5"/>
  <c r="EP153" i="5"/>
  <c r="EO153" i="5"/>
  <c r="EN153" i="5"/>
  <c r="EM153" i="5"/>
  <c r="EL153" i="5"/>
  <c r="EK153" i="5"/>
  <c r="FD152" i="5"/>
  <c r="FC152" i="5"/>
  <c r="FB152" i="5"/>
  <c r="FA152" i="5"/>
  <c r="EZ152" i="5"/>
  <c r="EY152" i="5"/>
  <c r="EX152" i="5"/>
  <c r="EW152" i="5"/>
  <c r="EV152" i="5"/>
  <c r="EU152" i="5"/>
  <c r="ET152" i="5"/>
  <c r="ES152" i="5"/>
  <c r="ER152" i="5"/>
  <c r="EQ152" i="5"/>
  <c r="EP152" i="5"/>
  <c r="EO152" i="5"/>
  <c r="EN152" i="5"/>
  <c r="EM152" i="5"/>
  <c r="EL152" i="5"/>
  <c r="EK152" i="5"/>
  <c r="FD151" i="5"/>
  <c r="FC151" i="5"/>
  <c r="FB151" i="5"/>
  <c r="FA151" i="5"/>
  <c r="EZ151" i="5"/>
  <c r="EY151" i="5"/>
  <c r="EX151" i="5"/>
  <c r="EW151" i="5"/>
  <c r="EV151" i="5"/>
  <c r="EU151" i="5"/>
  <c r="ET151" i="5"/>
  <c r="ES151" i="5"/>
  <c r="ER151" i="5"/>
  <c r="EQ151" i="5"/>
  <c r="EP151" i="5"/>
  <c r="EO151" i="5"/>
  <c r="EN151" i="5"/>
  <c r="EM151" i="5"/>
  <c r="EL151" i="5"/>
  <c r="EK151" i="5"/>
  <c r="FD150" i="5"/>
  <c r="FC150" i="5"/>
  <c r="FB150" i="5"/>
  <c r="FA150" i="5"/>
  <c r="EZ150" i="5"/>
  <c r="EY150" i="5"/>
  <c r="EX150" i="5"/>
  <c r="EW150" i="5"/>
  <c r="EV150" i="5"/>
  <c r="EU150" i="5"/>
  <c r="ET150" i="5"/>
  <c r="ES150" i="5"/>
  <c r="ER150" i="5"/>
  <c r="EQ150" i="5"/>
  <c r="EP150" i="5"/>
  <c r="EO150" i="5"/>
  <c r="EN150" i="5"/>
  <c r="EM150" i="5"/>
  <c r="EL150" i="5"/>
  <c r="EK150" i="5"/>
  <c r="FD149" i="5"/>
  <c r="FC149" i="5"/>
  <c r="FB149" i="5"/>
  <c r="FA149" i="5"/>
  <c r="EZ149" i="5"/>
  <c r="EY149" i="5"/>
  <c r="EX149" i="5"/>
  <c r="EW149" i="5"/>
  <c r="EV149" i="5"/>
  <c r="EU149" i="5"/>
  <c r="ET149" i="5"/>
  <c r="ES149" i="5"/>
  <c r="ER149" i="5"/>
  <c r="EQ149" i="5"/>
  <c r="EP149" i="5"/>
  <c r="EO149" i="5"/>
  <c r="EN149" i="5"/>
  <c r="EM149" i="5"/>
  <c r="EL149" i="5"/>
  <c r="EK149" i="5"/>
  <c r="FD148" i="5"/>
  <c r="FC148" i="5"/>
  <c r="FB148" i="5"/>
  <c r="FA148" i="5"/>
  <c r="EZ148" i="5"/>
  <c r="EY148" i="5"/>
  <c r="EX148" i="5"/>
  <c r="EW148" i="5"/>
  <c r="EV148" i="5"/>
  <c r="EU148" i="5"/>
  <c r="ET148" i="5"/>
  <c r="ES148" i="5"/>
  <c r="ER148" i="5"/>
  <c r="EQ148" i="5"/>
  <c r="EP148" i="5"/>
  <c r="EO148" i="5"/>
  <c r="EN148" i="5"/>
  <c r="EM148" i="5"/>
  <c r="EL148" i="5"/>
  <c r="EK148" i="5"/>
  <c r="FD147" i="5"/>
  <c r="FC147" i="5"/>
  <c r="FB147" i="5"/>
  <c r="FA147" i="5"/>
  <c r="EZ147" i="5"/>
  <c r="EY147" i="5"/>
  <c r="EX147" i="5"/>
  <c r="EW147" i="5"/>
  <c r="EV147" i="5"/>
  <c r="EU147" i="5"/>
  <c r="ET147" i="5"/>
  <c r="ES147" i="5"/>
  <c r="ER147" i="5"/>
  <c r="EQ147" i="5"/>
  <c r="EP147" i="5"/>
  <c r="EO147" i="5"/>
  <c r="EN147" i="5"/>
  <c r="EM147" i="5"/>
  <c r="EL147" i="5"/>
  <c r="EK147" i="5"/>
  <c r="FD146" i="5"/>
  <c r="FC146" i="5"/>
  <c r="FB146" i="5"/>
  <c r="FA146" i="5"/>
  <c r="EZ146" i="5"/>
  <c r="EY146" i="5"/>
  <c r="EX146" i="5"/>
  <c r="EW146" i="5"/>
  <c r="EV146" i="5"/>
  <c r="EU146" i="5"/>
  <c r="ET146" i="5"/>
  <c r="ES146" i="5"/>
  <c r="ER146" i="5"/>
  <c r="EQ146" i="5"/>
  <c r="EP146" i="5"/>
  <c r="EO146" i="5"/>
  <c r="EN146" i="5"/>
  <c r="EM146" i="5"/>
  <c r="EL146" i="5"/>
  <c r="EK146" i="5"/>
  <c r="FD145" i="5"/>
  <c r="FC145" i="5"/>
  <c r="FB145" i="5"/>
  <c r="FA145" i="5"/>
  <c r="EZ145" i="5"/>
  <c r="EY145" i="5"/>
  <c r="EX145" i="5"/>
  <c r="EW145" i="5"/>
  <c r="EV145" i="5"/>
  <c r="EU145" i="5"/>
  <c r="ET145" i="5"/>
  <c r="ES145" i="5"/>
  <c r="ER145" i="5"/>
  <c r="EQ145" i="5"/>
  <c r="EP145" i="5"/>
  <c r="EO145" i="5"/>
  <c r="EN145" i="5"/>
  <c r="EM145" i="5"/>
  <c r="EL145" i="5"/>
  <c r="EK145" i="5"/>
  <c r="FD144" i="5"/>
  <c r="FC144" i="5"/>
  <c r="FB144" i="5"/>
  <c r="FA144" i="5"/>
  <c r="EZ144" i="5"/>
  <c r="EY144" i="5"/>
  <c r="EX144" i="5"/>
  <c r="EW144" i="5"/>
  <c r="EV144" i="5"/>
  <c r="EU144" i="5"/>
  <c r="ET144" i="5"/>
  <c r="ES144" i="5"/>
  <c r="ER144" i="5"/>
  <c r="EQ144" i="5"/>
  <c r="EP144" i="5"/>
  <c r="EO144" i="5"/>
  <c r="EN144" i="5"/>
  <c r="EM144" i="5"/>
  <c r="EL144" i="5"/>
  <c r="EK144" i="5"/>
  <c r="FD143" i="5"/>
  <c r="FC143" i="5"/>
  <c r="FB143" i="5"/>
  <c r="FA143" i="5"/>
  <c r="EZ143" i="5"/>
  <c r="EY143" i="5"/>
  <c r="EX143" i="5"/>
  <c r="EW143" i="5"/>
  <c r="EV143" i="5"/>
  <c r="EU143" i="5"/>
  <c r="ET143" i="5"/>
  <c r="ES143" i="5"/>
  <c r="ER143" i="5"/>
  <c r="EQ143" i="5"/>
  <c r="EP143" i="5"/>
  <c r="EO143" i="5"/>
  <c r="EN143" i="5"/>
  <c r="EM143" i="5"/>
  <c r="EL143" i="5"/>
  <c r="EK143" i="5"/>
  <c r="FD142" i="5"/>
  <c r="FC142" i="5"/>
  <c r="FB142" i="5"/>
  <c r="FA142" i="5"/>
  <c r="EZ142" i="5"/>
  <c r="EY142" i="5"/>
  <c r="EX142" i="5"/>
  <c r="EW142" i="5"/>
  <c r="EV142" i="5"/>
  <c r="EU142" i="5"/>
  <c r="ET142" i="5"/>
  <c r="ES142" i="5"/>
  <c r="ER142" i="5"/>
  <c r="EQ142" i="5"/>
  <c r="EP142" i="5"/>
  <c r="EO142" i="5"/>
  <c r="EN142" i="5"/>
  <c r="EM142" i="5"/>
  <c r="EL142" i="5"/>
  <c r="EK142" i="5"/>
  <c r="FD141" i="5"/>
  <c r="FC141" i="5"/>
  <c r="FB141" i="5"/>
  <c r="FA141" i="5"/>
  <c r="EZ141" i="5"/>
  <c r="EY141" i="5"/>
  <c r="EX141" i="5"/>
  <c r="EW141" i="5"/>
  <c r="EV141" i="5"/>
  <c r="EU141" i="5"/>
  <c r="ET141" i="5"/>
  <c r="ES141" i="5"/>
  <c r="ER141" i="5"/>
  <c r="EQ141" i="5"/>
  <c r="EP141" i="5"/>
  <c r="EO141" i="5"/>
  <c r="EN141" i="5"/>
  <c r="EM141" i="5"/>
  <c r="EL141" i="5"/>
  <c r="EK141" i="5"/>
  <c r="FD140" i="5"/>
  <c r="FC140" i="5"/>
  <c r="FB140" i="5"/>
  <c r="FA140" i="5"/>
  <c r="EZ140" i="5"/>
  <c r="EY140" i="5"/>
  <c r="EX140" i="5"/>
  <c r="EW140" i="5"/>
  <c r="EV140" i="5"/>
  <c r="EU140" i="5"/>
  <c r="ET140" i="5"/>
  <c r="ES140" i="5"/>
  <c r="ER140" i="5"/>
  <c r="EQ140" i="5"/>
  <c r="EP140" i="5"/>
  <c r="EO140" i="5"/>
  <c r="EN140" i="5"/>
  <c r="EM140" i="5"/>
  <c r="EL140" i="5"/>
  <c r="EK140" i="5"/>
  <c r="FD139" i="5"/>
  <c r="FC139" i="5"/>
  <c r="FB139" i="5"/>
  <c r="FA139" i="5"/>
  <c r="EZ139" i="5"/>
  <c r="EY139" i="5"/>
  <c r="EX139" i="5"/>
  <c r="EW139" i="5"/>
  <c r="EV139" i="5"/>
  <c r="EU139" i="5"/>
  <c r="ET139" i="5"/>
  <c r="ES139" i="5"/>
  <c r="ER139" i="5"/>
  <c r="EQ139" i="5"/>
  <c r="EP139" i="5"/>
  <c r="EO139" i="5"/>
  <c r="EN139" i="5"/>
  <c r="EM139" i="5"/>
  <c r="EL139" i="5"/>
  <c r="EK139" i="5"/>
  <c r="FD138" i="5"/>
  <c r="FC138" i="5"/>
  <c r="FB138" i="5"/>
  <c r="FA138" i="5"/>
  <c r="EZ138" i="5"/>
  <c r="EY138" i="5"/>
  <c r="EX138" i="5"/>
  <c r="EW138" i="5"/>
  <c r="EV138" i="5"/>
  <c r="EU138" i="5"/>
  <c r="ET138" i="5"/>
  <c r="ES138" i="5"/>
  <c r="ER138" i="5"/>
  <c r="EQ138" i="5"/>
  <c r="EP138" i="5"/>
  <c r="EO138" i="5"/>
  <c r="EN138" i="5"/>
  <c r="EM138" i="5"/>
  <c r="EL138" i="5"/>
  <c r="EK138" i="5"/>
  <c r="FD137" i="5"/>
  <c r="FC137" i="5"/>
  <c r="FB137" i="5"/>
  <c r="FA137" i="5"/>
  <c r="EZ137" i="5"/>
  <c r="EY137" i="5"/>
  <c r="EX137" i="5"/>
  <c r="EW137" i="5"/>
  <c r="EV137" i="5"/>
  <c r="EU137" i="5"/>
  <c r="ET137" i="5"/>
  <c r="ES137" i="5"/>
  <c r="ER137" i="5"/>
  <c r="EQ137" i="5"/>
  <c r="EP137" i="5"/>
  <c r="EO137" i="5"/>
  <c r="EN137" i="5"/>
  <c r="EM137" i="5"/>
  <c r="EL137" i="5"/>
  <c r="EK137" i="5"/>
  <c r="FD136" i="5"/>
  <c r="FC136" i="5"/>
  <c r="FB136" i="5"/>
  <c r="FA136" i="5"/>
  <c r="EZ136" i="5"/>
  <c r="EY136" i="5"/>
  <c r="EX136" i="5"/>
  <c r="EW136" i="5"/>
  <c r="EV136" i="5"/>
  <c r="EU136" i="5"/>
  <c r="ET136" i="5"/>
  <c r="ES136" i="5"/>
  <c r="ER136" i="5"/>
  <c r="EQ136" i="5"/>
  <c r="EP136" i="5"/>
  <c r="EO136" i="5"/>
  <c r="EN136" i="5"/>
  <c r="EM136" i="5"/>
  <c r="EL136" i="5"/>
  <c r="EK136" i="5"/>
  <c r="FD135" i="5"/>
  <c r="FC135" i="5"/>
  <c r="FB135" i="5"/>
  <c r="FA135" i="5"/>
  <c r="EZ135" i="5"/>
  <c r="EY135" i="5"/>
  <c r="EX135" i="5"/>
  <c r="EW135" i="5"/>
  <c r="EV135" i="5"/>
  <c r="EU135" i="5"/>
  <c r="ET135" i="5"/>
  <c r="ES135" i="5"/>
  <c r="ER135" i="5"/>
  <c r="EQ135" i="5"/>
  <c r="EP135" i="5"/>
  <c r="EO135" i="5"/>
  <c r="EN135" i="5"/>
  <c r="EM135" i="5"/>
  <c r="EL135" i="5"/>
  <c r="EK135" i="5"/>
  <c r="EL34" i="5"/>
  <c r="EM34" i="5"/>
  <c r="EN34" i="5"/>
  <c r="EO34" i="5"/>
  <c r="EP34" i="5"/>
  <c r="EQ34" i="5"/>
  <c r="ER34" i="5"/>
  <c r="ES34" i="5"/>
  <c r="ET34" i="5"/>
  <c r="EU34" i="5"/>
  <c r="EV34" i="5"/>
  <c r="EW34" i="5"/>
  <c r="EX34" i="5"/>
  <c r="EY34" i="5"/>
  <c r="EZ34" i="5"/>
  <c r="FA34" i="5"/>
  <c r="FB34" i="5"/>
  <c r="FC34" i="5"/>
  <c r="FD34" i="5"/>
  <c r="FD134" i="5"/>
  <c r="FC134" i="5"/>
  <c r="FB134" i="5"/>
  <c r="FA134" i="5"/>
  <c r="EZ134" i="5"/>
  <c r="EY134" i="5"/>
  <c r="EX134" i="5"/>
  <c r="EW134" i="5"/>
  <c r="EV134" i="5"/>
  <c r="EU134" i="5"/>
  <c r="ET134" i="5"/>
  <c r="ES134" i="5"/>
  <c r="ER134" i="5"/>
  <c r="EQ134" i="5"/>
  <c r="EP134" i="5"/>
  <c r="EO134" i="5"/>
  <c r="EN134" i="5"/>
  <c r="EM134" i="5"/>
  <c r="EL134" i="5"/>
  <c r="EK134" i="5"/>
  <c r="FE88" i="5"/>
  <c r="EJ88" i="5"/>
  <c r="EH186" i="5"/>
  <c r="EG186" i="5"/>
  <c r="EF186" i="5"/>
  <c r="EE186" i="5"/>
  <c r="ED186" i="5"/>
  <c r="EC186" i="5"/>
  <c r="EB186" i="5"/>
  <c r="EA186" i="5"/>
  <c r="DZ186" i="5"/>
  <c r="DY186" i="5"/>
  <c r="DX186" i="5"/>
  <c r="DW186" i="5"/>
  <c r="DV186" i="5"/>
  <c r="DU186" i="5"/>
  <c r="DT186" i="5"/>
  <c r="DS186" i="5"/>
  <c r="DR186" i="5"/>
  <c r="DQ186" i="5"/>
  <c r="DP186" i="5"/>
  <c r="DO186" i="5"/>
  <c r="EH185" i="5"/>
  <c r="EG185" i="5"/>
  <c r="EF185" i="5"/>
  <c r="EE185" i="5"/>
  <c r="ED185" i="5"/>
  <c r="EC185" i="5"/>
  <c r="EB185" i="5"/>
  <c r="EA185" i="5"/>
  <c r="DZ185" i="5"/>
  <c r="DY185" i="5"/>
  <c r="DX185" i="5"/>
  <c r="DW185" i="5"/>
  <c r="DV185" i="5"/>
  <c r="DU185" i="5"/>
  <c r="DT185" i="5"/>
  <c r="DS185" i="5"/>
  <c r="DR185" i="5"/>
  <c r="DQ185" i="5"/>
  <c r="DP185" i="5"/>
  <c r="DO185" i="5"/>
  <c r="EH184" i="5"/>
  <c r="EG184" i="5"/>
  <c r="EF184" i="5"/>
  <c r="EE184" i="5"/>
  <c r="ED184" i="5"/>
  <c r="EC184" i="5"/>
  <c r="EB184" i="5"/>
  <c r="EA184" i="5"/>
  <c r="DZ184" i="5"/>
  <c r="DY184" i="5"/>
  <c r="DX184" i="5"/>
  <c r="DW184" i="5"/>
  <c r="DV184" i="5"/>
  <c r="DU184" i="5"/>
  <c r="DT184" i="5"/>
  <c r="DS184" i="5"/>
  <c r="DR184" i="5"/>
  <c r="DQ184" i="5"/>
  <c r="DP184" i="5"/>
  <c r="DO184" i="5"/>
  <c r="EH183" i="5"/>
  <c r="EG183" i="5"/>
  <c r="EF183" i="5"/>
  <c r="EE183" i="5"/>
  <c r="ED183" i="5"/>
  <c r="EC183" i="5"/>
  <c r="EB183" i="5"/>
  <c r="EA183" i="5"/>
  <c r="DZ183" i="5"/>
  <c r="DY183" i="5"/>
  <c r="DX183" i="5"/>
  <c r="DW183" i="5"/>
  <c r="DV183" i="5"/>
  <c r="DU183" i="5"/>
  <c r="DT183" i="5"/>
  <c r="DS183" i="5"/>
  <c r="DR183" i="5"/>
  <c r="DQ183" i="5"/>
  <c r="DP183" i="5"/>
  <c r="DO183" i="5"/>
  <c r="EH182" i="5"/>
  <c r="EG182" i="5"/>
  <c r="EF182" i="5"/>
  <c r="EE182" i="5"/>
  <c r="ED182" i="5"/>
  <c r="EC182" i="5"/>
  <c r="EB182" i="5"/>
  <c r="EA182" i="5"/>
  <c r="DZ182" i="5"/>
  <c r="DY182" i="5"/>
  <c r="DX182" i="5"/>
  <c r="DW182" i="5"/>
  <c r="DV182" i="5"/>
  <c r="DU182" i="5"/>
  <c r="DT182" i="5"/>
  <c r="DS182" i="5"/>
  <c r="DR182" i="5"/>
  <c r="DQ182" i="5"/>
  <c r="DP182" i="5"/>
  <c r="DO182" i="5"/>
  <c r="EH181" i="5"/>
  <c r="EG181" i="5"/>
  <c r="EF181" i="5"/>
  <c r="EE181" i="5"/>
  <c r="ED181" i="5"/>
  <c r="EC181" i="5"/>
  <c r="EB181" i="5"/>
  <c r="EA181" i="5"/>
  <c r="DZ181" i="5"/>
  <c r="DY181" i="5"/>
  <c r="DX181" i="5"/>
  <c r="DW181" i="5"/>
  <c r="DV181" i="5"/>
  <c r="DU181" i="5"/>
  <c r="DT181" i="5"/>
  <c r="DS181" i="5"/>
  <c r="DR181" i="5"/>
  <c r="DQ181" i="5"/>
  <c r="DP181" i="5"/>
  <c r="DO181" i="5"/>
  <c r="EH180" i="5"/>
  <c r="EG180" i="5"/>
  <c r="EF180" i="5"/>
  <c r="EE180" i="5"/>
  <c r="ED180" i="5"/>
  <c r="EC180" i="5"/>
  <c r="EB180" i="5"/>
  <c r="EA180" i="5"/>
  <c r="DZ180" i="5"/>
  <c r="DY180" i="5"/>
  <c r="DX180" i="5"/>
  <c r="DW180" i="5"/>
  <c r="DV180" i="5"/>
  <c r="DU180" i="5"/>
  <c r="DT180" i="5"/>
  <c r="DS180" i="5"/>
  <c r="DR180" i="5"/>
  <c r="DQ180" i="5"/>
  <c r="DP180" i="5"/>
  <c r="DO180" i="5"/>
  <c r="EH179" i="5"/>
  <c r="EG179" i="5"/>
  <c r="EF179" i="5"/>
  <c r="EE179" i="5"/>
  <c r="ED179" i="5"/>
  <c r="EC179" i="5"/>
  <c r="EB179" i="5"/>
  <c r="EA179" i="5"/>
  <c r="DZ179" i="5"/>
  <c r="DY179" i="5"/>
  <c r="DX179" i="5"/>
  <c r="DW179" i="5"/>
  <c r="DV179" i="5"/>
  <c r="DU179" i="5"/>
  <c r="DT179" i="5"/>
  <c r="DS179" i="5"/>
  <c r="DR179" i="5"/>
  <c r="DQ179" i="5"/>
  <c r="DP179" i="5"/>
  <c r="DO179" i="5"/>
  <c r="EH178" i="5"/>
  <c r="EG178" i="5"/>
  <c r="EF178" i="5"/>
  <c r="EE178" i="5"/>
  <c r="ED178" i="5"/>
  <c r="EC178" i="5"/>
  <c r="EB178" i="5"/>
  <c r="EA178" i="5"/>
  <c r="DZ178" i="5"/>
  <c r="DY178" i="5"/>
  <c r="DX178" i="5"/>
  <c r="DW178" i="5"/>
  <c r="DV178" i="5"/>
  <c r="DU178" i="5"/>
  <c r="DT178" i="5"/>
  <c r="DS178" i="5"/>
  <c r="DR178" i="5"/>
  <c r="DQ178" i="5"/>
  <c r="DP178" i="5"/>
  <c r="DO178" i="5"/>
  <c r="EH177" i="5"/>
  <c r="EG177" i="5"/>
  <c r="EF177" i="5"/>
  <c r="EE177" i="5"/>
  <c r="ED177" i="5"/>
  <c r="EC177" i="5"/>
  <c r="EB177" i="5"/>
  <c r="EA177" i="5"/>
  <c r="DZ177" i="5"/>
  <c r="DY177" i="5"/>
  <c r="DX177" i="5"/>
  <c r="DW177" i="5"/>
  <c r="DV177" i="5"/>
  <c r="DU177" i="5"/>
  <c r="DT177" i="5"/>
  <c r="DS177" i="5"/>
  <c r="DR177" i="5"/>
  <c r="DQ177" i="5"/>
  <c r="DP177" i="5"/>
  <c r="DO177" i="5"/>
  <c r="EH176" i="5"/>
  <c r="EG176" i="5"/>
  <c r="EF176" i="5"/>
  <c r="EE176" i="5"/>
  <c r="ED176" i="5"/>
  <c r="EC176" i="5"/>
  <c r="EB176" i="5"/>
  <c r="EA176" i="5"/>
  <c r="DZ176" i="5"/>
  <c r="DY176" i="5"/>
  <c r="DX176" i="5"/>
  <c r="DW176" i="5"/>
  <c r="DV176" i="5"/>
  <c r="DU176" i="5"/>
  <c r="DT176" i="5"/>
  <c r="DS176" i="5"/>
  <c r="DR176" i="5"/>
  <c r="DQ176" i="5"/>
  <c r="DP176" i="5"/>
  <c r="DO176" i="5"/>
  <c r="EH175" i="5"/>
  <c r="EG175" i="5"/>
  <c r="EF175" i="5"/>
  <c r="EE175" i="5"/>
  <c r="ED175" i="5"/>
  <c r="EC175" i="5"/>
  <c r="EB175" i="5"/>
  <c r="EA175" i="5"/>
  <c r="DZ175" i="5"/>
  <c r="DY175" i="5"/>
  <c r="DX175" i="5"/>
  <c r="DW175" i="5"/>
  <c r="DV175" i="5"/>
  <c r="DU175" i="5"/>
  <c r="DT175" i="5"/>
  <c r="DS175" i="5"/>
  <c r="DR175" i="5"/>
  <c r="DQ175" i="5"/>
  <c r="DP175" i="5"/>
  <c r="DO175" i="5"/>
  <c r="EH174" i="5"/>
  <c r="EG174" i="5"/>
  <c r="EF174" i="5"/>
  <c r="EE174" i="5"/>
  <c r="ED174" i="5"/>
  <c r="EC174" i="5"/>
  <c r="EB174" i="5"/>
  <c r="EA174" i="5"/>
  <c r="DZ174" i="5"/>
  <c r="DY174" i="5"/>
  <c r="DX174" i="5"/>
  <c r="DW174" i="5"/>
  <c r="DV174" i="5"/>
  <c r="DU174" i="5"/>
  <c r="DT174" i="5"/>
  <c r="DS174" i="5"/>
  <c r="DR174" i="5"/>
  <c r="DQ174" i="5"/>
  <c r="DP174" i="5"/>
  <c r="DO174" i="5"/>
  <c r="EH173" i="5"/>
  <c r="EG173" i="5"/>
  <c r="EF173" i="5"/>
  <c r="EE173" i="5"/>
  <c r="ED173" i="5"/>
  <c r="EC173" i="5"/>
  <c r="EB173" i="5"/>
  <c r="EA173" i="5"/>
  <c r="DZ173" i="5"/>
  <c r="DY173" i="5"/>
  <c r="DX173" i="5"/>
  <c r="DW173" i="5"/>
  <c r="DV173" i="5"/>
  <c r="DU173" i="5"/>
  <c r="DT173" i="5"/>
  <c r="DS173" i="5"/>
  <c r="DR173" i="5"/>
  <c r="DQ173" i="5"/>
  <c r="DP173" i="5"/>
  <c r="DO173" i="5"/>
  <c r="EH172" i="5"/>
  <c r="EG172" i="5"/>
  <c r="EF172" i="5"/>
  <c r="EE172" i="5"/>
  <c r="ED172" i="5"/>
  <c r="EC172" i="5"/>
  <c r="EB172" i="5"/>
  <c r="EA172" i="5"/>
  <c r="DZ172" i="5"/>
  <c r="DY172" i="5"/>
  <c r="DX172" i="5"/>
  <c r="DW172" i="5"/>
  <c r="DV172" i="5"/>
  <c r="DU172" i="5"/>
  <c r="DT172" i="5"/>
  <c r="DS172" i="5"/>
  <c r="DR172" i="5"/>
  <c r="DQ172" i="5"/>
  <c r="DP172" i="5"/>
  <c r="DO172" i="5"/>
  <c r="EH171" i="5"/>
  <c r="EG171" i="5"/>
  <c r="EF171" i="5"/>
  <c r="EE171" i="5"/>
  <c r="ED171" i="5"/>
  <c r="EC171" i="5"/>
  <c r="EB171" i="5"/>
  <c r="EA171" i="5"/>
  <c r="DZ171" i="5"/>
  <c r="DY171" i="5"/>
  <c r="DX171" i="5"/>
  <c r="DW171" i="5"/>
  <c r="DV171" i="5"/>
  <c r="DU171" i="5"/>
  <c r="DT171" i="5"/>
  <c r="DS171" i="5"/>
  <c r="DR171" i="5"/>
  <c r="DQ171" i="5"/>
  <c r="DP171" i="5"/>
  <c r="DO171" i="5"/>
  <c r="EH170" i="5"/>
  <c r="EG170" i="5"/>
  <c r="EF170" i="5"/>
  <c r="EE170" i="5"/>
  <c r="ED170" i="5"/>
  <c r="EC170" i="5"/>
  <c r="EB170" i="5"/>
  <c r="EA170" i="5"/>
  <c r="DZ170" i="5"/>
  <c r="DY170" i="5"/>
  <c r="DX170" i="5"/>
  <c r="DW170" i="5"/>
  <c r="DV170" i="5"/>
  <c r="DU170" i="5"/>
  <c r="DT170" i="5"/>
  <c r="DS170" i="5"/>
  <c r="DR170" i="5"/>
  <c r="DQ170" i="5"/>
  <c r="DP170" i="5"/>
  <c r="DO170" i="5"/>
  <c r="EH169" i="5"/>
  <c r="EG169" i="5"/>
  <c r="EF169" i="5"/>
  <c r="EE169" i="5"/>
  <c r="ED169" i="5"/>
  <c r="EC169" i="5"/>
  <c r="EB169" i="5"/>
  <c r="EA169" i="5"/>
  <c r="DZ169" i="5"/>
  <c r="DY169" i="5"/>
  <c r="DX169" i="5"/>
  <c r="DW169" i="5"/>
  <c r="DV169" i="5"/>
  <c r="DU169" i="5"/>
  <c r="DT169" i="5"/>
  <c r="DS169" i="5"/>
  <c r="DR169" i="5"/>
  <c r="DQ169" i="5"/>
  <c r="DP169" i="5"/>
  <c r="DO169" i="5"/>
  <c r="EH168" i="5"/>
  <c r="EG168" i="5"/>
  <c r="EF168" i="5"/>
  <c r="EE168" i="5"/>
  <c r="ED168" i="5"/>
  <c r="EC168" i="5"/>
  <c r="EB168" i="5"/>
  <c r="EA168" i="5"/>
  <c r="DZ168" i="5"/>
  <c r="DY168" i="5"/>
  <c r="DX168" i="5"/>
  <c r="DW168" i="5"/>
  <c r="DV168" i="5"/>
  <c r="DU168" i="5"/>
  <c r="DT168" i="5"/>
  <c r="DS168" i="5"/>
  <c r="DR168" i="5"/>
  <c r="DQ168" i="5"/>
  <c r="DP168" i="5"/>
  <c r="DO168" i="5"/>
  <c r="EH167" i="5"/>
  <c r="EG167" i="5"/>
  <c r="EF167" i="5"/>
  <c r="EE167" i="5"/>
  <c r="ED167" i="5"/>
  <c r="EC167" i="5"/>
  <c r="EB167" i="5"/>
  <c r="EA167" i="5"/>
  <c r="DZ167" i="5"/>
  <c r="DY167" i="5"/>
  <c r="DX167" i="5"/>
  <c r="DW167" i="5"/>
  <c r="DV167" i="5"/>
  <c r="DU167" i="5"/>
  <c r="DT167" i="5"/>
  <c r="DS167" i="5"/>
  <c r="DR167" i="5"/>
  <c r="DQ167" i="5"/>
  <c r="DP167" i="5"/>
  <c r="DO167" i="5"/>
  <c r="EH166" i="5"/>
  <c r="EG166" i="5"/>
  <c r="EF166" i="5"/>
  <c r="EE166" i="5"/>
  <c r="ED166" i="5"/>
  <c r="EC166" i="5"/>
  <c r="EB166" i="5"/>
  <c r="EA166" i="5"/>
  <c r="DZ166" i="5"/>
  <c r="DY166" i="5"/>
  <c r="DX166" i="5"/>
  <c r="DW166" i="5"/>
  <c r="DV166" i="5"/>
  <c r="DU166" i="5"/>
  <c r="DT166" i="5"/>
  <c r="DS166" i="5"/>
  <c r="DR166" i="5"/>
  <c r="DQ166" i="5"/>
  <c r="DP166" i="5"/>
  <c r="DO166" i="5"/>
  <c r="EH165" i="5"/>
  <c r="EG165" i="5"/>
  <c r="EF165" i="5"/>
  <c r="EE165" i="5"/>
  <c r="ED165" i="5"/>
  <c r="EC165" i="5"/>
  <c r="EB165" i="5"/>
  <c r="EA165" i="5"/>
  <c r="DZ165" i="5"/>
  <c r="DY165" i="5"/>
  <c r="DX165" i="5"/>
  <c r="DW165" i="5"/>
  <c r="DV165" i="5"/>
  <c r="DU165" i="5"/>
  <c r="DT165" i="5"/>
  <c r="DS165" i="5"/>
  <c r="DR165" i="5"/>
  <c r="DQ165" i="5"/>
  <c r="DP165" i="5"/>
  <c r="DO165" i="5"/>
  <c r="EH164" i="5"/>
  <c r="EG164" i="5"/>
  <c r="EF164" i="5"/>
  <c r="EE164" i="5"/>
  <c r="ED164" i="5"/>
  <c r="EC164" i="5"/>
  <c r="EB164" i="5"/>
  <c r="EA164" i="5"/>
  <c r="DZ164" i="5"/>
  <c r="DY164" i="5"/>
  <c r="DX164" i="5"/>
  <c r="DW164" i="5"/>
  <c r="DV164" i="5"/>
  <c r="DU164" i="5"/>
  <c r="DT164" i="5"/>
  <c r="DS164" i="5"/>
  <c r="DR164" i="5"/>
  <c r="DQ164" i="5"/>
  <c r="DP164" i="5"/>
  <c r="DO164" i="5"/>
  <c r="EH163" i="5"/>
  <c r="EG163" i="5"/>
  <c r="EF163" i="5"/>
  <c r="EE163" i="5"/>
  <c r="ED163" i="5"/>
  <c r="EC163" i="5"/>
  <c r="EB163" i="5"/>
  <c r="EA163" i="5"/>
  <c r="DZ163" i="5"/>
  <c r="DY163" i="5"/>
  <c r="DX163" i="5"/>
  <c r="DW163" i="5"/>
  <c r="DV163" i="5"/>
  <c r="DU163" i="5"/>
  <c r="DT163" i="5"/>
  <c r="DS163" i="5"/>
  <c r="DR163" i="5"/>
  <c r="DQ163" i="5"/>
  <c r="DP163" i="5"/>
  <c r="DO163" i="5"/>
  <c r="EH162" i="5"/>
  <c r="EG162" i="5"/>
  <c r="EF162" i="5"/>
  <c r="EE162" i="5"/>
  <c r="ED162" i="5"/>
  <c r="EC162" i="5"/>
  <c r="EB162" i="5"/>
  <c r="EA162" i="5"/>
  <c r="DZ162" i="5"/>
  <c r="DY162" i="5"/>
  <c r="DX162" i="5"/>
  <c r="DW162" i="5"/>
  <c r="DV162" i="5"/>
  <c r="DU162" i="5"/>
  <c r="DT162" i="5"/>
  <c r="DS162" i="5"/>
  <c r="DR162" i="5"/>
  <c r="DQ162" i="5"/>
  <c r="DP162" i="5"/>
  <c r="DO162" i="5"/>
  <c r="EH161" i="5"/>
  <c r="EG161" i="5"/>
  <c r="EF161" i="5"/>
  <c r="EE161" i="5"/>
  <c r="ED161" i="5"/>
  <c r="EC161" i="5"/>
  <c r="EB161" i="5"/>
  <c r="EA161" i="5"/>
  <c r="DZ161" i="5"/>
  <c r="DY161" i="5"/>
  <c r="DX161" i="5"/>
  <c r="DW161" i="5"/>
  <c r="DV161" i="5"/>
  <c r="DU161" i="5"/>
  <c r="DT161" i="5"/>
  <c r="DS161" i="5"/>
  <c r="DR161" i="5"/>
  <c r="DQ161" i="5"/>
  <c r="DP161" i="5"/>
  <c r="DO161" i="5"/>
  <c r="EH160" i="5"/>
  <c r="EG160" i="5"/>
  <c r="EF160" i="5"/>
  <c r="EE160" i="5"/>
  <c r="ED160" i="5"/>
  <c r="EC160" i="5"/>
  <c r="EB160" i="5"/>
  <c r="EA160" i="5"/>
  <c r="DZ160" i="5"/>
  <c r="DY160" i="5"/>
  <c r="DX160" i="5"/>
  <c r="DW160" i="5"/>
  <c r="DV160" i="5"/>
  <c r="DU160" i="5"/>
  <c r="DT160" i="5"/>
  <c r="DS160" i="5"/>
  <c r="DR160" i="5"/>
  <c r="DQ160" i="5"/>
  <c r="DP160" i="5"/>
  <c r="DO160" i="5"/>
  <c r="EH159" i="5"/>
  <c r="EG159" i="5"/>
  <c r="EF159" i="5"/>
  <c r="EE159" i="5"/>
  <c r="ED159" i="5"/>
  <c r="EC159" i="5"/>
  <c r="EB159" i="5"/>
  <c r="EA159" i="5"/>
  <c r="DZ159" i="5"/>
  <c r="DY159" i="5"/>
  <c r="DX159" i="5"/>
  <c r="DW159" i="5"/>
  <c r="DV159" i="5"/>
  <c r="DU159" i="5"/>
  <c r="DT159" i="5"/>
  <c r="DS159" i="5"/>
  <c r="DR159" i="5"/>
  <c r="DQ159" i="5"/>
  <c r="DP159" i="5"/>
  <c r="DO159" i="5"/>
  <c r="EH158" i="5"/>
  <c r="EG158" i="5"/>
  <c r="EF158" i="5"/>
  <c r="EE158" i="5"/>
  <c r="ED158" i="5"/>
  <c r="EC158" i="5"/>
  <c r="EB158" i="5"/>
  <c r="EA158" i="5"/>
  <c r="DZ158" i="5"/>
  <c r="DY158" i="5"/>
  <c r="DX158" i="5"/>
  <c r="DW158" i="5"/>
  <c r="DV158" i="5"/>
  <c r="DU158" i="5"/>
  <c r="DT158" i="5"/>
  <c r="DS158" i="5"/>
  <c r="DR158" i="5"/>
  <c r="DQ158" i="5"/>
  <c r="DP158" i="5"/>
  <c r="DO158" i="5"/>
  <c r="EH157" i="5"/>
  <c r="EG157" i="5"/>
  <c r="EF157" i="5"/>
  <c r="EE157" i="5"/>
  <c r="ED157" i="5"/>
  <c r="EC157" i="5"/>
  <c r="EB157" i="5"/>
  <c r="EA157" i="5"/>
  <c r="DZ157" i="5"/>
  <c r="DY157" i="5"/>
  <c r="DX157" i="5"/>
  <c r="DW157" i="5"/>
  <c r="DV157" i="5"/>
  <c r="DU157" i="5"/>
  <c r="DT157" i="5"/>
  <c r="DS157" i="5"/>
  <c r="DR157" i="5"/>
  <c r="DQ157" i="5"/>
  <c r="DP157" i="5"/>
  <c r="DO157" i="5"/>
  <c r="EH156" i="5"/>
  <c r="EG156" i="5"/>
  <c r="EF156" i="5"/>
  <c r="EE156" i="5"/>
  <c r="ED156" i="5"/>
  <c r="EC156" i="5"/>
  <c r="EB156" i="5"/>
  <c r="EA156" i="5"/>
  <c r="DZ156" i="5"/>
  <c r="DY156" i="5"/>
  <c r="DX156" i="5"/>
  <c r="DW156" i="5"/>
  <c r="DV156" i="5"/>
  <c r="DU156" i="5"/>
  <c r="DT156" i="5"/>
  <c r="DS156" i="5"/>
  <c r="DR156" i="5"/>
  <c r="DQ156" i="5"/>
  <c r="DP156" i="5"/>
  <c r="DO156" i="5"/>
  <c r="EH155" i="5"/>
  <c r="EG155" i="5"/>
  <c r="EF155" i="5"/>
  <c r="EE155" i="5"/>
  <c r="ED155" i="5"/>
  <c r="EC155" i="5"/>
  <c r="EB155" i="5"/>
  <c r="EA155" i="5"/>
  <c r="DZ155" i="5"/>
  <c r="DY155" i="5"/>
  <c r="DX155" i="5"/>
  <c r="DW155" i="5"/>
  <c r="DV155" i="5"/>
  <c r="DU155" i="5"/>
  <c r="DT155" i="5"/>
  <c r="DS155" i="5"/>
  <c r="DR155" i="5"/>
  <c r="DQ155" i="5"/>
  <c r="DP155" i="5"/>
  <c r="DO155" i="5"/>
  <c r="EH154" i="5"/>
  <c r="EG154" i="5"/>
  <c r="EF154" i="5"/>
  <c r="EE154" i="5"/>
  <c r="ED154" i="5"/>
  <c r="EC154" i="5"/>
  <c r="EB154" i="5"/>
  <c r="EA154" i="5"/>
  <c r="DZ154" i="5"/>
  <c r="DY154" i="5"/>
  <c r="DX154" i="5"/>
  <c r="DW154" i="5"/>
  <c r="DV154" i="5"/>
  <c r="DU154" i="5"/>
  <c r="DT154" i="5"/>
  <c r="DS154" i="5"/>
  <c r="DR154" i="5"/>
  <c r="DQ154" i="5"/>
  <c r="DP154" i="5"/>
  <c r="DO154" i="5"/>
  <c r="EH153" i="5"/>
  <c r="EG153" i="5"/>
  <c r="EF153" i="5"/>
  <c r="EE153" i="5"/>
  <c r="ED153" i="5"/>
  <c r="EC153" i="5"/>
  <c r="EB153" i="5"/>
  <c r="EA153" i="5"/>
  <c r="DZ153" i="5"/>
  <c r="DY153" i="5"/>
  <c r="DX153" i="5"/>
  <c r="DW153" i="5"/>
  <c r="DV153" i="5"/>
  <c r="DU153" i="5"/>
  <c r="DT153" i="5"/>
  <c r="DS153" i="5"/>
  <c r="DR153" i="5"/>
  <c r="DQ153" i="5"/>
  <c r="DP153" i="5"/>
  <c r="DO153" i="5"/>
  <c r="EH152" i="5"/>
  <c r="EG152" i="5"/>
  <c r="EF152" i="5"/>
  <c r="EE152" i="5"/>
  <c r="ED152" i="5"/>
  <c r="EC152" i="5"/>
  <c r="EB152" i="5"/>
  <c r="EA152" i="5"/>
  <c r="DZ152" i="5"/>
  <c r="DY152" i="5"/>
  <c r="DX152" i="5"/>
  <c r="DW152" i="5"/>
  <c r="DV152" i="5"/>
  <c r="DU152" i="5"/>
  <c r="DT152" i="5"/>
  <c r="DS152" i="5"/>
  <c r="DR152" i="5"/>
  <c r="DQ152" i="5"/>
  <c r="DP152" i="5"/>
  <c r="DO152" i="5"/>
  <c r="EH151" i="5"/>
  <c r="EG151" i="5"/>
  <c r="EF151" i="5"/>
  <c r="EE151" i="5"/>
  <c r="ED151" i="5"/>
  <c r="EC151" i="5"/>
  <c r="EB151" i="5"/>
  <c r="EA151" i="5"/>
  <c r="DZ151" i="5"/>
  <c r="DY151" i="5"/>
  <c r="DX151" i="5"/>
  <c r="DW151" i="5"/>
  <c r="DV151" i="5"/>
  <c r="DU151" i="5"/>
  <c r="DT151" i="5"/>
  <c r="DS151" i="5"/>
  <c r="DR151" i="5"/>
  <c r="DQ151" i="5"/>
  <c r="DP151" i="5"/>
  <c r="DO151" i="5"/>
  <c r="EH150" i="5"/>
  <c r="EG150" i="5"/>
  <c r="EF150" i="5"/>
  <c r="EE150" i="5"/>
  <c r="ED150" i="5"/>
  <c r="EC150" i="5"/>
  <c r="EB150" i="5"/>
  <c r="EA150" i="5"/>
  <c r="DZ150" i="5"/>
  <c r="DY150" i="5"/>
  <c r="DX150" i="5"/>
  <c r="DW150" i="5"/>
  <c r="DV150" i="5"/>
  <c r="DU150" i="5"/>
  <c r="DT150" i="5"/>
  <c r="DS150" i="5"/>
  <c r="DR150" i="5"/>
  <c r="DQ150" i="5"/>
  <c r="DP150" i="5"/>
  <c r="DO150" i="5"/>
  <c r="EH149" i="5"/>
  <c r="EG149" i="5"/>
  <c r="EF149" i="5"/>
  <c r="EE149" i="5"/>
  <c r="ED149" i="5"/>
  <c r="EC149" i="5"/>
  <c r="EB149" i="5"/>
  <c r="EA149" i="5"/>
  <c r="DZ149" i="5"/>
  <c r="DY149" i="5"/>
  <c r="DX149" i="5"/>
  <c r="DW149" i="5"/>
  <c r="DV149" i="5"/>
  <c r="DU149" i="5"/>
  <c r="DT149" i="5"/>
  <c r="DS149" i="5"/>
  <c r="DR149" i="5"/>
  <c r="DQ149" i="5"/>
  <c r="DP149" i="5"/>
  <c r="DO149" i="5"/>
  <c r="EH148" i="5"/>
  <c r="EG148" i="5"/>
  <c r="EF148" i="5"/>
  <c r="EE148" i="5"/>
  <c r="ED148" i="5"/>
  <c r="EC148" i="5"/>
  <c r="EB148" i="5"/>
  <c r="EA148" i="5"/>
  <c r="DZ148" i="5"/>
  <c r="DY148" i="5"/>
  <c r="DX148" i="5"/>
  <c r="DW148" i="5"/>
  <c r="DV148" i="5"/>
  <c r="DU148" i="5"/>
  <c r="DT148" i="5"/>
  <c r="DS148" i="5"/>
  <c r="DR148" i="5"/>
  <c r="DQ148" i="5"/>
  <c r="DP148" i="5"/>
  <c r="DO148" i="5"/>
  <c r="EH147" i="5"/>
  <c r="EG147" i="5"/>
  <c r="EF147" i="5"/>
  <c r="EE147" i="5"/>
  <c r="ED147" i="5"/>
  <c r="EC147" i="5"/>
  <c r="EB147" i="5"/>
  <c r="EA147" i="5"/>
  <c r="DZ147" i="5"/>
  <c r="DY147" i="5"/>
  <c r="DX147" i="5"/>
  <c r="DW147" i="5"/>
  <c r="DV147" i="5"/>
  <c r="DU147" i="5"/>
  <c r="DT147" i="5"/>
  <c r="DS147" i="5"/>
  <c r="DR147" i="5"/>
  <c r="DQ147" i="5"/>
  <c r="DP147" i="5"/>
  <c r="DO147" i="5"/>
  <c r="EH146" i="5"/>
  <c r="EG146" i="5"/>
  <c r="EF146" i="5"/>
  <c r="EE146" i="5"/>
  <c r="ED146" i="5"/>
  <c r="EC146" i="5"/>
  <c r="EB146" i="5"/>
  <c r="EA146" i="5"/>
  <c r="DZ146" i="5"/>
  <c r="DY146" i="5"/>
  <c r="DX146" i="5"/>
  <c r="DW146" i="5"/>
  <c r="DV146" i="5"/>
  <c r="DU146" i="5"/>
  <c r="DT146" i="5"/>
  <c r="DS146" i="5"/>
  <c r="DR146" i="5"/>
  <c r="DQ146" i="5"/>
  <c r="DP146" i="5"/>
  <c r="DO146" i="5"/>
  <c r="EH145" i="5"/>
  <c r="EG145" i="5"/>
  <c r="EF145" i="5"/>
  <c r="EE145" i="5"/>
  <c r="ED145" i="5"/>
  <c r="EC145" i="5"/>
  <c r="EB145" i="5"/>
  <c r="EA145" i="5"/>
  <c r="DZ145" i="5"/>
  <c r="DY145" i="5"/>
  <c r="DX145" i="5"/>
  <c r="DW145" i="5"/>
  <c r="DV145" i="5"/>
  <c r="DU145" i="5"/>
  <c r="DT145" i="5"/>
  <c r="DS145" i="5"/>
  <c r="DR145" i="5"/>
  <c r="DQ145" i="5"/>
  <c r="DP145" i="5"/>
  <c r="DO145" i="5"/>
  <c r="EH144" i="5"/>
  <c r="EG144" i="5"/>
  <c r="EF144" i="5"/>
  <c r="EE144" i="5"/>
  <c r="ED144" i="5"/>
  <c r="EC144" i="5"/>
  <c r="EB144" i="5"/>
  <c r="EA144" i="5"/>
  <c r="DZ144" i="5"/>
  <c r="DY144" i="5"/>
  <c r="DX144" i="5"/>
  <c r="DW144" i="5"/>
  <c r="DV144" i="5"/>
  <c r="DU144" i="5"/>
  <c r="DT144" i="5"/>
  <c r="DS144" i="5"/>
  <c r="DR144" i="5"/>
  <c r="DQ144" i="5"/>
  <c r="DP144" i="5"/>
  <c r="DO144" i="5"/>
  <c r="EH143" i="5"/>
  <c r="EG143" i="5"/>
  <c r="EF143" i="5"/>
  <c r="EE143" i="5"/>
  <c r="ED143" i="5"/>
  <c r="EC143" i="5"/>
  <c r="EB143" i="5"/>
  <c r="EA143" i="5"/>
  <c r="DZ143" i="5"/>
  <c r="DY143" i="5"/>
  <c r="DX143" i="5"/>
  <c r="DW143" i="5"/>
  <c r="DV143" i="5"/>
  <c r="DU143" i="5"/>
  <c r="DT143" i="5"/>
  <c r="DS143" i="5"/>
  <c r="DR143" i="5"/>
  <c r="DQ143" i="5"/>
  <c r="DP143" i="5"/>
  <c r="DO143" i="5"/>
  <c r="EH142" i="5"/>
  <c r="EG142" i="5"/>
  <c r="EF142" i="5"/>
  <c r="EE142" i="5"/>
  <c r="ED142" i="5"/>
  <c r="EC142" i="5"/>
  <c r="EB142" i="5"/>
  <c r="EA142" i="5"/>
  <c r="DZ142" i="5"/>
  <c r="DY142" i="5"/>
  <c r="DX142" i="5"/>
  <c r="DW142" i="5"/>
  <c r="DV142" i="5"/>
  <c r="DU142" i="5"/>
  <c r="DT142" i="5"/>
  <c r="DS142" i="5"/>
  <c r="DR142" i="5"/>
  <c r="DQ142" i="5"/>
  <c r="DP142" i="5"/>
  <c r="DO142" i="5"/>
  <c r="EH141" i="5"/>
  <c r="EG141" i="5"/>
  <c r="EF141" i="5"/>
  <c r="EE141" i="5"/>
  <c r="ED141" i="5"/>
  <c r="EC141" i="5"/>
  <c r="EB141" i="5"/>
  <c r="EA141" i="5"/>
  <c r="DZ141" i="5"/>
  <c r="DY141" i="5"/>
  <c r="DX141" i="5"/>
  <c r="DW141" i="5"/>
  <c r="DV141" i="5"/>
  <c r="DU141" i="5"/>
  <c r="DT141" i="5"/>
  <c r="DS141" i="5"/>
  <c r="DR141" i="5"/>
  <c r="DQ141" i="5"/>
  <c r="DP141" i="5"/>
  <c r="DO141" i="5"/>
  <c r="EH140" i="5"/>
  <c r="EG140" i="5"/>
  <c r="EF140" i="5"/>
  <c r="EE140" i="5"/>
  <c r="ED140" i="5"/>
  <c r="EC140" i="5"/>
  <c r="EB140" i="5"/>
  <c r="EA140" i="5"/>
  <c r="DZ140" i="5"/>
  <c r="DY140" i="5"/>
  <c r="DX140" i="5"/>
  <c r="DW140" i="5"/>
  <c r="DV140" i="5"/>
  <c r="DU140" i="5"/>
  <c r="DT140" i="5"/>
  <c r="DS140" i="5"/>
  <c r="DR140" i="5"/>
  <c r="DQ140" i="5"/>
  <c r="DP140" i="5"/>
  <c r="DO140" i="5"/>
  <c r="EH139" i="5"/>
  <c r="EG139" i="5"/>
  <c r="EF139" i="5"/>
  <c r="EE139" i="5"/>
  <c r="ED139" i="5"/>
  <c r="EC139" i="5"/>
  <c r="EB139" i="5"/>
  <c r="EA139" i="5"/>
  <c r="DZ139" i="5"/>
  <c r="DY139" i="5"/>
  <c r="DX139" i="5"/>
  <c r="DW139" i="5"/>
  <c r="DV139" i="5"/>
  <c r="DU139" i="5"/>
  <c r="DT139" i="5"/>
  <c r="DS139" i="5"/>
  <c r="DR139" i="5"/>
  <c r="DQ139" i="5"/>
  <c r="DP139" i="5"/>
  <c r="DO139" i="5"/>
  <c r="EH138" i="5"/>
  <c r="EG138" i="5"/>
  <c r="EF138" i="5"/>
  <c r="EE138" i="5"/>
  <c r="ED138" i="5"/>
  <c r="EC138" i="5"/>
  <c r="EB138" i="5"/>
  <c r="EA138" i="5"/>
  <c r="DZ138" i="5"/>
  <c r="DY138" i="5"/>
  <c r="DX138" i="5"/>
  <c r="DW138" i="5"/>
  <c r="DV138" i="5"/>
  <c r="DU138" i="5"/>
  <c r="DT138" i="5"/>
  <c r="DS138" i="5"/>
  <c r="DR138" i="5"/>
  <c r="DQ138" i="5"/>
  <c r="DP138" i="5"/>
  <c r="DO138" i="5"/>
  <c r="EH137" i="5"/>
  <c r="EG137" i="5"/>
  <c r="EF137" i="5"/>
  <c r="EE137" i="5"/>
  <c r="ED137" i="5"/>
  <c r="EC137" i="5"/>
  <c r="EB137" i="5"/>
  <c r="EA137" i="5"/>
  <c r="DZ137" i="5"/>
  <c r="DY137" i="5"/>
  <c r="DX137" i="5"/>
  <c r="DW137" i="5"/>
  <c r="DV137" i="5"/>
  <c r="DU137" i="5"/>
  <c r="DT137" i="5"/>
  <c r="DS137" i="5"/>
  <c r="DR137" i="5"/>
  <c r="DQ137" i="5"/>
  <c r="DP137" i="5"/>
  <c r="DO137" i="5"/>
  <c r="EH136" i="5"/>
  <c r="EG136" i="5"/>
  <c r="EF136" i="5"/>
  <c r="EE136" i="5"/>
  <c r="ED136" i="5"/>
  <c r="EC136" i="5"/>
  <c r="EB136" i="5"/>
  <c r="EA136" i="5"/>
  <c r="DZ136" i="5"/>
  <c r="DY136" i="5"/>
  <c r="DX136" i="5"/>
  <c r="DW136" i="5"/>
  <c r="DV136" i="5"/>
  <c r="DU136" i="5"/>
  <c r="DT136" i="5"/>
  <c r="DS136" i="5"/>
  <c r="DR136" i="5"/>
  <c r="DQ136" i="5"/>
  <c r="DP136" i="5"/>
  <c r="DO136" i="5"/>
  <c r="EH135" i="5"/>
  <c r="EG135" i="5"/>
  <c r="EF135" i="5"/>
  <c r="EE135" i="5"/>
  <c r="ED135" i="5"/>
  <c r="EC135" i="5"/>
  <c r="EB135" i="5"/>
  <c r="EA135" i="5"/>
  <c r="DZ135" i="5"/>
  <c r="DY135" i="5"/>
  <c r="DX135" i="5"/>
  <c r="DW135" i="5"/>
  <c r="DV135" i="5"/>
  <c r="DU135" i="5"/>
  <c r="DT135" i="5"/>
  <c r="DS135" i="5"/>
  <c r="DR135" i="5"/>
  <c r="DQ135" i="5"/>
  <c r="DP135" i="5"/>
  <c r="DO135" i="5"/>
  <c r="DP34" i="5"/>
  <c r="DQ34" i="5"/>
  <c r="DR34" i="5"/>
  <c r="DS34" i="5"/>
  <c r="DT34" i="5"/>
  <c r="DU34" i="5"/>
  <c r="DV34" i="5"/>
  <c r="DW34" i="5"/>
  <c r="DX34" i="5"/>
  <c r="DY34" i="5"/>
  <c r="DZ34" i="5"/>
  <c r="EA34" i="5"/>
  <c r="EB34" i="5"/>
  <c r="EC34" i="5"/>
  <c r="ED34" i="5"/>
  <c r="EE34" i="5"/>
  <c r="EF34" i="5"/>
  <c r="EG34" i="5"/>
  <c r="EH34" i="5"/>
  <c r="EH134" i="5"/>
  <c r="EG134" i="5"/>
  <c r="EF134" i="5"/>
  <c r="EE134" i="5"/>
  <c r="ED134" i="5"/>
  <c r="EC134" i="5"/>
  <c r="EB134" i="5"/>
  <c r="EA134" i="5"/>
  <c r="DZ134" i="5"/>
  <c r="DY134" i="5"/>
  <c r="DX134" i="5"/>
  <c r="DW134" i="5"/>
  <c r="DV134" i="5"/>
  <c r="DU134" i="5"/>
  <c r="DT134" i="5"/>
  <c r="DS134" i="5"/>
  <c r="DR134" i="5"/>
  <c r="DQ134" i="5"/>
  <c r="DP134" i="5"/>
  <c r="DO134" i="5"/>
  <c r="EI88" i="5"/>
  <c r="DM88" i="5"/>
  <c r="BA34" i="5"/>
  <c r="BB34" i="5"/>
  <c r="BC34" i="5"/>
  <c r="BD34" i="5"/>
  <c r="BE34" i="5"/>
  <c r="BF34" i="5"/>
  <c r="BG34" i="5"/>
  <c r="BH34" i="5"/>
  <c r="BI34" i="5"/>
  <c r="BJ34" i="5"/>
  <c r="BK34" i="5"/>
  <c r="BL34" i="5"/>
  <c r="BM34" i="5"/>
  <c r="BN34" i="5"/>
  <c r="BO34" i="5"/>
  <c r="BP34" i="5"/>
  <c r="BQ34" i="5"/>
  <c r="BR34" i="5"/>
  <c r="BS34" i="5"/>
  <c r="BT34" i="5"/>
  <c r="AE34" i="5"/>
  <c r="AF34" i="5"/>
  <c r="AG34" i="5"/>
  <c r="AH34" i="5"/>
  <c r="AI34" i="5"/>
  <c r="AJ34" i="5"/>
  <c r="AK34" i="5"/>
  <c r="AL34" i="5"/>
  <c r="AM34" i="5"/>
  <c r="AN34" i="5"/>
  <c r="AO34" i="5"/>
  <c r="AP34" i="5"/>
  <c r="AQ34" i="5"/>
  <c r="AR34" i="5"/>
  <c r="AS34" i="5"/>
  <c r="AT34" i="5"/>
  <c r="AU34" i="5"/>
  <c r="AV34" i="5"/>
  <c r="AW34" i="5"/>
  <c r="AX34" i="5"/>
  <c r="AD114" i="5"/>
  <c r="AD113" i="5"/>
  <c r="BD63" i="21"/>
  <c r="BC63" i="21"/>
  <c r="BB63" i="21"/>
  <c r="BA63" i="21"/>
  <c r="AZ63" i="21"/>
  <c r="AY63" i="21"/>
  <c r="AX63" i="21"/>
  <c r="BD62" i="21"/>
  <c r="BB62" i="21"/>
  <c r="BA62" i="21"/>
  <c r="AZ62" i="21"/>
  <c r="AY62" i="21"/>
  <c r="AX62" i="21"/>
  <c r="BD61" i="21"/>
  <c r="BB61" i="21"/>
  <c r="BA61" i="21"/>
  <c r="AZ61" i="21"/>
  <c r="AY61" i="21"/>
  <c r="AX61" i="21"/>
  <c r="BD60" i="21"/>
  <c r="BB60" i="21"/>
  <c r="BA60" i="21"/>
  <c r="AZ60" i="21"/>
  <c r="AY60" i="21"/>
  <c r="AX60" i="21"/>
  <c r="BD59" i="21"/>
  <c r="BB59" i="21"/>
  <c r="BA59" i="21"/>
  <c r="AZ59" i="21"/>
  <c r="AY59" i="21"/>
  <c r="AX59" i="21"/>
  <c r="BD58" i="21"/>
  <c r="BB58" i="21"/>
  <c r="BA58" i="21"/>
  <c r="AZ58" i="21"/>
  <c r="AY58" i="21"/>
  <c r="AX58" i="21"/>
  <c r="BD57" i="21"/>
  <c r="BB57" i="21"/>
  <c r="BA57" i="21"/>
  <c r="AZ57" i="21"/>
  <c r="AY57" i="21"/>
  <c r="AX57" i="21"/>
  <c r="BD56" i="21"/>
  <c r="BB56" i="21"/>
  <c r="BA56" i="21"/>
  <c r="AZ56" i="21"/>
  <c r="AY56" i="21"/>
  <c r="AX56" i="21"/>
  <c r="BD55" i="21"/>
  <c r="BB55" i="21"/>
  <c r="BA55" i="21"/>
  <c r="AZ55" i="21"/>
  <c r="AY55" i="21"/>
  <c r="AX55" i="21"/>
  <c r="BD54" i="21"/>
  <c r="BB54" i="21"/>
  <c r="BA54" i="21"/>
  <c r="AZ54" i="21"/>
  <c r="AY54" i="21"/>
  <c r="AX54" i="21"/>
  <c r="BD53" i="21"/>
  <c r="BB53" i="21"/>
  <c r="BA53" i="21"/>
  <c r="AZ53" i="21"/>
  <c r="AY53" i="21"/>
  <c r="AX53" i="21"/>
  <c r="BD52" i="21"/>
  <c r="BB52" i="21"/>
  <c r="BA52" i="21"/>
  <c r="AZ52" i="21"/>
  <c r="AY52" i="21"/>
  <c r="AX52" i="21"/>
  <c r="BD51" i="21"/>
  <c r="BB51" i="21"/>
  <c r="BA51" i="21"/>
  <c r="AZ51" i="21"/>
  <c r="AY51" i="21"/>
  <c r="AX51" i="21"/>
  <c r="BD50" i="21"/>
  <c r="BB50" i="21"/>
  <c r="BA50" i="21"/>
  <c r="AZ50" i="21"/>
  <c r="AY50" i="21"/>
  <c r="AX50" i="21"/>
  <c r="BD49" i="21"/>
  <c r="BB49" i="21"/>
  <c r="BA49" i="21"/>
  <c r="AZ49" i="21"/>
  <c r="AY49" i="21"/>
  <c r="AX49" i="21"/>
  <c r="BD48" i="21"/>
  <c r="BB48" i="21"/>
  <c r="BA48" i="21"/>
  <c r="AZ48" i="21"/>
  <c r="AY48" i="21"/>
  <c r="AX48" i="21"/>
  <c r="BD47" i="21"/>
  <c r="BB47" i="21"/>
  <c r="BA47" i="21"/>
  <c r="AZ47" i="21"/>
  <c r="AY47" i="21"/>
  <c r="AX47" i="21"/>
  <c r="BD46" i="21"/>
  <c r="BB46" i="21"/>
  <c r="BA46" i="21"/>
  <c r="AZ46" i="21"/>
  <c r="AY46" i="21"/>
  <c r="AX46" i="21"/>
  <c r="BD45" i="21"/>
  <c r="BB45" i="21"/>
  <c r="BA45" i="21"/>
  <c r="AZ45" i="21"/>
  <c r="AY45" i="21"/>
  <c r="AX45" i="21"/>
  <c r="BD44" i="21"/>
  <c r="BB44" i="21"/>
  <c r="BA44" i="21"/>
  <c r="AZ44" i="21"/>
  <c r="AY44" i="21"/>
  <c r="AX44" i="21"/>
  <c r="BD43" i="21"/>
  <c r="BB43" i="21"/>
  <c r="BA43" i="21"/>
  <c r="AZ43" i="21"/>
  <c r="AY43" i="21"/>
  <c r="AX43" i="21"/>
  <c r="BD42" i="21"/>
  <c r="BB42" i="21"/>
  <c r="BA42" i="21"/>
  <c r="AZ42" i="21"/>
  <c r="AY42" i="21"/>
  <c r="AX42" i="21"/>
  <c r="BD41" i="21"/>
  <c r="BB41" i="21"/>
  <c r="BA41" i="21"/>
  <c r="AZ41" i="21"/>
  <c r="AY41" i="21"/>
  <c r="AX41" i="21"/>
  <c r="BD40" i="21"/>
  <c r="BB40" i="21"/>
  <c r="BA40" i="21"/>
  <c r="AZ40" i="21"/>
  <c r="AY40" i="21"/>
  <c r="AX40" i="21"/>
  <c r="BD39" i="21"/>
  <c r="BB39" i="21"/>
  <c r="BA39" i="21"/>
  <c r="AZ39" i="21"/>
  <c r="AY39" i="21"/>
  <c r="AX39" i="21"/>
  <c r="BD38" i="21"/>
  <c r="BB38" i="21"/>
  <c r="BA38" i="21"/>
  <c r="AZ38" i="21"/>
  <c r="AY38" i="21"/>
  <c r="AX38" i="21"/>
  <c r="BD37" i="21"/>
  <c r="BB37" i="21"/>
  <c r="BA37" i="21"/>
  <c r="AZ37" i="21"/>
  <c r="AY37" i="21"/>
  <c r="AX37" i="21"/>
  <c r="BD36" i="21"/>
  <c r="BB36" i="21"/>
  <c r="BA36" i="21"/>
  <c r="AZ36" i="21"/>
  <c r="AY36" i="21"/>
  <c r="AX36" i="21"/>
  <c r="BD35" i="21"/>
  <c r="BB35" i="21"/>
  <c r="BA35" i="21"/>
  <c r="AZ35" i="21"/>
  <c r="AY35" i="21"/>
  <c r="AX35" i="21"/>
  <c r="BD34" i="21"/>
  <c r="BB34" i="21"/>
  <c r="BA34" i="21"/>
  <c r="AZ34" i="21"/>
  <c r="AY34" i="21"/>
  <c r="AX34" i="21"/>
  <c r="BD33" i="21"/>
  <c r="BB33" i="21"/>
  <c r="BA33" i="21"/>
  <c r="AZ33" i="21"/>
  <c r="AY33" i="21"/>
  <c r="AX33" i="21"/>
  <c r="BD32" i="21"/>
  <c r="BB32" i="21"/>
  <c r="BA32" i="21"/>
  <c r="AZ32" i="21"/>
  <c r="AY32" i="21"/>
  <c r="AX32" i="21"/>
  <c r="BD31" i="21"/>
  <c r="BB31" i="21"/>
  <c r="BA31" i="21"/>
  <c r="AZ31" i="21"/>
  <c r="AY31" i="21"/>
  <c r="AX31" i="21"/>
  <c r="BD30" i="21"/>
  <c r="BB30" i="21"/>
  <c r="BA30" i="21"/>
  <c r="AZ30" i="21"/>
  <c r="AY30" i="21"/>
  <c r="AX30" i="21"/>
  <c r="BD29" i="21"/>
  <c r="BB29" i="21"/>
  <c r="BA29" i="21"/>
  <c r="AZ29" i="21"/>
  <c r="AY29" i="21"/>
  <c r="AX29" i="21"/>
  <c r="BD28" i="21"/>
  <c r="BB28" i="21"/>
  <c r="BA28" i="21"/>
  <c r="AZ28" i="21"/>
  <c r="AY28" i="21"/>
  <c r="AX28" i="21"/>
  <c r="BD27" i="21"/>
  <c r="BB27" i="21"/>
  <c r="BA27" i="21"/>
  <c r="AZ27" i="21"/>
  <c r="AY27" i="21"/>
  <c r="AX27" i="21"/>
  <c r="BD26" i="21"/>
  <c r="BB26" i="21"/>
  <c r="BA26" i="21"/>
  <c r="AZ26" i="21"/>
  <c r="AY26" i="21"/>
  <c r="AX26" i="21"/>
  <c r="BD25" i="21"/>
  <c r="BB25" i="21"/>
  <c r="BA25" i="21"/>
  <c r="AZ25" i="21"/>
  <c r="AY25" i="21"/>
  <c r="AX25" i="21"/>
  <c r="BD24" i="21"/>
  <c r="BB24" i="21"/>
  <c r="BA24" i="21"/>
  <c r="AZ24" i="21"/>
  <c r="AY24" i="21"/>
  <c r="AX24" i="21"/>
  <c r="BD23" i="21"/>
  <c r="BB23" i="21"/>
  <c r="BA23" i="21"/>
  <c r="AZ23" i="21"/>
  <c r="AY23" i="21"/>
  <c r="AX23" i="21"/>
  <c r="BD22" i="21"/>
  <c r="BB22" i="21"/>
  <c r="BA22" i="21"/>
  <c r="AZ22" i="21"/>
  <c r="AY22" i="21"/>
  <c r="AX22" i="21"/>
  <c r="BD21" i="21"/>
  <c r="BB21" i="21"/>
  <c r="BA21" i="21"/>
  <c r="AZ21" i="21"/>
  <c r="AY21" i="21"/>
  <c r="AX21" i="21"/>
  <c r="BD20" i="21"/>
  <c r="BB20" i="21"/>
  <c r="BA20" i="21"/>
  <c r="AZ20" i="21"/>
  <c r="AY20" i="21"/>
  <c r="AX20" i="21"/>
  <c r="BD19" i="21"/>
  <c r="BB19" i="21"/>
  <c r="BA19" i="21"/>
  <c r="AZ19" i="21"/>
  <c r="AY19" i="21"/>
  <c r="AX19" i="21"/>
  <c r="BD18" i="21"/>
  <c r="BB18" i="21"/>
  <c r="BA18" i="21"/>
  <c r="AZ18" i="21"/>
  <c r="AY18" i="21"/>
  <c r="AX18" i="21"/>
  <c r="BD17" i="21"/>
  <c r="BB17" i="21"/>
  <c r="BA17" i="21"/>
  <c r="AZ17" i="21"/>
  <c r="AY17" i="21"/>
  <c r="AX17" i="21"/>
  <c r="BD16" i="21"/>
  <c r="BB16" i="21"/>
  <c r="BA16" i="21"/>
  <c r="AZ16" i="21"/>
  <c r="AY16" i="21"/>
  <c r="AX16" i="21"/>
  <c r="BD15" i="21"/>
  <c r="BB15" i="21"/>
  <c r="BA15" i="21"/>
  <c r="AZ15" i="21"/>
  <c r="AY15" i="21"/>
  <c r="AX15" i="21"/>
  <c r="BD14" i="21"/>
  <c r="BB14" i="21"/>
  <c r="BA14" i="21"/>
  <c r="AZ14" i="21"/>
  <c r="AY14" i="21"/>
  <c r="AX14" i="21"/>
  <c r="BD13" i="21"/>
  <c r="BB13" i="21"/>
  <c r="BA13" i="21"/>
  <c r="AZ13" i="21"/>
  <c r="AY13" i="21"/>
  <c r="AX13" i="21"/>
  <c r="AT63" i="21"/>
  <c r="AS63" i="21"/>
  <c r="AT62" i="21"/>
  <c r="AS62" i="21"/>
  <c r="AT61" i="21"/>
  <c r="AS61" i="21"/>
  <c r="AT60" i="21"/>
  <c r="AS60" i="21"/>
  <c r="AT59" i="21"/>
  <c r="AS59" i="21"/>
  <c r="AT58" i="21"/>
  <c r="AS58" i="21"/>
  <c r="AT57" i="21"/>
  <c r="AS57" i="21"/>
  <c r="AT56" i="21"/>
  <c r="AS56" i="21"/>
  <c r="AT55" i="21"/>
  <c r="AS55" i="21"/>
  <c r="AT54" i="21"/>
  <c r="AS54" i="21"/>
  <c r="AT53" i="21"/>
  <c r="AS53" i="21"/>
  <c r="AT52" i="21"/>
  <c r="AS52" i="21"/>
  <c r="AT51" i="21"/>
  <c r="AS51" i="21"/>
  <c r="AT50" i="21"/>
  <c r="AS50" i="21"/>
  <c r="AT49" i="21"/>
  <c r="AS49" i="21"/>
  <c r="AT48" i="21"/>
  <c r="AS48" i="21"/>
  <c r="AT47" i="21"/>
  <c r="AS47" i="21"/>
  <c r="AT46" i="21"/>
  <c r="AS46" i="21"/>
  <c r="AT45" i="21"/>
  <c r="AS45" i="21"/>
  <c r="AT44" i="21"/>
  <c r="AS44" i="21"/>
  <c r="AT43" i="21"/>
  <c r="AS43" i="21"/>
  <c r="AT42" i="21"/>
  <c r="AS42" i="21"/>
  <c r="AT41" i="21"/>
  <c r="AS41" i="21"/>
  <c r="AT40" i="21"/>
  <c r="AT39" i="21"/>
  <c r="AS39" i="21"/>
  <c r="AT38" i="21"/>
  <c r="AS38" i="21"/>
  <c r="AT37" i="21"/>
  <c r="AS37" i="21"/>
  <c r="AT36" i="21"/>
  <c r="AS36" i="21"/>
  <c r="AT35" i="21"/>
  <c r="AS35" i="21"/>
  <c r="AT34" i="21"/>
  <c r="AS34" i="21"/>
  <c r="AT33" i="21"/>
  <c r="AS33" i="21"/>
  <c r="AT32" i="21"/>
  <c r="AS32" i="21"/>
  <c r="AT31" i="21"/>
  <c r="AS31" i="21"/>
  <c r="AT30" i="21"/>
  <c r="AS30" i="21"/>
  <c r="AT29" i="21"/>
  <c r="AS29" i="21"/>
  <c r="AT28" i="21"/>
  <c r="AS28" i="21"/>
  <c r="AT27" i="21"/>
  <c r="AS27" i="21"/>
  <c r="AT26" i="21"/>
  <c r="AS26" i="21"/>
  <c r="AT25" i="21"/>
  <c r="AS25" i="21"/>
  <c r="AT24" i="21"/>
  <c r="AS24" i="21"/>
  <c r="AT23" i="21"/>
  <c r="AS23" i="21"/>
  <c r="AT22" i="21"/>
  <c r="AS22" i="21"/>
  <c r="AT21" i="21"/>
  <c r="AS21" i="21"/>
  <c r="AT20" i="21"/>
  <c r="AS20" i="21"/>
  <c r="AT19" i="21"/>
  <c r="AS19" i="21"/>
  <c r="AT18" i="21"/>
  <c r="AS18" i="21"/>
  <c r="AT17" i="21"/>
  <c r="AS17" i="21"/>
  <c r="AT16" i="21"/>
  <c r="AS16" i="21"/>
  <c r="AT15" i="21"/>
  <c r="AS15" i="21"/>
  <c r="AT14" i="21"/>
  <c r="AS14" i="21"/>
  <c r="AT13" i="21"/>
  <c r="AS13" i="21"/>
  <c r="AQ63" i="21"/>
  <c r="AP63" i="21"/>
  <c r="AO63" i="21"/>
  <c r="AN63" i="21"/>
  <c r="AM63" i="21"/>
  <c r="AL63" i="21"/>
  <c r="AK63" i="21"/>
  <c r="AQ62" i="21"/>
  <c r="AP62" i="21"/>
  <c r="AO62" i="21"/>
  <c r="AN62" i="21"/>
  <c r="AM62" i="21"/>
  <c r="AL62" i="21"/>
  <c r="AK62" i="21"/>
  <c r="AQ61" i="21"/>
  <c r="AP61" i="21"/>
  <c r="AO61" i="21"/>
  <c r="AN61" i="21"/>
  <c r="AM61" i="21"/>
  <c r="AL61" i="21"/>
  <c r="AK61" i="21"/>
  <c r="AQ60" i="21"/>
  <c r="AP60" i="21"/>
  <c r="AO60" i="21"/>
  <c r="AN60" i="21"/>
  <c r="AM60" i="21"/>
  <c r="AL60" i="21"/>
  <c r="AK60" i="21"/>
  <c r="AQ59" i="21"/>
  <c r="AP59" i="21"/>
  <c r="AO59" i="21"/>
  <c r="AN59" i="21"/>
  <c r="AM59" i="21"/>
  <c r="AL59" i="21"/>
  <c r="AK59" i="21"/>
  <c r="AQ58" i="21"/>
  <c r="AP58" i="21"/>
  <c r="AO58" i="21"/>
  <c r="AN58" i="21"/>
  <c r="AM58" i="21"/>
  <c r="AL58" i="21"/>
  <c r="AK58" i="21"/>
  <c r="AQ57" i="21"/>
  <c r="AP57" i="21"/>
  <c r="AO57" i="21"/>
  <c r="AN57" i="21"/>
  <c r="AM57" i="21"/>
  <c r="AL57" i="21"/>
  <c r="AK57" i="21"/>
  <c r="AQ56" i="21"/>
  <c r="AP56" i="21"/>
  <c r="AO56" i="21"/>
  <c r="AN56" i="21"/>
  <c r="AM56" i="21"/>
  <c r="AL56" i="21"/>
  <c r="AK56" i="21"/>
  <c r="AQ55" i="21"/>
  <c r="AP55" i="21"/>
  <c r="AO55" i="21"/>
  <c r="AN55" i="21"/>
  <c r="AM55" i="21"/>
  <c r="AL55" i="21"/>
  <c r="AK55" i="21"/>
  <c r="AQ54" i="21"/>
  <c r="AP54" i="21"/>
  <c r="AO54" i="21"/>
  <c r="AN54" i="21"/>
  <c r="AM54" i="21"/>
  <c r="AL54" i="21"/>
  <c r="AK54" i="21"/>
  <c r="AQ53" i="21"/>
  <c r="AP53" i="21"/>
  <c r="AO53" i="21"/>
  <c r="AN53" i="21"/>
  <c r="AM53" i="21"/>
  <c r="AL53" i="21"/>
  <c r="AK53" i="21"/>
  <c r="AQ52" i="21"/>
  <c r="AP52" i="21"/>
  <c r="AO52" i="21"/>
  <c r="AN52" i="21"/>
  <c r="AM52" i="21"/>
  <c r="AL52" i="21"/>
  <c r="AK52" i="21"/>
  <c r="AQ51" i="21"/>
  <c r="AP51" i="21"/>
  <c r="AO51" i="21"/>
  <c r="AN51" i="21"/>
  <c r="AM51" i="21"/>
  <c r="AL51" i="21"/>
  <c r="AK51" i="21"/>
  <c r="AQ50" i="21"/>
  <c r="AP50" i="21"/>
  <c r="AO50" i="21"/>
  <c r="AN50" i="21"/>
  <c r="AM50" i="21"/>
  <c r="AL50" i="21"/>
  <c r="AK50" i="21"/>
  <c r="AQ49" i="21"/>
  <c r="AP49" i="21"/>
  <c r="AO49" i="21"/>
  <c r="AN49" i="21"/>
  <c r="AM49" i="21"/>
  <c r="AL49" i="21"/>
  <c r="AK49" i="21"/>
  <c r="AQ48" i="21"/>
  <c r="AP48" i="21"/>
  <c r="AO48" i="21"/>
  <c r="AN48" i="21"/>
  <c r="AM48" i="21"/>
  <c r="AL48" i="21"/>
  <c r="AK48" i="21"/>
  <c r="AQ47" i="21"/>
  <c r="AP47" i="21"/>
  <c r="AO47" i="21"/>
  <c r="AN47" i="21"/>
  <c r="AM47" i="21"/>
  <c r="AL47" i="21"/>
  <c r="AK47" i="21"/>
  <c r="AQ46" i="21"/>
  <c r="AP46" i="21"/>
  <c r="AO46" i="21"/>
  <c r="AN46" i="21"/>
  <c r="AM46" i="21"/>
  <c r="AL46" i="21"/>
  <c r="AK46" i="21"/>
  <c r="AQ45" i="21"/>
  <c r="AP45" i="21"/>
  <c r="AO45" i="21"/>
  <c r="AN45" i="21"/>
  <c r="AM45" i="21"/>
  <c r="AL45" i="21"/>
  <c r="AK45" i="21"/>
  <c r="AQ44" i="21"/>
  <c r="AP44" i="21"/>
  <c r="AO44" i="21"/>
  <c r="AN44" i="21"/>
  <c r="AM44" i="21"/>
  <c r="AL44" i="21"/>
  <c r="AK44" i="21"/>
  <c r="AQ43" i="21"/>
  <c r="AP43" i="21"/>
  <c r="AO43" i="21"/>
  <c r="AN43" i="21"/>
  <c r="AM43" i="21"/>
  <c r="AL43" i="21"/>
  <c r="AK43" i="21"/>
  <c r="AQ42" i="21"/>
  <c r="AP42" i="21"/>
  <c r="AO42" i="21"/>
  <c r="AN42" i="21"/>
  <c r="AM42" i="21"/>
  <c r="AL42" i="21"/>
  <c r="AK42" i="21"/>
  <c r="AQ41" i="21"/>
  <c r="AP41" i="21"/>
  <c r="AO41" i="21"/>
  <c r="AN41" i="21"/>
  <c r="AM41" i="21"/>
  <c r="AL41" i="21"/>
  <c r="AK41" i="21"/>
  <c r="AQ40" i="21"/>
  <c r="AP40" i="21"/>
  <c r="AO40" i="21"/>
  <c r="AN40" i="21"/>
  <c r="AM40" i="21"/>
  <c r="AL40" i="21"/>
  <c r="AK40" i="21"/>
  <c r="AQ39" i="21"/>
  <c r="AP39" i="21"/>
  <c r="AO39" i="21"/>
  <c r="AN39" i="21"/>
  <c r="AM39" i="21"/>
  <c r="AL39" i="21"/>
  <c r="AK39" i="21"/>
  <c r="AQ38" i="21"/>
  <c r="AP38" i="21"/>
  <c r="AO38" i="21"/>
  <c r="AN38" i="21"/>
  <c r="AM38" i="21"/>
  <c r="AL38" i="21"/>
  <c r="AK38" i="21"/>
  <c r="AQ37" i="21"/>
  <c r="AP37" i="21"/>
  <c r="AO37" i="21"/>
  <c r="AN37" i="21"/>
  <c r="AM37" i="21"/>
  <c r="AL37" i="21"/>
  <c r="AK37" i="21"/>
  <c r="AQ36" i="21"/>
  <c r="AP36" i="21"/>
  <c r="AO36" i="21"/>
  <c r="AN36" i="21"/>
  <c r="AM36" i="21"/>
  <c r="AL36" i="21"/>
  <c r="AK36" i="21"/>
  <c r="AQ35" i="21"/>
  <c r="AP35" i="21"/>
  <c r="AO35" i="21"/>
  <c r="AN35" i="21"/>
  <c r="AM35" i="21"/>
  <c r="AL35" i="21"/>
  <c r="AK35" i="21"/>
  <c r="AQ34" i="21"/>
  <c r="AP34" i="21"/>
  <c r="AO34" i="21"/>
  <c r="AN34" i="21"/>
  <c r="AM34" i="21"/>
  <c r="AL34" i="21"/>
  <c r="AK34" i="21"/>
  <c r="AQ33" i="21"/>
  <c r="AP33" i="21"/>
  <c r="AO33" i="21"/>
  <c r="AN33" i="21"/>
  <c r="AM33" i="21"/>
  <c r="AL33" i="21"/>
  <c r="AK33" i="21"/>
  <c r="AQ32" i="21"/>
  <c r="AP32" i="21"/>
  <c r="AO32" i="21"/>
  <c r="AN32" i="21"/>
  <c r="AM32" i="21"/>
  <c r="AL32" i="21"/>
  <c r="AK32" i="21"/>
  <c r="AQ31" i="21"/>
  <c r="AP31" i="21"/>
  <c r="AO31" i="21"/>
  <c r="AN31" i="21"/>
  <c r="AM31" i="21"/>
  <c r="AL31" i="21"/>
  <c r="AK31" i="21"/>
  <c r="AQ30" i="21"/>
  <c r="AP30" i="21"/>
  <c r="AO30" i="21"/>
  <c r="AN30" i="21"/>
  <c r="AM30" i="21"/>
  <c r="AL30" i="21"/>
  <c r="AK30" i="21"/>
  <c r="AQ29" i="21"/>
  <c r="AP29" i="21"/>
  <c r="AO29" i="21"/>
  <c r="AN29" i="21"/>
  <c r="AM29" i="21"/>
  <c r="AL29" i="21"/>
  <c r="AK29" i="21"/>
  <c r="AQ28" i="21"/>
  <c r="AP28" i="21"/>
  <c r="AO28" i="21"/>
  <c r="AN28" i="21"/>
  <c r="AM28" i="21"/>
  <c r="AL28" i="21"/>
  <c r="AK28" i="21"/>
  <c r="AQ27" i="21"/>
  <c r="AP27" i="21"/>
  <c r="AO27" i="21"/>
  <c r="AN27" i="21"/>
  <c r="AM27" i="21"/>
  <c r="AL27" i="21"/>
  <c r="AK27" i="21"/>
  <c r="AQ26" i="21"/>
  <c r="AP26" i="21"/>
  <c r="AO26" i="21"/>
  <c r="AN26" i="21"/>
  <c r="AM26" i="21"/>
  <c r="AL26" i="21"/>
  <c r="AK26" i="21"/>
  <c r="AQ25" i="21"/>
  <c r="AP25" i="21"/>
  <c r="AO25" i="21"/>
  <c r="AN25" i="21"/>
  <c r="AM25" i="21"/>
  <c r="AL25" i="21"/>
  <c r="AK25" i="21"/>
  <c r="AQ24" i="21"/>
  <c r="AP24" i="21"/>
  <c r="AO24" i="21"/>
  <c r="AN24" i="21"/>
  <c r="AM24" i="21"/>
  <c r="AL24" i="21"/>
  <c r="AK24" i="21"/>
  <c r="AQ23" i="21"/>
  <c r="AP23" i="21"/>
  <c r="AO23" i="21"/>
  <c r="AN23" i="21"/>
  <c r="AM23" i="21"/>
  <c r="AL23" i="21"/>
  <c r="AK23" i="21"/>
  <c r="AQ22" i="21"/>
  <c r="AP22" i="21"/>
  <c r="AO22" i="21"/>
  <c r="AN22" i="21"/>
  <c r="AM22" i="21"/>
  <c r="AL22" i="21"/>
  <c r="AK22" i="21"/>
  <c r="AQ21" i="21"/>
  <c r="AP21" i="21"/>
  <c r="AO21" i="21"/>
  <c r="AN21" i="21"/>
  <c r="AM21" i="21"/>
  <c r="AL21" i="21"/>
  <c r="AK21" i="21"/>
  <c r="AQ20" i="21"/>
  <c r="AP20" i="21"/>
  <c r="AO20" i="21"/>
  <c r="AN20" i="21"/>
  <c r="AM20" i="21"/>
  <c r="AL20" i="21"/>
  <c r="AK20" i="21"/>
  <c r="AQ19" i="21"/>
  <c r="AP19" i="21"/>
  <c r="AO19" i="21"/>
  <c r="AN19" i="21"/>
  <c r="AM19" i="21"/>
  <c r="AL19" i="21"/>
  <c r="AK19" i="21"/>
  <c r="AQ18" i="21"/>
  <c r="AP18" i="21"/>
  <c r="AO18" i="21"/>
  <c r="AN18" i="21"/>
  <c r="AM18" i="21"/>
  <c r="AL18" i="21"/>
  <c r="AK18" i="21"/>
  <c r="AQ17" i="21"/>
  <c r="AP17" i="21"/>
  <c r="AO17" i="21"/>
  <c r="AN17" i="21"/>
  <c r="AM17" i="21"/>
  <c r="AL17" i="21"/>
  <c r="AK17" i="21"/>
  <c r="AQ16" i="21"/>
  <c r="AP16" i="21"/>
  <c r="AO16" i="21"/>
  <c r="AN16" i="21"/>
  <c r="AM16" i="21"/>
  <c r="AL16" i="21"/>
  <c r="AK16" i="21"/>
  <c r="AQ15" i="21"/>
  <c r="AP15" i="21"/>
  <c r="AO15" i="21"/>
  <c r="AN15" i="21"/>
  <c r="AM15" i="21"/>
  <c r="AL15" i="21"/>
  <c r="AK15" i="21"/>
  <c r="AQ14" i="21"/>
  <c r="AP14" i="21"/>
  <c r="AO14" i="21"/>
  <c r="AN14" i="21"/>
  <c r="AM14" i="21"/>
  <c r="AL14" i="21"/>
  <c r="AK14" i="21"/>
  <c r="AQ13" i="21"/>
  <c r="AP13" i="21"/>
  <c r="AO13" i="21"/>
  <c r="AN13" i="21"/>
  <c r="AM13" i="21"/>
  <c r="AL13" i="21"/>
  <c r="AK13" i="21"/>
  <c r="AI63" i="21"/>
  <c r="AH63" i="21"/>
  <c r="AG63" i="21"/>
  <c r="AF63" i="21"/>
  <c r="AE63" i="21"/>
  <c r="AI62" i="21"/>
  <c r="AH62" i="21"/>
  <c r="AG62" i="21"/>
  <c r="AF62" i="21"/>
  <c r="AE62" i="21"/>
  <c r="AI61" i="21"/>
  <c r="AH61" i="21"/>
  <c r="AG61" i="21"/>
  <c r="AF61" i="21"/>
  <c r="AE61" i="21"/>
  <c r="AI60" i="21"/>
  <c r="AH60" i="21"/>
  <c r="AG60" i="21"/>
  <c r="AF60" i="21"/>
  <c r="AE60" i="21"/>
  <c r="AI59" i="21"/>
  <c r="AH59" i="21"/>
  <c r="AG59" i="21"/>
  <c r="AF59" i="21"/>
  <c r="AE59" i="21"/>
  <c r="AI58" i="21"/>
  <c r="AH58" i="21"/>
  <c r="AG58" i="21"/>
  <c r="AF58" i="21"/>
  <c r="AE58" i="21"/>
  <c r="AI57" i="21"/>
  <c r="AH57" i="21"/>
  <c r="AG57" i="21"/>
  <c r="AF57" i="21"/>
  <c r="AE57" i="21"/>
  <c r="AI56" i="21"/>
  <c r="AH56" i="21"/>
  <c r="AG56" i="21"/>
  <c r="AF56" i="21"/>
  <c r="AE56" i="21"/>
  <c r="AI55" i="21"/>
  <c r="AH55" i="21"/>
  <c r="AG55" i="21"/>
  <c r="AF55" i="21"/>
  <c r="AE55" i="21"/>
  <c r="AI54" i="21"/>
  <c r="AH54" i="21"/>
  <c r="AG54" i="21"/>
  <c r="AF54" i="21"/>
  <c r="AE54" i="21"/>
  <c r="AI53" i="21"/>
  <c r="AH53" i="21"/>
  <c r="AG53" i="21"/>
  <c r="AF53" i="21"/>
  <c r="AE53" i="21"/>
  <c r="AI52" i="21"/>
  <c r="AH52" i="21"/>
  <c r="AG52" i="21"/>
  <c r="AF52" i="21"/>
  <c r="AE52" i="21"/>
  <c r="AI51" i="21"/>
  <c r="AH51" i="21"/>
  <c r="AG51" i="21"/>
  <c r="AF51" i="21"/>
  <c r="AE51" i="21"/>
  <c r="AI50" i="21"/>
  <c r="AH50" i="21"/>
  <c r="AG50" i="21"/>
  <c r="AF50" i="21"/>
  <c r="AE50" i="21"/>
  <c r="AI49" i="21"/>
  <c r="AH49" i="21"/>
  <c r="AG49" i="21"/>
  <c r="AF49" i="21"/>
  <c r="AE49" i="21"/>
  <c r="AI48" i="21"/>
  <c r="AH48" i="21"/>
  <c r="AG48" i="21"/>
  <c r="AF48" i="21"/>
  <c r="AE48" i="21"/>
  <c r="AI47" i="21"/>
  <c r="AH47" i="21"/>
  <c r="AG47" i="21"/>
  <c r="AF47" i="21"/>
  <c r="AE47" i="21"/>
  <c r="AI46" i="21"/>
  <c r="AH46" i="21"/>
  <c r="AG46" i="21"/>
  <c r="AF46" i="21"/>
  <c r="AE46" i="21"/>
  <c r="AI45" i="21"/>
  <c r="AH45" i="21"/>
  <c r="AG45" i="21"/>
  <c r="AF45" i="21"/>
  <c r="AE45" i="21"/>
  <c r="AI44" i="21"/>
  <c r="AH44" i="21"/>
  <c r="AG44" i="21"/>
  <c r="AF44" i="21"/>
  <c r="AE44" i="21"/>
  <c r="AI43" i="21"/>
  <c r="AH43" i="21"/>
  <c r="AG43" i="21"/>
  <c r="AF43" i="21"/>
  <c r="AE43" i="21"/>
  <c r="AI42" i="21"/>
  <c r="AH42" i="21"/>
  <c r="AG42" i="21"/>
  <c r="AF42" i="21"/>
  <c r="AE42" i="21"/>
  <c r="AI41" i="21"/>
  <c r="AH41" i="21"/>
  <c r="AG41" i="21"/>
  <c r="AF41" i="21"/>
  <c r="AE41" i="21"/>
  <c r="AI40" i="21"/>
  <c r="AH40" i="21"/>
  <c r="AG40" i="21"/>
  <c r="AF40" i="21"/>
  <c r="AE40" i="21"/>
  <c r="AI39" i="21"/>
  <c r="AH39" i="21"/>
  <c r="AG39" i="21"/>
  <c r="AF39" i="21"/>
  <c r="AE39" i="21"/>
  <c r="AI38" i="21"/>
  <c r="AH38" i="21"/>
  <c r="AG38" i="21"/>
  <c r="AF38" i="21"/>
  <c r="AE38" i="21"/>
  <c r="AI37" i="21"/>
  <c r="AH37" i="21"/>
  <c r="AG37" i="21"/>
  <c r="AF37" i="21"/>
  <c r="AE37" i="21"/>
  <c r="AI36" i="21"/>
  <c r="AH36" i="21"/>
  <c r="AG36" i="21"/>
  <c r="AF36" i="21"/>
  <c r="AE36" i="21"/>
  <c r="AI35" i="21"/>
  <c r="AH35" i="21"/>
  <c r="AG35" i="21"/>
  <c r="AF35" i="21"/>
  <c r="AE35" i="21"/>
  <c r="AI34" i="21"/>
  <c r="AH34" i="21"/>
  <c r="AG34" i="21"/>
  <c r="AF34" i="21"/>
  <c r="AE34" i="21"/>
  <c r="AI33" i="21"/>
  <c r="AH33" i="21"/>
  <c r="AG33" i="21"/>
  <c r="AF33" i="21"/>
  <c r="AE33" i="21"/>
  <c r="AI32" i="21"/>
  <c r="AH32" i="21"/>
  <c r="AG32" i="21"/>
  <c r="AF32" i="21"/>
  <c r="AE32" i="21"/>
  <c r="AI31" i="21"/>
  <c r="AH31" i="21"/>
  <c r="AG31" i="21"/>
  <c r="AF31" i="21"/>
  <c r="AE31" i="21"/>
  <c r="AI30" i="21"/>
  <c r="AH30" i="21"/>
  <c r="AG30" i="21"/>
  <c r="AF30" i="21"/>
  <c r="AE30" i="21"/>
  <c r="AI29" i="21"/>
  <c r="AH29" i="21"/>
  <c r="AG29" i="21"/>
  <c r="AF29" i="21"/>
  <c r="AE29" i="21"/>
  <c r="AI28" i="21"/>
  <c r="AH28" i="21"/>
  <c r="AG28" i="21"/>
  <c r="AF28" i="21"/>
  <c r="AE28" i="21"/>
  <c r="AI27" i="21"/>
  <c r="AH27" i="21"/>
  <c r="AG27" i="21"/>
  <c r="AF27" i="21"/>
  <c r="AE27" i="21"/>
  <c r="AI26" i="21"/>
  <c r="AH26" i="21"/>
  <c r="AG26" i="21"/>
  <c r="AF26" i="21"/>
  <c r="AE26" i="21"/>
  <c r="AI25" i="21"/>
  <c r="AH25" i="21"/>
  <c r="AG25" i="21"/>
  <c r="AF25" i="21"/>
  <c r="AE25" i="21"/>
  <c r="AI24" i="21"/>
  <c r="AH24" i="21"/>
  <c r="AG24" i="21"/>
  <c r="AF24" i="21"/>
  <c r="AE24" i="21"/>
  <c r="AI23" i="21"/>
  <c r="AH23" i="21"/>
  <c r="AG23" i="21"/>
  <c r="AF23" i="21"/>
  <c r="AE23" i="21"/>
  <c r="AI22" i="21"/>
  <c r="AH22" i="21"/>
  <c r="AG22" i="21"/>
  <c r="AF22" i="21"/>
  <c r="AE22" i="21"/>
  <c r="AI21" i="21"/>
  <c r="AH21" i="21"/>
  <c r="AG21" i="21"/>
  <c r="AF21" i="21"/>
  <c r="AE21" i="21"/>
  <c r="AI20" i="21"/>
  <c r="AH20" i="21"/>
  <c r="AG20" i="21"/>
  <c r="AF20" i="21"/>
  <c r="AE20" i="21"/>
  <c r="AI19" i="21"/>
  <c r="AH19" i="21"/>
  <c r="AG19" i="21"/>
  <c r="AF19" i="21"/>
  <c r="AE19" i="21"/>
  <c r="AI18" i="21"/>
  <c r="AH18" i="21"/>
  <c r="AG18" i="21"/>
  <c r="AF18" i="21"/>
  <c r="AE18" i="21"/>
  <c r="AI17" i="21"/>
  <c r="AH17" i="21"/>
  <c r="AG17" i="21"/>
  <c r="AF17" i="21"/>
  <c r="AE17" i="21"/>
  <c r="AI16" i="21"/>
  <c r="AH16" i="21"/>
  <c r="AG16" i="21"/>
  <c r="AF16" i="21"/>
  <c r="AE16" i="21"/>
  <c r="AI15" i="21"/>
  <c r="AH15" i="21"/>
  <c r="AG15" i="21"/>
  <c r="AF15" i="21"/>
  <c r="AE15" i="21"/>
  <c r="AI14" i="21"/>
  <c r="AH14" i="21"/>
  <c r="AG14" i="21"/>
  <c r="AF14" i="21"/>
  <c r="AE14" i="21"/>
  <c r="AI13" i="21"/>
  <c r="AH13" i="21"/>
  <c r="AG13" i="21"/>
  <c r="AF13" i="21"/>
  <c r="AE13" i="21"/>
  <c r="AC63" i="21"/>
  <c r="AB63" i="21"/>
  <c r="AA63" i="21"/>
  <c r="Z63" i="21"/>
  <c r="Y63" i="21"/>
  <c r="X63" i="21"/>
  <c r="W63" i="21"/>
  <c r="V63" i="21"/>
  <c r="U63" i="21"/>
  <c r="T63" i="21"/>
  <c r="S63" i="21"/>
  <c r="R63" i="21"/>
  <c r="Q63" i="21"/>
  <c r="P63" i="21"/>
  <c r="O63" i="21"/>
  <c r="N63" i="21"/>
  <c r="M63" i="21"/>
  <c r="L63" i="21"/>
  <c r="K63" i="21"/>
  <c r="J63" i="21"/>
  <c r="I63" i="21"/>
  <c r="H63" i="21"/>
  <c r="G63" i="21"/>
  <c r="F63" i="21"/>
  <c r="E63" i="21"/>
  <c r="D63" i="21"/>
  <c r="C63" i="21"/>
  <c r="AC62" i="21"/>
  <c r="AB62" i="21"/>
  <c r="AA62" i="21"/>
  <c r="Z62" i="21"/>
  <c r="Y62" i="21"/>
  <c r="X62" i="21"/>
  <c r="W62" i="21"/>
  <c r="V62" i="21"/>
  <c r="U62" i="21"/>
  <c r="T62" i="21"/>
  <c r="S62" i="21"/>
  <c r="R62" i="21"/>
  <c r="Q62" i="21"/>
  <c r="P62" i="21"/>
  <c r="O62" i="21"/>
  <c r="N62" i="21"/>
  <c r="M62" i="21"/>
  <c r="L62" i="21"/>
  <c r="K62" i="21"/>
  <c r="J62" i="21"/>
  <c r="I62" i="21"/>
  <c r="H62" i="21"/>
  <c r="G62" i="21"/>
  <c r="F62" i="21"/>
  <c r="E62" i="21"/>
  <c r="D62" i="21"/>
  <c r="C62" i="21"/>
  <c r="AC61" i="21"/>
  <c r="AB61" i="21"/>
  <c r="AA61" i="21"/>
  <c r="Z61" i="21"/>
  <c r="Y61" i="21"/>
  <c r="X61" i="21"/>
  <c r="W61" i="21"/>
  <c r="V61" i="21"/>
  <c r="U61" i="21"/>
  <c r="T61" i="21"/>
  <c r="S61" i="21"/>
  <c r="R61" i="21"/>
  <c r="Q61" i="21"/>
  <c r="P61" i="21"/>
  <c r="O61" i="21"/>
  <c r="N61" i="21"/>
  <c r="M61" i="21"/>
  <c r="L61" i="21"/>
  <c r="K61" i="21"/>
  <c r="J61" i="21"/>
  <c r="I61" i="21"/>
  <c r="H61" i="21"/>
  <c r="G61" i="21"/>
  <c r="F61" i="21"/>
  <c r="E61" i="21"/>
  <c r="D61" i="21"/>
  <c r="C61" i="21"/>
  <c r="AC60" i="21"/>
  <c r="AB60" i="21"/>
  <c r="AA60" i="21"/>
  <c r="Z60" i="21"/>
  <c r="Y60" i="21"/>
  <c r="X60" i="21"/>
  <c r="W60" i="21"/>
  <c r="V60" i="21"/>
  <c r="U60" i="21"/>
  <c r="T60" i="21"/>
  <c r="S60" i="21"/>
  <c r="R60" i="21"/>
  <c r="Q60" i="21"/>
  <c r="P60" i="21"/>
  <c r="O60" i="21"/>
  <c r="N60" i="21"/>
  <c r="M60" i="21"/>
  <c r="L60" i="21"/>
  <c r="K60" i="21"/>
  <c r="J60" i="21"/>
  <c r="I60" i="21"/>
  <c r="H60" i="21"/>
  <c r="G60" i="21"/>
  <c r="F60" i="21"/>
  <c r="E60" i="21"/>
  <c r="D60" i="21"/>
  <c r="C60" i="21"/>
  <c r="AC59" i="21"/>
  <c r="AB59" i="21"/>
  <c r="AA59" i="21"/>
  <c r="Z59" i="21"/>
  <c r="Y59" i="21"/>
  <c r="X59" i="21"/>
  <c r="W59" i="21"/>
  <c r="V59" i="21"/>
  <c r="U59" i="21"/>
  <c r="T59" i="21"/>
  <c r="S59" i="21"/>
  <c r="R59" i="21"/>
  <c r="Q59" i="21"/>
  <c r="P59" i="21"/>
  <c r="O59" i="21"/>
  <c r="N59" i="21"/>
  <c r="M59" i="21"/>
  <c r="L59" i="21"/>
  <c r="K59" i="21"/>
  <c r="J59" i="21"/>
  <c r="I59" i="21"/>
  <c r="H59" i="21"/>
  <c r="G59" i="21"/>
  <c r="F59" i="21"/>
  <c r="E59" i="21"/>
  <c r="D59" i="21"/>
  <c r="C59" i="21"/>
  <c r="AC58" i="21"/>
  <c r="AB58" i="21"/>
  <c r="AA58" i="21"/>
  <c r="Z58" i="21"/>
  <c r="Y58" i="21"/>
  <c r="X58" i="21"/>
  <c r="W58" i="21"/>
  <c r="V58" i="21"/>
  <c r="U58" i="21"/>
  <c r="T58" i="21"/>
  <c r="S58" i="21"/>
  <c r="R58" i="21"/>
  <c r="Q58" i="21"/>
  <c r="P58" i="21"/>
  <c r="O58" i="21"/>
  <c r="N58" i="21"/>
  <c r="M58" i="21"/>
  <c r="L58" i="21"/>
  <c r="K58" i="21"/>
  <c r="J58" i="21"/>
  <c r="I58" i="21"/>
  <c r="H58" i="21"/>
  <c r="G58" i="21"/>
  <c r="F58" i="21"/>
  <c r="E58" i="21"/>
  <c r="D58" i="21"/>
  <c r="C58" i="21"/>
  <c r="AC57" i="21"/>
  <c r="AB57" i="21"/>
  <c r="AA57" i="21"/>
  <c r="Z57" i="21"/>
  <c r="Y57" i="21"/>
  <c r="X57" i="21"/>
  <c r="W57" i="21"/>
  <c r="V57" i="21"/>
  <c r="U57" i="21"/>
  <c r="T57" i="21"/>
  <c r="S57" i="21"/>
  <c r="R57" i="21"/>
  <c r="Q57" i="21"/>
  <c r="P57" i="21"/>
  <c r="O57" i="21"/>
  <c r="N57" i="21"/>
  <c r="M57" i="21"/>
  <c r="L57" i="21"/>
  <c r="K57" i="21"/>
  <c r="J57" i="21"/>
  <c r="I57" i="21"/>
  <c r="H57" i="21"/>
  <c r="G57" i="21"/>
  <c r="F57" i="21"/>
  <c r="E57" i="21"/>
  <c r="D57" i="21"/>
  <c r="C57" i="21"/>
  <c r="AC56" i="21"/>
  <c r="AB56" i="21"/>
  <c r="AA56" i="21"/>
  <c r="Z56" i="21"/>
  <c r="Y56" i="21"/>
  <c r="X56" i="21"/>
  <c r="W56" i="21"/>
  <c r="V56" i="21"/>
  <c r="U56" i="21"/>
  <c r="T56" i="21"/>
  <c r="S56" i="21"/>
  <c r="R56" i="21"/>
  <c r="Q56" i="21"/>
  <c r="P56" i="21"/>
  <c r="O56" i="21"/>
  <c r="N56" i="21"/>
  <c r="M56" i="21"/>
  <c r="L56" i="21"/>
  <c r="K56" i="21"/>
  <c r="J56" i="21"/>
  <c r="I56" i="21"/>
  <c r="H56" i="21"/>
  <c r="G56" i="21"/>
  <c r="F56" i="21"/>
  <c r="E56" i="21"/>
  <c r="D56" i="21"/>
  <c r="C56" i="21"/>
  <c r="AC55" i="21"/>
  <c r="AB55" i="21"/>
  <c r="AA55" i="21"/>
  <c r="Z55" i="21"/>
  <c r="Y55" i="21"/>
  <c r="X55" i="21"/>
  <c r="W55" i="21"/>
  <c r="V55" i="21"/>
  <c r="U55" i="21"/>
  <c r="T55" i="21"/>
  <c r="S55" i="21"/>
  <c r="R55" i="21"/>
  <c r="Q55" i="21"/>
  <c r="P55" i="21"/>
  <c r="O55" i="21"/>
  <c r="N55" i="21"/>
  <c r="M55" i="21"/>
  <c r="L55" i="21"/>
  <c r="K55" i="21"/>
  <c r="J55" i="21"/>
  <c r="I55" i="21"/>
  <c r="H55" i="21"/>
  <c r="G55" i="21"/>
  <c r="F55" i="21"/>
  <c r="E55" i="21"/>
  <c r="D55" i="21"/>
  <c r="C55" i="21"/>
  <c r="AC54" i="21"/>
  <c r="AB54" i="21"/>
  <c r="AA54" i="21"/>
  <c r="Z54" i="21"/>
  <c r="Y54" i="21"/>
  <c r="X54" i="21"/>
  <c r="W54" i="21"/>
  <c r="V54" i="21"/>
  <c r="U54" i="21"/>
  <c r="T54" i="21"/>
  <c r="S54" i="21"/>
  <c r="R54" i="21"/>
  <c r="Q54" i="21"/>
  <c r="P54" i="21"/>
  <c r="O54" i="21"/>
  <c r="N54" i="21"/>
  <c r="M54" i="21"/>
  <c r="L54" i="21"/>
  <c r="K54" i="21"/>
  <c r="J54" i="21"/>
  <c r="I54" i="21"/>
  <c r="H54" i="21"/>
  <c r="G54" i="21"/>
  <c r="F54" i="21"/>
  <c r="E54" i="21"/>
  <c r="D54" i="21"/>
  <c r="C54" i="21"/>
  <c r="AC53" i="21"/>
  <c r="AB53" i="21"/>
  <c r="AA53" i="21"/>
  <c r="Z53" i="21"/>
  <c r="Y53" i="21"/>
  <c r="X53" i="21"/>
  <c r="W53" i="21"/>
  <c r="V53" i="21"/>
  <c r="U53" i="21"/>
  <c r="T53" i="21"/>
  <c r="S53" i="21"/>
  <c r="R53" i="21"/>
  <c r="Q53" i="21"/>
  <c r="P53" i="21"/>
  <c r="O53" i="21"/>
  <c r="N53" i="21"/>
  <c r="M53" i="21"/>
  <c r="L53" i="21"/>
  <c r="K53" i="21"/>
  <c r="J53" i="21"/>
  <c r="I53" i="21"/>
  <c r="H53" i="21"/>
  <c r="G53" i="21"/>
  <c r="F53" i="21"/>
  <c r="E53" i="21"/>
  <c r="D53" i="21"/>
  <c r="C53" i="21"/>
  <c r="AC52" i="21"/>
  <c r="AB52" i="21"/>
  <c r="AA52" i="21"/>
  <c r="Z52" i="21"/>
  <c r="Y52" i="21"/>
  <c r="X52" i="21"/>
  <c r="W52" i="21"/>
  <c r="V52" i="21"/>
  <c r="U52" i="21"/>
  <c r="T52" i="21"/>
  <c r="S52" i="21"/>
  <c r="R52" i="21"/>
  <c r="Q52" i="21"/>
  <c r="P52" i="21"/>
  <c r="O52" i="21"/>
  <c r="N52" i="21"/>
  <c r="M52" i="21"/>
  <c r="L52" i="21"/>
  <c r="K52" i="21"/>
  <c r="J52" i="21"/>
  <c r="I52" i="21"/>
  <c r="H52" i="21"/>
  <c r="G52" i="21"/>
  <c r="F52" i="21"/>
  <c r="E52" i="21"/>
  <c r="D52" i="21"/>
  <c r="C52" i="21"/>
  <c r="AC51" i="21"/>
  <c r="AB51" i="21"/>
  <c r="AA51" i="21"/>
  <c r="Z51" i="21"/>
  <c r="Y51" i="21"/>
  <c r="X51" i="21"/>
  <c r="W51" i="21"/>
  <c r="V51" i="21"/>
  <c r="U51" i="21"/>
  <c r="T51" i="21"/>
  <c r="S51" i="21"/>
  <c r="R51" i="21"/>
  <c r="Q51" i="21"/>
  <c r="P51" i="21"/>
  <c r="O51" i="21"/>
  <c r="N51" i="21"/>
  <c r="M51" i="21"/>
  <c r="L51" i="21"/>
  <c r="K51" i="21"/>
  <c r="J51" i="21"/>
  <c r="I51" i="21"/>
  <c r="H51" i="21"/>
  <c r="G51" i="21"/>
  <c r="F51" i="21"/>
  <c r="E51" i="21"/>
  <c r="D51" i="21"/>
  <c r="C51" i="21"/>
  <c r="AC50" i="21"/>
  <c r="AB50" i="21"/>
  <c r="AA50" i="21"/>
  <c r="Z50" i="21"/>
  <c r="Y50" i="21"/>
  <c r="X50" i="21"/>
  <c r="W50" i="21"/>
  <c r="V50" i="21"/>
  <c r="U50" i="21"/>
  <c r="T50" i="21"/>
  <c r="S50" i="21"/>
  <c r="R50" i="21"/>
  <c r="Q50" i="21"/>
  <c r="P50" i="21"/>
  <c r="O50" i="21"/>
  <c r="N50" i="21"/>
  <c r="M50" i="21"/>
  <c r="L50" i="21"/>
  <c r="K50" i="21"/>
  <c r="J50" i="21"/>
  <c r="I50" i="21"/>
  <c r="H50" i="21"/>
  <c r="G50" i="21"/>
  <c r="F50" i="21"/>
  <c r="E50" i="21"/>
  <c r="D50" i="21"/>
  <c r="C50" i="21"/>
  <c r="AC49" i="21"/>
  <c r="AB49" i="21"/>
  <c r="AA49" i="21"/>
  <c r="Z49" i="21"/>
  <c r="Y49" i="21"/>
  <c r="X49" i="21"/>
  <c r="W49" i="21"/>
  <c r="V49" i="21"/>
  <c r="U49" i="21"/>
  <c r="T49" i="21"/>
  <c r="S49" i="21"/>
  <c r="R49" i="21"/>
  <c r="Q49" i="21"/>
  <c r="P49" i="21"/>
  <c r="O49" i="21"/>
  <c r="N49" i="21"/>
  <c r="M49" i="21"/>
  <c r="L49" i="21"/>
  <c r="K49" i="21"/>
  <c r="J49" i="21"/>
  <c r="I49" i="21"/>
  <c r="H49" i="21"/>
  <c r="G49" i="21"/>
  <c r="F49" i="21"/>
  <c r="E49" i="21"/>
  <c r="D49" i="21"/>
  <c r="C49" i="21"/>
  <c r="AC48" i="21"/>
  <c r="AB48" i="21"/>
  <c r="AA48" i="21"/>
  <c r="Z48" i="21"/>
  <c r="Y48" i="21"/>
  <c r="X48" i="21"/>
  <c r="W48" i="21"/>
  <c r="V48" i="21"/>
  <c r="U48" i="21"/>
  <c r="T48" i="21"/>
  <c r="S48" i="21"/>
  <c r="R48" i="21"/>
  <c r="Q48" i="21"/>
  <c r="P48" i="21"/>
  <c r="O48" i="21"/>
  <c r="N48" i="21"/>
  <c r="M48" i="21"/>
  <c r="L48" i="21"/>
  <c r="K48" i="21"/>
  <c r="J48" i="21"/>
  <c r="I48" i="21"/>
  <c r="H48" i="21"/>
  <c r="G48" i="21"/>
  <c r="F48" i="21"/>
  <c r="E48" i="21"/>
  <c r="D48" i="21"/>
  <c r="C48" i="21"/>
  <c r="AC47" i="21"/>
  <c r="AB47" i="21"/>
  <c r="AA47" i="21"/>
  <c r="Z47" i="21"/>
  <c r="Y47" i="21"/>
  <c r="X47" i="21"/>
  <c r="W47" i="21"/>
  <c r="V47" i="21"/>
  <c r="U47" i="21"/>
  <c r="T47" i="21"/>
  <c r="S47" i="21"/>
  <c r="R47" i="21"/>
  <c r="Q47" i="21"/>
  <c r="P47" i="21"/>
  <c r="O47" i="21"/>
  <c r="N47" i="21"/>
  <c r="M47" i="21"/>
  <c r="L47" i="21"/>
  <c r="K47" i="21"/>
  <c r="J47" i="21"/>
  <c r="I47" i="21"/>
  <c r="H47" i="21"/>
  <c r="G47" i="21"/>
  <c r="F47" i="21"/>
  <c r="E47" i="21"/>
  <c r="D47" i="21"/>
  <c r="C47" i="21"/>
  <c r="AC46" i="21"/>
  <c r="AB46" i="21"/>
  <c r="AA46" i="21"/>
  <c r="Z46" i="21"/>
  <c r="Y46" i="21"/>
  <c r="X46" i="21"/>
  <c r="W46" i="21"/>
  <c r="V46" i="21"/>
  <c r="U46" i="21"/>
  <c r="T46" i="21"/>
  <c r="S46" i="21"/>
  <c r="R46" i="21"/>
  <c r="Q46" i="21"/>
  <c r="P46" i="21"/>
  <c r="O46" i="21"/>
  <c r="N46" i="21"/>
  <c r="M46" i="21"/>
  <c r="L46" i="21"/>
  <c r="K46" i="21"/>
  <c r="J46" i="21"/>
  <c r="I46" i="21"/>
  <c r="H46" i="21"/>
  <c r="G46" i="21"/>
  <c r="F46" i="21"/>
  <c r="E46" i="21"/>
  <c r="D46" i="21"/>
  <c r="C46" i="21"/>
  <c r="AC45" i="21"/>
  <c r="AB45" i="21"/>
  <c r="AA45" i="21"/>
  <c r="Z45" i="21"/>
  <c r="Y45" i="21"/>
  <c r="X45" i="21"/>
  <c r="W45" i="21"/>
  <c r="V45" i="21"/>
  <c r="U45" i="21"/>
  <c r="T45" i="21"/>
  <c r="S45" i="21"/>
  <c r="R45" i="21"/>
  <c r="Q45" i="21"/>
  <c r="P45" i="21"/>
  <c r="O45" i="21"/>
  <c r="N45" i="21"/>
  <c r="M45" i="21"/>
  <c r="L45" i="21"/>
  <c r="K45" i="21"/>
  <c r="J45" i="21"/>
  <c r="I45" i="21"/>
  <c r="H45" i="21"/>
  <c r="G45" i="21"/>
  <c r="F45" i="21"/>
  <c r="E45" i="21"/>
  <c r="D45" i="21"/>
  <c r="C45" i="21"/>
  <c r="AC44" i="21"/>
  <c r="AB44" i="21"/>
  <c r="AA44" i="21"/>
  <c r="Z44" i="21"/>
  <c r="Y44" i="21"/>
  <c r="X44" i="21"/>
  <c r="W44" i="21"/>
  <c r="V44" i="21"/>
  <c r="U44" i="21"/>
  <c r="T44" i="21"/>
  <c r="S44" i="21"/>
  <c r="R44" i="21"/>
  <c r="Q44" i="21"/>
  <c r="P44" i="21"/>
  <c r="O44" i="21"/>
  <c r="N44" i="21"/>
  <c r="M44" i="21"/>
  <c r="L44" i="21"/>
  <c r="K44" i="21"/>
  <c r="J44" i="21"/>
  <c r="I44" i="21"/>
  <c r="H44" i="21"/>
  <c r="G44" i="21"/>
  <c r="F44" i="21"/>
  <c r="E44" i="21"/>
  <c r="D44" i="21"/>
  <c r="C44" i="21"/>
  <c r="AC43" i="21"/>
  <c r="AB43" i="21"/>
  <c r="AA43" i="21"/>
  <c r="Z43" i="21"/>
  <c r="Y43" i="21"/>
  <c r="X43" i="21"/>
  <c r="W43" i="21"/>
  <c r="V43" i="21"/>
  <c r="U43" i="21"/>
  <c r="T43" i="21"/>
  <c r="S43" i="21"/>
  <c r="R43" i="21"/>
  <c r="Q43" i="21"/>
  <c r="P43" i="21"/>
  <c r="O43" i="21"/>
  <c r="N43" i="21"/>
  <c r="M43" i="21"/>
  <c r="L43" i="21"/>
  <c r="K43" i="21"/>
  <c r="J43" i="21"/>
  <c r="I43" i="21"/>
  <c r="H43" i="21"/>
  <c r="G43" i="21"/>
  <c r="F43" i="21"/>
  <c r="E43" i="21"/>
  <c r="D43" i="21"/>
  <c r="C43" i="21"/>
  <c r="AC42" i="21"/>
  <c r="AB42" i="21"/>
  <c r="AA42" i="21"/>
  <c r="Z42" i="21"/>
  <c r="Y42" i="21"/>
  <c r="X42" i="21"/>
  <c r="W42" i="21"/>
  <c r="V42" i="21"/>
  <c r="U42" i="21"/>
  <c r="T42" i="21"/>
  <c r="S42" i="21"/>
  <c r="R42" i="21"/>
  <c r="Q42" i="21"/>
  <c r="P42" i="21"/>
  <c r="O42" i="21"/>
  <c r="N42" i="21"/>
  <c r="M42" i="21"/>
  <c r="L42" i="21"/>
  <c r="K42" i="21"/>
  <c r="J42" i="21"/>
  <c r="I42" i="21"/>
  <c r="H42" i="21"/>
  <c r="G42" i="21"/>
  <c r="F42" i="21"/>
  <c r="E42" i="21"/>
  <c r="D42" i="21"/>
  <c r="C42" i="21"/>
  <c r="AC41" i="21"/>
  <c r="AB41" i="21"/>
  <c r="AA41" i="21"/>
  <c r="Z41" i="21"/>
  <c r="Y41" i="21"/>
  <c r="X41" i="21"/>
  <c r="W41" i="21"/>
  <c r="V41" i="21"/>
  <c r="U41" i="21"/>
  <c r="T41" i="21"/>
  <c r="S41" i="21"/>
  <c r="R41" i="21"/>
  <c r="Q41" i="21"/>
  <c r="P41" i="21"/>
  <c r="O41" i="21"/>
  <c r="N41" i="21"/>
  <c r="M41" i="21"/>
  <c r="L41" i="21"/>
  <c r="K41" i="21"/>
  <c r="J41" i="21"/>
  <c r="I41" i="21"/>
  <c r="H41" i="21"/>
  <c r="G41" i="21"/>
  <c r="F41" i="21"/>
  <c r="E41" i="21"/>
  <c r="D41" i="21"/>
  <c r="C41" i="21"/>
  <c r="AC40" i="21"/>
  <c r="AB40" i="21"/>
  <c r="AA40" i="21"/>
  <c r="Z40" i="21"/>
  <c r="Y40" i="21"/>
  <c r="X40" i="21"/>
  <c r="W40" i="21"/>
  <c r="V40" i="21"/>
  <c r="U40" i="21"/>
  <c r="T40" i="21"/>
  <c r="S40" i="21"/>
  <c r="R40" i="21"/>
  <c r="Q40" i="21"/>
  <c r="P40" i="21"/>
  <c r="O40" i="21"/>
  <c r="N40" i="21"/>
  <c r="M40" i="21"/>
  <c r="L40" i="21"/>
  <c r="K40" i="21"/>
  <c r="J40" i="21"/>
  <c r="I40" i="21"/>
  <c r="H40" i="21"/>
  <c r="G40" i="21"/>
  <c r="F40" i="21"/>
  <c r="E40" i="21"/>
  <c r="D40" i="21"/>
  <c r="C40" i="21"/>
  <c r="AC39" i="21"/>
  <c r="AB39" i="21"/>
  <c r="AA39" i="21"/>
  <c r="Z39" i="21"/>
  <c r="Y39" i="21"/>
  <c r="X39" i="21"/>
  <c r="W39" i="21"/>
  <c r="V39" i="21"/>
  <c r="U39" i="21"/>
  <c r="T39" i="21"/>
  <c r="S39" i="21"/>
  <c r="R39" i="21"/>
  <c r="Q39" i="21"/>
  <c r="P39" i="21"/>
  <c r="O39" i="21"/>
  <c r="N39" i="21"/>
  <c r="M39" i="21"/>
  <c r="L39" i="21"/>
  <c r="K39" i="21"/>
  <c r="J39" i="21"/>
  <c r="I39" i="21"/>
  <c r="H39" i="21"/>
  <c r="G39" i="21"/>
  <c r="F39" i="21"/>
  <c r="E39" i="21"/>
  <c r="D39" i="21"/>
  <c r="C39" i="21"/>
  <c r="AC38" i="21"/>
  <c r="AB38" i="21"/>
  <c r="AA38" i="21"/>
  <c r="Z38" i="21"/>
  <c r="Y38" i="21"/>
  <c r="X38" i="21"/>
  <c r="W38" i="21"/>
  <c r="V38" i="21"/>
  <c r="U38" i="21"/>
  <c r="T38" i="21"/>
  <c r="S38" i="21"/>
  <c r="R38" i="21"/>
  <c r="Q38" i="21"/>
  <c r="P38" i="21"/>
  <c r="O38" i="21"/>
  <c r="N38" i="21"/>
  <c r="M38" i="21"/>
  <c r="L38" i="21"/>
  <c r="K38" i="21"/>
  <c r="J38" i="21"/>
  <c r="I38" i="21"/>
  <c r="H38" i="21"/>
  <c r="G38" i="21"/>
  <c r="F38" i="21"/>
  <c r="E38" i="21"/>
  <c r="D38" i="21"/>
  <c r="C38" i="21"/>
  <c r="AC37" i="21"/>
  <c r="AB37" i="21"/>
  <c r="AA37" i="21"/>
  <c r="Z37" i="21"/>
  <c r="Y37" i="21"/>
  <c r="X37" i="21"/>
  <c r="W37" i="21"/>
  <c r="V37" i="21"/>
  <c r="U37" i="21"/>
  <c r="T37" i="21"/>
  <c r="S37" i="21"/>
  <c r="R37" i="21"/>
  <c r="Q37" i="21"/>
  <c r="P37" i="21"/>
  <c r="O37" i="21"/>
  <c r="N37" i="21"/>
  <c r="M37" i="21"/>
  <c r="L37" i="21"/>
  <c r="K37" i="21"/>
  <c r="J37" i="21"/>
  <c r="I37" i="21"/>
  <c r="H37" i="21"/>
  <c r="G37" i="21"/>
  <c r="F37" i="21"/>
  <c r="E37" i="21"/>
  <c r="D37" i="21"/>
  <c r="C37" i="21"/>
  <c r="AC36" i="21"/>
  <c r="AB36" i="21"/>
  <c r="AA36" i="21"/>
  <c r="Z36" i="21"/>
  <c r="Y36" i="21"/>
  <c r="X36" i="21"/>
  <c r="W36" i="21"/>
  <c r="V36" i="21"/>
  <c r="U36" i="21"/>
  <c r="T36" i="21"/>
  <c r="S36" i="21"/>
  <c r="R36" i="21"/>
  <c r="Q36" i="21"/>
  <c r="P36" i="21"/>
  <c r="O36" i="21"/>
  <c r="N36" i="21"/>
  <c r="M36" i="21"/>
  <c r="L36" i="21"/>
  <c r="K36" i="21"/>
  <c r="J36" i="21"/>
  <c r="I36" i="21"/>
  <c r="H36" i="21"/>
  <c r="G36" i="21"/>
  <c r="F36" i="21"/>
  <c r="E36" i="21"/>
  <c r="D36" i="21"/>
  <c r="C36" i="21"/>
  <c r="AC35" i="21"/>
  <c r="AB35" i="21"/>
  <c r="AA35" i="21"/>
  <c r="Z35" i="21"/>
  <c r="Y35" i="21"/>
  <c r="X35" i="21"/>
  <c r="W35" i="21"/>
  <c r="V35" i="21"/>
  <c r="U35" i="21"/>
  <c r="T35" i="21"/>
  <c r="S35" i="21"/>
  <c r="R35" i="21"/>
  <c r="Q35" i="21"/>
  <c r="P35" i="21"/>
  <c r="O35" i="21"/>
  <c r="N35" i="21"/>
  <c r="M35" i="21"/>
  <c r="L35" i="21"/>
  <c r="K35" i="21"/>
  <c r="J35" i="21"/>
  <c r="I35" i="21"/>
  <c r="H35" i="21"/>
  <c r="G35" i="21"/>
  <c r="F35" i="21"/>
  <c r="E35" i="21"/>
  <c r="D35" i="21"/>
  <c r="C35" i="21"/>
  <c r="AC34" i="21"/>
  <c r="AB34" i="21"/>
  <c r="AA34" i="21"/>
  <c r="Z34" i="21"/>
  <c r="Y34" i="21"/>
  <c r="X34" i="21"/>
  <c r="W34" i="21"/>
  <c r="V34" i="21"/>
  <c r="U34" i="21"/>
  <c r="T34" i="21"/>
  <c r="S34" i="21"/>
  <c r="R34" i="21"/>
  <c r="Q34" i="21"/>
  <c r="P34" i="21"/>
  <c r="O34" i="21"/>
  <c r="N34" i="21"/>
  <c r="M34" i="21"/>
  <c r="L34" i="21"/>
  <c r="K34" i="21"/>
  <c r="J34" i="21"/>
  <c r="I34" i="21"/>
  <c r="H34" i="21"/>
  <c r="G34" i="21"/>
  <c r="F34" i="21"/>
  <c r="E34" i="21"/>
  <c r="D34" i="21"/>
  <c r="C34" i="21"/>
  <c r="AC33" i="21"/>
  <c r="AB33" i="21"/>
  <c r="AA33" i="21"/>
  <c r="Z33" i="21"/>
  <c r="Y33" i="21"/>
  <c r="X33" i="21"/>
  <c r="W33" i="21"/>
  <c r="V33" i="21"/>
  <c r="U33" i="21"/>
  <c r="T33" i="21"/>
  <c r="S33" i="21"/>
  <c r="R33" i="21"/>
  <c r="Q33" i="21"/>
  <c r="P33" i="21"/>
  <c r="O33" i="21"/>
  <c r="N33" i="21"/>
  <c r="M33" i="21"/>
  <c r="L33" i="21"/>
  <c r="K33" i="21"/>
  <c r="J33" i="21"/>
  <c r="I33" i="21"/>
  <c r="H33" i="21"/>
  <c r="G33" i="21"/>
  <c r="F33" i="21"/>
  <c r="E33" i="21"/>
  <c r="D33" i="21"/>
  <c r="C33" i="21"/>
  <c r="AC32" i="21"/>
  <c r="AB32" i="21"/>
  <c r="AA32" i="21"/>
  <c r="Z32" i="21"/>
  <c r="Y32" i="21"/>
  <c r="X32" i="21"/>
  <c r="W32" i="21"/>
  <c r="V32" i="21"/>
  <c r="U32" i="21"/>
  <c r="T32" i="21"/>
  <c r="S32" i="21"/>
  <c r="R32" i="21"/>
  <c r="Q32" i="21"/>
  <c r="P32" i="21"/>
  <c r="O32" i="21"/>
  <c r="N32" i="21"/>
  <c r="M32" i="21"/>
  <c r="L32" i="21"/>
  <c r="K32" i="21"/>
  <c r="J32" i="21"/>
  <c r="I32" i="21"/>
  <c r="H32" i="21"/>
  <c r="G32" i="21"/>
  <c r="F32" i="21"/>
  <c r="E32" i="21"/>
  <c r="D32" i="21"/>
  <c r="C32" i="21"/>
  <c r="AC31" i="21"/>
  <c r="AB31" i="21"/>
  <c r="AA31" i="21"/>
  <c r="Z31" i="21"/>
  <c r="Y31" i="21"/>
  <c r="X31" i="21"/>
  <c r="W31" i="21"/>
  <c r="V31" i="21"/>
  <c r="U31" i="21"/>
  <c r="T31" i="21"/>
  <c r="S31" i="21"/>
  <c r="R31" i="21"/>
  <c r="Q31" i="21"/>
  <c r="P31" i="21"/>
  <c r="O31" i="21"/>
  <c r="N31" i="21"/>
  <c r="M31" i="21"/>
  <c r="L31" i="21"/>
  <c r="K31" i="21"/>
  <c r="J31" i="21"/>
  <c r="I31" i="21"/>
  <c r="H31" i="21"/>
  <c r="G31" i="21"/>
  <c r="F31" i="21"/>
  <c r="E31" i="21"/>
  <c r="D31" i="21"/>
  <c r="C31" i="21"/>
  <c r="AC30" i="21"/>
  <c r="AB30" i="21"/>
  <c r="AA30" i="21"/>
  <c r="Z30" i="21"/>
  <c r="Y30" i="21"/>
  <c r="X30" i="21"/>
  <c r="W30" i="21"/>
  <c r="V30" i="21"/>
  <c r="U30" i="21"/>
  <c r="T30" i="21"/>
  <c r="S30" i="21"/>
  <c r="R30" i="21"/>
  <c r="Q30" i="21"/>
  <c r="P30" i="21"/>
  <c r="O30" i="21"/>
  <c r="N30" i="21"/>
  <c r="M30" i="21"/>
  <c r="L30" i="21"/>
  <c r="K30" i="21"/>
  <c r="J30" i="21"/>
  <c r="I30" i="21"/>
  <c r="H30" i="21"/>
  <c r="G30" i="21"/>
  <c r="F30" i="21"/>
  <c r="E30" i="21"/>
  <c r="D30" i="21"/>
  <c r="C30" i="21"/>
  <c r="AC29" i="21"/>
  <c r="AB29" i="21"/>
  <c r="AA29" i="21"/>
  <c r="Z29" i="21"/>
  <c r="Y29" i="21"/>
  <c r="X29" i="21"/>
  <c r="W29" i="21"/>
  <c r="V29" i="21"/>
  <c r="U29" i="21"/>
  <c r="T29" i="21"/>
  <c r="S29" i="21"/>
  <c r="R29" i="21"/>
  <c r="Q29" i="21"/>
  <c r="P29" i="21"/>
  <c r="O29" i="21"/>
  <c r="N29" i="21"/>
  <c r="M29" i="21"/>
  <c r="L29" i="21"/>
  <c r="K29" i="21"/>
  <c r="J29" i="21"/>
  <c r="I29" i="21"/>
  <c r="H29" i="21"/>
  <c r="G29" i="21"/>
  <c r="F29" i="21"/>
  <c r="E29" i="21"/>
  <c r="D29" i="21"/>
  <c r="C29" i="21"/>
  <c r="AC28" i="21"/>
  <c r="AB28" i="21"/>
  <c r="AA28" i="21"/>
  <c r="Z28" i="21"/>
  <c r="Y28" i="21"/>
  <c r="X28" i="21"/>
  <c r="W28" i="21"/>
  <c r="V28" i="21"/>
  <c r="U28" i="21"/>
  <c r="T28" i="21"/>
  <c r="S28" i="21"/>
  <c r="R28" i="21"/>
  <c r="Q28" i="21"/>
  <c r="P28" i="21"/>
  <c r="O28" i="21"/>
  <c r="N28" i="21"/>
  <c r="M28" i="21"/>
  <c r="L28" i="21"/>
  <c r="K28" i="21"/>
  <c r="J28" i="21"/>
  <c r="I28" i="21"/>
  <c r="H28" i="21"/>
  <c r="G28" i="21"/>
  <c r="F28" i="21"/>
  <c r="E28" i="21"/>
  <c r="D28" i="21"/>
  <c r="C28" i="21"/>
  <c r="AC27" i="21"/>
  <c r="AB27" i="21"/>
  <c r="AA27" i="21"/>
  <c r="Z27" i="21"/>
  <c r="Y27" i="21"/>
  <c r="X27" i="21"/>
  <c r="W27" i="21"/>
  <c r="V27" i="21"/>
  <c r="U27" i="21"/>
  <c r="T27" i="21"/>
  <c r="S27" i="21"/>
  <c r="R27" i="21"/>
  <c r="Q27" i="21"/>
  <c r="P27" i="21"/>
  <c r="O27" i="21"/>
  <c r="N27" i="21"/>
  <c r="M27" i="21"/>
  <c r="L27" i="21"/>
  <c r="K27" i="21"/>
  <c r="J27" i="21"/>
  <c r="I27" i="21"/>
  <c r="H27" i="21"/>
  <c r="G27" i="21"/>
  <c r="F27" i="21"/>
  <c r="E27" i="21"/>
  <c r="D27" i="21"/>
  <c r="C27" i="21"/>
  <c r="AC26" i="21"/>
  <c r="AB26" i="21"/>
  <c r="AA26" i="21"/>
  <c r="Z26" i="21"/>
  <c r="Y26" i="21"/>
  <c r="X26" i="21"/>
  <c r="W26" i="21"/>
  <c r="V26" i="21"/>
  <c r="U26" i="21"/>
  <c r="T26" i="21"/>
  <c r="S26" i="21"/>
  <c r="R26" i="21"/>
  <c r="Q26" i="21"/>
  <c r="P26" i="21"/>
  <c r="O26" i="21"/>
  <c r="N26" i="21"/>
  <c r="M26" i="21"/>
  <c r="L26" i="21"/>
  <c r="K26" i="21"/>
  <c r="J26" i="21"/>
  <c r="I26" i="21"/>
  <c r="H26" i="21"/>
  <c r="G26" i="21"/>
  <c r="F26" i="21"/>
  <c r="E26" i="21"/>
  <c r="D26" i="21"/>
  <c r="C26" i="21"/>
  <c r="AC25" i="21"/>
  <c r="AB25" i="21"/>
  <c r="AA25" i="21"/>
  <c r="Z25" i="21"/>
  <c r="Y25" i="21"/>
  <c r="X25" i="21"/>
  <c r="W25" i="21"/>
  <c r="V25" i="21"/>
  <c r="U25" i="21"/>
  <c r="T25" i="21"/>
  <c r="S25" i="21"/>
  <c r="R25" i="21"/>
  <c r="Q25" i="21"/>
  <c r="P25" i="21"/>
  <c r="O25" i="21"/>
  <c r="N25" i="21"/>
  <c r="M25" i="21"/>
  <c r="L25" i="21"/>
  <c r="K25" i="21"/>
  <c r="J25" i="21"/>
  <c r="I25" i="21"/>
  <c r="H25" i="21"/>
  <c r="G25" i="21"/>
  <c r="F25" i="21"/>
  <c r="E25" i="21"/>
  <c r="D25" i="21"/>
  <c r="C25" i="21"/>
  <c r="AC24" i="21"/>
  <c r="AB24" i="21"/>
  <c r="AA24" i="21"/>
  <c r="Z24" i="21"/>
  <c r="Y24" i="21"/>
  <c r="X24" i="21"/>
  <c r="W24" i="21"/>
  <c r="V24" i="21"/>
  <c r="U24" i="21"/>
  <c r="T24" i="21"/>
  <c r="S24" i="21"/>
  <c r="R24" i="21"/>
  <c r="Q24" i="21"/>
  <c r="P24" i="21"/>
  <c r="O24" i="21"/>
  <c r="N24" i="21"/>
  <c r="M24" i="21"/>
  <c r="L24" i="21"/>
  <c r="K24" i="21"/>
  <c r="J24" i="21"/>
  <c r="I24" i="21"/>
  <c r="H24" i="21"/>
  <c r="G24" i="21"/>
  <c r="F24" i="21"/>
  <c r="E24" i="21"/>
  <c r="D24" i="21"/>
  <c r="C24" i="21"/>
  <c r="AC23" i="21"/>
  <c r="AB23" i="21"/>
  <c r="AA23" i="21"/>
  <c r="Z23" i="21"/>
  <c r="Y23" i="21"/>
  <c r="X23" i="21"/>
  <c r="W23" i="21"/>
  <c r="V23" i="21"/>
  <c r="U23" i="21"/>
  <c r="T23" i="21"/>
  <c r="S23" i="21"/>
  <c r="R23" i="21"/>
  <c r="Q23" i="21"/>
  <c r="P23" i="21"/>
  <c r="O23" i="21"/>
  <c r="N23" i="21"/>
  <c r="M23" i="21"/>
  <c r="L23" i="21"/>
  <c r="K23" i="21"/>
  <c r="J23" i="21"/>
  <c r="I23" i="21"/>
  <c r="H23" i="21"/>
  <c r="G23" i="21"/>
  <c r="F23" i="21"/>
  <c r="E23" i="21"/>
  <c r="D23" i="21"/>
  <c r="C23" i="21"/>
  <c r="AC22" i="21"/>
  <c r="AB22" i="21"/>
  <c r="AA22" i="21"/>
  <c r="Z22" i="21"/>
  <c r="Y22" i="21"/>
  <c r="X22" i="21"/>
  <c r="W22" i="21"/>
  <c r="V22" i="21"/>
  <c r="U22" i="21"/>
  <c r="T22" i="21"/>
  <c r="S22" i="21"/>
  <c r="R22" i="21"/>
  <c r="Q22" i="21"/>
  <c r="P22" i="21"/>
  <c r="O22" i="21"/>
  <c r="N22" i="21"/>
  <c r="M22" i="21"/>
  <c r="L22" i="21"/>
  <c r="K22" i="21"/>
  <c r="J22" i="21"/>
  <c r="I22" i="21"/>
  <c r="H22" i="21"/>
  <c r="G22" i="21"/>
  <c r="F22" i="21"/>
  <c r="E22" i="21"/>
  <c r="D22" i="21"/>
  <c r="C22" i="21"/>
  <c r="AC21" i="21"/>
  <c r="AB21" i="21"/>
  <c r="AA21" i="21"/>
  <c r="Z21" i="21"/>
  <c r="Y21" i="21"/>
  <c r="X21" i="21"/>
  <c r="W21" i="21"/>
  <c r="V21" i="21"/>
  <c r="U21" i="21"/>
  <c r="T21" i="21"/>
  <c r="S21" i="21"/>
  <c r="R21" i="21"/>
  <c r="Q21" i="21"/>
  <c r="P21" i="21"/>
  <c r="O21" i="21"/>
  <c r="N21" i="21"/>
  <c r="M21" i="21"/>
  <c r="L21" i="21"/>
  <c r="K21" i="21"/>
  <c r="J21" i="21"/>
  <c r="I21" i="21"/>
  <c r="H21" i="21"/>
  <c r="G21" i="21"/>
  <c r="F21" i="21"/>
  <c r="E21" i="21"/>
  <c r="D21" i="21"/>
  <c r="C21" i="21"/>
  <c r="AC20" i="21"/>
  <c r="AB20" i="21"/>
  <c r="AA20" i="21"/>
  <c r="Z20" i="21"/>
  <c r="Y20" i="21"/>
  <c r="X20" i="21"/>
  <c r="W20" i="21"/>
  <c r="V20" i="21"/>
  <c r="U20" i="21"/>
  <c r="T20" i="21"/>
  <c r="S20" i="21"/>
  <c r="R20" i="21"/>
  <c r="Q20" i="21"/>
  <c r="P20" i="21"/>
  <c r="O20" i="21"/>
  <c r="N20" i="21"/>
  <c r="M20" i="21"/>
  <c r="L20" i="21"/>
  <c r="K20" i="21"/>
  <c r="J20" i="21"/>
  <c r="I20" i="21"/>
  <c r="H20" i="21"/>
  <c r="G20" i="21"/>
  <c r="F20" i="21"/>
  <c r="E20" i="21"/>
  <c r="D20" i="21"/>
  <c r="C20" i="21"/>
  <c r="AC19" i="21"/>
  <c r="AB19" i="21"/>
  <c r="AA19" i="21"/>
  <c r="Z19" i="21"/>
  <c r="Y19" i="21"/>
  <c r="X19" i="21"/>
  <c r="W19" i="21"/>
  <c r="V19" i="21"/>
  <c r="U19" i="21"/>
  <c r="T19" i="21"/>
  <c r="S19" i="21"/>
  <c r="R19" i="21"/>
  <c r="Q19" i="21"/>
  <c r="P19" i="21"/>
  <c r="O19" i="21"/>
  <c r="N19" i="21"/>
  <c r="M19" i="21"/>
  <c r="L19" i="21"/>
  <c r="K19" i="21"/>
  <c r="J19" i="21"/>
  <c r="I19" i="21"/>
  <c r="H19" i="21"/>
  <c r="G19" i="21"/>
  <c r="F19" i="21"/>
  <c r="E19" i="21"/>
  <c r="D19" i="21"/>
  <c r="C19" i="21"/>
  <c r="AC18" i="21"/>
  <c r="AB18" i="21"/>
  <c r="AA18" i="21"/>
  <c r="Z18" i="21"/>
  <c r="Y18" i="21"/>
  <c r="X18" i="21"/>
  <c r="W18" i="21"/>
  <c r="V18" i="21"/>
  <c r="U18" i="21"/>
  <c r="T18" i="21"/>
  <c r="S18" i="21"/>
  <c r="R18" i="21"/>
  <c r="Q18" i="21"/>
  <c r="P18" i="21"/>
  <c r="O18" i="21"/>
  <c r="N18" i="21"/>
  <c r="M18" i="21"/>
  <c r="L18" i="21"/>
  <c r="K18" i="21"/>
  <c r="J18" i="21"/>
  <c r="I18" i="21"/>
  <c r="H18" i="21"/>
  <c r="G18" i="21"/>
  <c r="F18" i="21"/>
  <c r="E18" i="21"/>
  <c r="D18" i="21"/>
  <c r="C18" i="21"/>
  <c r="AC17" i="21"/>
  <c r="AB17" i="21"/>
  <c r="AA17" i="21"/>
  <c r="Z17" i="21"/>
  <c r="Y17" i="21"/>
  <c r="X17" i="21"/>
  <c r="W17" i="21"/>
  <c r="V17" i="21"/>
  <c r="U17" i="21"/>
  <c r="T17" i="21"/>
  <c r="S17" i="21"/>
  <c r="R17" i="21"/>
  <c r="Q17" i="21"/>
  <c r="P17" i="21"/>
  <c r="O17" i="21"/>
  <c r="N17" i="21"/>
  <c r="M17" i="21"/>
  <c r="L17" i="21"/>
  <c r="K17" i="21"/>
  <c r="J17" i="21"/>
  <c r="I17" i="21"/>
  <c r="H17" i="21"/>
  <c r="G17" i="21"/>
  <c r="F17" i="21"/>
  <c r="E17" i="21"/>
  <c r="D17" i="21"/>
  <c r="C17" i="21"/>
  <c r="AC16" i="21"/>
  <c r="AB16" i="21"/>
  <c r="AA16" i="21"/>
  <c r="Z16" i="21"/>
  <c r="Y16" i="21"/>
  <c r="X16" i="21"/>
  <c r="W16" i="21"/>
  <c r="V16" i="21"/>
  <c r="U16" i="21"/>
  <c r="T16" i="21"/>
  <c r="S16" i="21"/>
  <c r="R16" i="21"/>
  <c r="Q16" i="21"/>
  <c r="P16" i="21"/>
  <c r="O16" i="21"/>
  <c r="N16" i="21"/>
  <c r="M16" i="21"/>
  <c r="L16" i="21"/>
  <c r="K16" i="21"/>
  <c r="J16" i="21"/>
  <c r="I16" i="21"/>
  <c r="H16" i="21"/>
  <c r="G16" i="21"/>
  <c r="F16" i="21"/>
  <c r="E16" i="21"/>
  <c r="D16" i="21"/>
  <c r="C16" i="21"/>
  <c r="AC15" i="21"/>
  <c r="AB15" i="21"/>
  <c r="AA15" i="21"/>
  <c r="Z15" i="21"/>
  <c r="Y15" i="21"/>
  <c r="X15" i="21"/>
  <c r="W15" i="21"/>
  <c r="V15" i="21"/>
  <c r="U15" i="21"/>
  <c r="T15" i="21"/>
  <c r="S15" i="21"/>
  <c r="R15" i="21"/>
  <c r="Q15" i="21"/>
  <c r="P15" i="21"/>
  <c r="O15" i="21"/>
  <c r="N15" i="21"/>
  <c r="M15" i="21"/>
  <c r="L15" i="21"/>
  <c r="K15" i="21"/>
  <c r="J15" i="21"/>
  <c r="I15" i="21"/>
  <c r="H15" i="21"/>
  <c r="G15" i="21"/>
  <c r="F15" i="21"/>
  <c r="E15" i="21"/>
  <c r="D15" i="21"/>
  <c r="C15" i="21"/>
  <c r="AC14" i="21"/>
  <c r="AB14" i="21"/>
  <c r="AA14" i="21"/>
  <c r="Z14" i="21"/>
  <c r="Y14" i="21"/>
  <c r="X14" i="21"/>
  <c r="W14" i="21"/>
  <c r="V14" i="21"/>
  <c r="U14" i="21"/>
  <c r="T14" i="21"/>
  <c r="S14" i="21"/>
  <c r="R14" i="21"/>
  <c r="Q14" i="21"/>
  <c r="P14" i="21"/>
  <c r="O14" i="21"/>
  <c r="N14" i="21"/>
  <c r="M14" i="21"/>
  <c r="L14" i="21"/>
  <c r="K14" i="21"/>
  <c r="J14" i="21"/>
  <c r="I14" i="21"/>
  <c r="H14" i="21"/>
  <c r="G14" i="21"/>
  <c r="F14" i="21"/>
  <c r="E14" i="21"/>
  <c r="D14" i="21"/>
  <c r="C14" i="21"/>
  <c r="AC13" i="21"/>
  <c r="AB13" i="21"/>
  <c r="AA13" i="21"/>
  <c r="Z13" i="21"/>
  <c r="Y13" i="21"/>
  <c r="X13" i="21"/>
  <c r="W13" i="21"/>
  <c r="V13" i="21"/>
  <c r="U13" i="21"/>
  <c r="T13" i="21"/>
  <c r="S13" i="21"/>
  <c r="R13" i="21"/>
  <c r="Q13" i="21"/>
  <c r="P13" i="21"/>
  <c r="O13" i="21"/>
  <c r="N13" i="21"/>
  <c r="M13" i="21"/>
  <c r="L13" i="21"/>
  <c r="K13" i="21"/>
  <c r="J13" i="21"/>
  <c r="I13" i="21"/>
  <c r="H13" i="21"/>
  <c r="G13" i="21"/>
  <c r="F13" i="21"/>
  <c r="E13" i="21"/>
  <c r="D13" i="21"/>
  <c r="C13" i="21"/>
  <c r="BH63" i="23"/>
  <c r="BH62" i="23"/>
  <c r="BH61" i="23"/>
  <c r="BH60" i="23"/>
  <c r="BH59" i="23"/>
  <c r="BH58" i="23"/>
  <c r="BH57" i="23"/>
  <c r="BH56" i="23"/>
  <c r="BH55" i="23"/>
  <c r="BH54" i="23"/>
  <c r="BH53" i="23"/>
  <c r="BH52" i="23"/>
  <c r="BH51" i="23"/>
  <c r="BH50" i="23"/>
  <c r="BH49" i="23"/>
  <c r="BH48" i="23"/>
  <c r="BH47" i="23"/>
  <c r="BH46" i="23"/>
  <c r="BH45" i="23"/>
  <c r="BH44" i="23"/>
  <c r="BH43" i="23"/>
  <c r="BH42" i="23"/>
  <c r="BH41" i="23"/>
  <c r="BH40" i="23"/>
  <c r="BH39" i="23"/>
  <c r="BH38" i="23"/>
  <c r="BH37" i="23"/>
  <c r="BH36" i="23"/>
  <c r="BH35" i="23"/>
  <c r="BH34" i="23"/>
  <c r="BH33" i="23"/>
  <c r="BH32" i="23"/>
  <c r="BH31" i="23"/>
  <c r="BH30" i="23"/>
  <c r="BH29" i="23"/>
  <c r="BH28" i="23"/>
  <c r="BH27" i="23"/>
  <c r="BH26" i="23"/>
  <c r="BH25" i="23"/>
  <c r="BH24" i="23"/>
  <c r="BH23" i="23"/>
  <c r="BH22" i="23"/>
  <c r="BH21" i="23"/>
  <c r="BH20" i="23"/>
  <c r="BH19" i="23"/>
  <c r="BH18" i="23"/>
  <c r="BH17" i="23"/>
  <c r="BH16" i="23"/>
  <c r="BH15" i="23"/>
  <c r="BH14" i="23"/>
  <c r="BH13" i="23"/>
  <c r="BF63" i="23"/>
  <c r="BE63" i="23"/>
  <c r="BD63" i="23"/>
  <c r="BC63" i="23"/>
  <c r="BB63" i="23"/>
  <c r="BF62" i="23"/>
  <c r="BE62" i="23"/>
  <c r="BD62" i="23"/>
  <c r="BC62" i="23"/>
  <c r="BB62" i="23"/>
  <c r="BF61" i="23"/>
  <c r="BE61" i="23"/>
  <c r="BD61" i="23"/>
  <c r="BC61" i="23"/>
  <c r="BB61" i="23"/>
  <c r="BF60" i="23"/>
  <c r="BE60" i="23"/>
  <c r="BD60" i="23"/>
  <c r="BC60" i="23"/>
  <c r="BB60" i="23"/>
  <c r="BF59" i="23"/>
  <c r="BE59" i="23"/>
  <c r="BD59" i="23"/>
  <c r="BC59" i="23"/>
  <c r="BB59" i="23"/>
  <c r="BF58" i="23"/>
  <c r="BE58" i="23"/>
  <c r="BD58" i="23"/>
  <c r="BC58" i="23"/>
  <c r="BB58" i="23"/>
  <c r="BF57" i="23"/>
  <c r="BE57" i="23"/>
  <c r="BD57" i="23"/>
  <c r="BC57" i="23"/>
  <c r="BB57" i="23"/>
  <c r="BF56" i="23"/>
  <c r="BE56" i="23"/>
  <c r="BD56" i="23"/>
  <c r="BC56" i="23"/>
  <c r="BB56" i="23"/>
  <c r="BF55" i="23"/>
  <c r="BE55" i="23"/>
  <c r="BD55" i="23"/>
  <c r="BC55" i="23"/>
  <c r="BB55" i="23"/>
  <c r="BF54" i="23"/>
  <c r="BE54" i="23"/>
  <c r="BD54" i="23"/>
  <c r="BC54" i="23"/>
  <c r="BB54" i="23"/>
  <c r="BF53" i="23"/>
  <c r="BE53" i="23"/>
  <c r="BD53" i="23"/>
  <c r="BC53" i="23"/>
  <c r="BB53" i="23"/>
  <c r="BF52" i="23"/>
  <c r="BE52" i="23"/>
  <c r="BD52" i="23"/>
  <c r="BC52" i="23"/>
  <c r="BB52" i="23"/>
  <c r="BF51" i="23"/>
  <c r="BE51" i="23"/>
  <c r="BD51" i="23"/>
  <c r="BC51" i="23"/>
  <c r="BB51" i="23"/>
  <c r="BF50" i="23"/>
  <c r="BE50" i="23"/>
  <c r="BD50" i="23"/>
  <c r="BC50" i="23"/>
  <c r="BB50" i="23"/>
  <c r="BF49" i="23"/>
  <c r="BE49" i="23"/>
  <c r="BD49" i="23"/>
  <c r="BC49" i="23"/>
  <c r="BB49" i="23"/>
  <c r="BF48" i="23"/>
  <c r="BE48" i="23"/>
  <c r="BD48" i="23"/>
  <c r="BC48" i="23"/>
  <c r="BB48" i="23"/>
  <c r="BF47" i="23"/>
  <c r="BE47" i="23"/>
  <c r="BD47" i="23"/>
  <c r="BC47" i="23"/>
  <c r="BB47" i="23"/>
  <c r="BF46" i="23"/>
  <c r="BE46" i="23"/>
  <c r="BD46" i="23"/>
  <c r="BC46" i="23"/>
  <c r="BB46" i="23"/>
  <c r="BF45" i="23"/>
  <c r="BE45" i="23"/>
  <c r="BD45" i="23"/>
  <c r="BC45" i="23"/>
  <c r="BB45" i="23"/>
  <c r="BF44" i="23"/>
  <c r="BE44" i="23"/>
  <c r="BD44" i="23"/>
  <c r="BC44" i="23"/>
  <c r="BB44" i="23"/>
  <c r="BF43" i="23"/>
  <c r="BE43" i="23"/>
  <c r="BD43" i="23"/>
  <c r="BC43" i="23"/>
  <c r="BB43" i="23"/>
  <c r="BF42" i="23"/>
  <c r="BE42" i="23"/>
  <c r="BD42" i="23"/>
  <c r="BC42" i="23"/>
  <c r="BB42" i="23"/>
  <c r="BF41" i="23"/>
  <c r="BE41" i="23"/>
  <c r="BD41" i="23"/>
  <c r="BC41" i="23"/>
  <c r="BB41" i="23"/>
  <c r="BF40" i="23"/>
  <c r="BE40" i="23"/>
  <c r="BD40" i="23"/>
  <c r="BC40" i="23"/>
  <c r="BB40" i="23"/>
  <c r="BF39" i="23"/>
  <c r="BE39" i="23"/>
  <c r="BD39" i="23"/>
  <c r="BC39" i="23"/>
  <c r="BB39" i="23"/>
  <c r="BF38" i="23"/>
  <c r="BE38" i="23"/>
  <c r="BD38" i="23"/>
  <c r="BC38" i="23"/>
  <c r="BB38" i="23"/>
  <c r="BF37" i="23"/>
  <c r="BE37" i="23"/>
  <c r="BD37" i="23"/>
  <c r="BC37" i="23"/>
  <c r="BB37" i="23"/>
  <c r="BF36" i="23"/>
  <c r="BE36" i="23"/>
  <c r="BD36" i="23"/>
  <c r="BC36" i="23"/>
  <c r="BB36" i="23"/>
  <c r="BF35" i="23"/>
  <c r="BE35" i="23"/>
  <c r="BD35" i="23"/>
  <c r="BC35" i="23"/>
  <c r="BB35" i="23"/>
  <c r="BF34" i="23"/>
  <c r="BE34" i="23"/>
  <c r="BD34" i="23"/>
  <c r="BC34" i="23"/>
  <c r="BB34" i="23"/>
  <c r="BF33" i="23"/>
  <c r="BE33" i="23"/>
  <c r="BD33" i="23"/>
  <c r="BC33" i="23"/>
  <c r="BB33" i="23"/>
  <c r="BF32" i="23"/>
  <c r="BE32" i="23"/>
  <c r="BD32" i="23"/>
  <c r="BC32" i="23"/>
  <c r="BB32" i="23"/>
  <c r="BF31" i="23"/>
  <c r="BE31" i="23"/>
  <c r="BD31" i="23"/>
  <c r="BC31" i="23"/>
  <c r="BB31" i="23"/>
  <c r="BF30" i="23"/>
  <c r="BE30" i="23"/>
  <c r="BD30" i="23"/>
  <c r="BC30" i="23"/>
  <c r="BB30" i="23"/>
  <c r="BF29" i="23"/>
  <c r="BE29" i="23"/>
  <c r="BD29" i="23"/>
  <c r="BC29" i="23"/>
  <c r="BB29" i="23"/>
  <c r="BF28" i="23"/>
  <c r="BE28" i="23"/>
  <c r="BD28" i="23"/>
  <c r="BC28" i="23"/>
  <c r="BB28" i="23"/>
  <c r="BF27" i="23"/>
  <c r="BE27" i="23"/>
  <c r="BD27" i="23"/>
  <c r="BC27" i="23"/>
  <c r="BB27" i="23"/>
  <c r="BF26" i="23"/>
  <c r="BE26" i="23"/>
  <c r="BD26" i="23"/>
  <c r="BC26" i="23"/>
  <c r="BB26" i="23"/>
  <c r="BF25" i="23"/>
  <c r="BE25" i="23"/>
  <c r="BD25" i="23"/>
  <c r="BC25" i="23"/>
  <c r="BB25" i="23"/>
  <c r="BF24" i="23"/>
  <c r="BE24" i="23"/>
  <c r="BD24" i="23"/>
  <c r="BC24" i="23"/>
  <c r="BB24" i="23"/>
  <c r="BF23" i="23"/>
  <c r="BE23" i="23"/>
  <c r="BD23" i="23"/>
  <c r="BC23" i="23"/>
  <c r="BB23" i="23"/>
  <c r="BF22" i="23"/>
  <c r="BE22" i="23"/>
  <c r="BD22" i="23"/>
  <c r="BC22" i="23"/>
  <c r="BB22" i="23"/>
  <c r="BF21" i="23"/>
  <c r="BE21" i="23"/>
  <c r="BD21" i="23"/>
  <c r="BC21" i="23"/>
  <c r="BB21" i="23"/>
  <c r="BF20" i="23"/>
  <c r="BE20" i="23"/>
  <c r="BD20" i="23"/>
  <c r="BC20" i="23"/>
  <c r="BB20" i="23"/>
  <c r="BF19" i="23"/>
  <c r="BE19" i="23"/>
  <c r="BD19" i="23"/>
  <c r="BC19" i="23"/>
  <c r="BB19" i="23"/>
  <c r="BF18" i="23"/>
  <c r="BE18" i="23"/>
  <c r="BD18" i="23"/>
  <c r="BC18" i="23"/>
  <c r="BB18" i="23"/>
  <c r="BF17" i="23"/>
  <c r="BE17" i="23"/>
  <c r="BD17" i="23"/>
  <c r="BC17" i="23"/>
  <c r="BB17" i="23"/>
  <c r="BF16" i="23"/>
  <c r="BE16" i="23"/>
  <c r="BD16" i="23"/>
  <c r="BC16" i="23"/>
  <c r="BB16" i="23"/>
  <c r="BF15" i="23"/>
  <c r="BE15" i="23"/>
  <c r="BD15" i="23"/>
  <c r="BC15" i="23"/>
  <c r="BB15" i="23"/>
  <c r="BF14" i="23"/>
  <c r="BE14" i="23"/>
  <c r="BD14" i="23"/>
  <c r="BC14" i="23"/>
  <c r="BB14" i="23"/>
  <c r="BF13" i="23"/>
  <c r="BE13" i="23"/>
  <c r="BD13" i="23"/>
  <c r="BC13" i="23"/>
  <c r="BB13" i="23"/>
  <c r="AX63" i="23"/>
  <c r="AW63" i="23"/>
  <c r="AX62" i="23"/>
  <c r="AW62" i="23"/>
  <c r="AX61" i="23"/>
  <c r="AW61" i="23"/>
  <c r="AX60" i="23"/>
  <c r="AW60" i="23"/>
  <c r="AX59" i="23"/>
  <c r="AW59" i="23"/>
  <c r="AX58" i="23"/>
  <c r="AW58" i="23"/>
  <c r="AX57" i="23"/>
  <c r="AW57" i="23"/>
  <c r="AX56" i="23"/>
  <c r="AW56" i="23"/>
  <c r="AX55" i="23"/>
  <c r="AW55" i="23"/>
  <c r="AX54" i="23"/>
  <c r="AW54" i="23"/>
  <c r="AX53" i="23"/>
  <c r="AW53" i="23"/>
  <c r="AX52" i="23"/>
  <c r="AW52" i="23"/>
  <c r="AX51" i="23"/>
  <c r="AW51" i="23"/>
  <c r="AX50" i="23"/>
  <c r="AW50" i="23"/>
  <c r="AX49" i="23"/>
  <c r="AW49" i="23"/>
  <c r="AX48" i="23"/>
  <c r="AW48" i="23"/>
  <c r="AX47" i="23"/>
  <c r="AW47" i="23"/>
  <c r="AX46" i="23"/>
  <c r="AW46" i="23"/>
  <c r="AX45" i="23"/>
  <c r="AW45" i="23"/>
  <c r="AX44" i="23"/>
  <c r="AW44" i="23"/>
  <c r="AX43" i="23"/>
  <c r="AW43" i="23"/>
  <c r="AX42" i="23"/>
  <c r="AW42" i="23"/>
  <c r="AX41" i="23"/>
  <c r="AW41" i="23"/>
  <c r="AX40" i="23"/>
  <c r="AW40" i="23"/>
  <c r="AX39" i="23"/>
  <c r="AW39" i="23"/>
  <c r="AX38" i="23"/>
  <c r="AW38" i="23"/>
  <c r="AX37" i="23"/>
  <c r="AW37" i="23"/>
  <c r="AX36" i="23"/>
  <c r="AW36" i="23"/>
  <c r="AX35" i="23"/>
  <c r="AW35" i="23"/>
  <c r="AX34" i="23"/>
  <c r="AW34" i="23"/>
  <c r="AX33" i="23"/>
  <c r="AW33" i="23"/>
  <c r="AX32" i="23"/>
  <c r="AW32" i="23"/>
  <c r="AX31" i="23"/>
  <c r="AW31" i="23"/>
  <c r="AX30" i="23"/>
  <c r="AW30" i="23"/>
  <c r="AX29" i="23"/>
  <c r="AW29" i="23"/>
  <c r="AX28" i="23"/>
  <c r="AW28" i="23"/>
  <c r="AX27" i="23"/>
  <c r="AW27" i="23"/>
  <c r="AX26" i="23"/>
  <c r="AW26" i="23"/>
  <c r="AX25" i="23"/>
  <c r="AW25" i="23"/>
  <c r="AX24" i="23"/>
  <c r="AW24" i="23"/>
  <c r="AX23" i="23"/>
  <c r="AW23" i="23"/>
  <c r="AX22" i="23"/>
  <c r="AW22" i="23"/>
  <c r="AX21" i="23"/>
  <c r="AW21" i="23"/>
  <c r="AX20" i="23"/>
  <c r="AW20" i="23"/>
  <c r="AX19" i="23"/>
  <c r="AW19" i="23"/>
  <c r="AX18" i="23"/>
  <c r="AW18" i="23"/>
  <c r="AX17" i="23"/>
  <c r="AW17" i="23"/>
  <c r="AX16" i="23"/>
  <c r="AW16" i="23"/>
  <c r="AX15" i="23"/>
  <c r="AW15" i="23"/>
  <c r="AX14" i="23"/>
  <c r="AW14" i="23"/>
  <c r="AX13" i="23"/>
  <c r="AW13" i="23"/>
  <c r="AU63" i="23"/>
  <c r="AT63" i="23"/>
  <c r="AS63" i="23"/>
  <c r="AR63" i="23"/>
  <c r="AQ63" i="23"/>
  <c r="AP63" i="23"/>
  <c r="AO63" i="23"/>
  <c r="AU62" i="23"/>
  <c r="AT62" i="23"/>
  <c r="AS62" i="23"/>
  <c r="AR62" i="23"/>
  <c r="AQ62" i="23"/>
  <c r="AP62" i="23"/>
  <c r="AO62" i="23"/>
  <c r="AU61" i="23"/>
  <c r="AT61" i="23"/>
  <c r="AS61" i="23"/>
  <c r="AR61" i="23"/>
  <c r="AQ61" i="23"/>
  <c r="AP61" i="23"/>
  <c r="AO61" i="23"/>
  <c r="AU60" i="23"/>
  <c r="AT60" i="23"/>
  <c r="AS60" i="23"/>
  <c r="AR60" i="23"/>
  <c r="AQ60" i="23"/>
  <c r="AP60" i="23"/>
  <c r="AO60" i="23"/>
  <c r="AU59" i="23"/>
  <c r="AT59" i="23"/>
  <c r="AS59" i="23"/>
  <c r="AR59" i="23"/>
  <c r="AQ59" i="23"/>
  <c r="AP59" i="23"/>
  <c r="AO59" i="23"/>
  <c r="AU58" i="23"/>
  <c r="AT58" i="23"/>
  <c r="AS58" i="23"/>
  <c r="AR58" i="23"/>
  <c r="AQ58" i="23"/>
  <c r="AP58" i="23"/>
  <c r="AO58" i="23"/>
  <c r="AU57" i="23"/>
  <c r="AT57" i="23"/>
  <c r="AS57" i="23"/>
  <c r="AR57" i="23"/>
  <c r="AQ57" i="23"/>
  <c r="AP57" i="23"/>
  <c r="AO57" i="23"/>
  <c r="AU56" i="23"/>
  <c r="AT56" i="23"/>
  <c r="AS56" i="23"/>
  <c r="AR56" i="23"/>
  <c r="AQ56" i="23"/>
  <c r="AP56" i="23"/>
  <c r="AO56" i="23"/>
  <c r="AU55" i="23"/>
  <c r="AT55" i="23"/>
  <c r="AS55" i="23"/>
  <c r="AR55" i="23"/>
  <c r="AQ55" i="23"/>
  <c r="AP55" i="23"/>
  <c r="AO55" i="23"/>
  <c r="AU54" i="23"/>
  <c r="AT54" i="23"/>
  <c r="AS54" i="23"/>
  <c r="AR54" i="23"/>
  <c r="AQ54" i="23"/>
  <c r="AP54" i="23"/>
  <c r="AO54" i="23"/>
  <c r="AU53" i="23"/>
  <c r="AT53" i="23"/>
  <c r="AS53" i="23"/>
  <c r="AR53" i="23"/>
  <c r="AQ53" i="23"/>
  <c r="AP53" i="23"/>
  <c r="AO53" i="23"/>
  <c r="AU52" i="23"/>
  <c r="AT52" i="23"/>
  <c r="AS52" i="23"/>
  <c r="AR52" i="23"/>
  <c r="AQ52" i="23"/>
  <c r="AP52" i="23"/>
  <c r="AO52" i="23"/>
  <c r="AU51" i="23"/>
  <c r="AT51" i="23"/>
  <c r="AS51" i="23"/>
  <c r="AR51" i="23"/>
  <c r="AQ51" i="23"/>
  <c r="AP51" i="23"/>
  <c r="AO51" i="23"/>
  <c r="AU50" i="23"/>
  <c r="AT50" i="23"/>
  <c r="AS50" i="23"/>
  <c r="AR50" i="23"/>
  <c r="AQ50" i="23"/>
  <c r="AP50" i="23"/>
  <c r="AO50" i="23"/>
  <c r="AU49" i="23"/>
  <c r="AT49" i="23"/>
  <c r="AS49" i="23"/>
  <c r="AR49" i="23"/>
  <c r="AQ49" i="23"/>
  <c r="AP49" i="23"/>
  <c r="AO49" i="23"/>
  <c r="AU48" i="23"/>
  <c r="AT48" i="23"/>
  <c r="AS48" i="23"/>
  <c r="AR48" i="23"/>
  <c r="AQ48" i="23"/>
  <c r="AP48" i="23"/>
  <c r="AO48" i="23"/>
  <c r="AU47" i="23"/>
  <c r="AT47" i="23"/>
  <c r="AS47" i="23"/>
  <c r="AR47" i="23"/>
  <c r="AQ47" i="23"/>
  <c r="AP47" i="23"/>
  <c r="AO47" i="23"/>
  <c r="AU46" i="23"/>
  <c r="AT46" i="23"/>
  <c r="AS46" i="23"/>
  <c r="AR46" i="23"/>
  <c r="AQ46" i="23"/>
  <c r="AP46" i="23"/>
  <c r="AO46" i="23"/>
  <c r="AU45" i="23"/>
  <c r="AT45" i="23"/>
  <c r="AS45" i="23"/>
  <c r="AR45" i="23"/>
  <c r="AQ45" i="23"/>
  <c r="AP45" i="23"/>
  <c r="AO45" i="23"/>
  <c r="AU44" i="23"/>
  <c r="AT44" i="23"/>
  <c r="AS44" i="23"/>
  <c r="AR44" i="23"/>
  <c r="AQ44" i="23"/>
  <c r="AP44" i="23"/>
  <c r="AO44" i="23"/>
  <c r="AU43" i="23"/>
  <c r="AT43" i="23"/>
  <c r="AS43" i="23"/>
  <c r="AR43" i="23"/>
  <c r="AQ43" i="23"/>
  <c r="AP43" i="23"/>
  <c r="AO43" i="23"/>
  <c r="AU42" i="23"/>
  <c r="AT42" i="23"/>
  <c r="AS42" i="23"/>
  <c r="AR42" i="23"/>
  <c r="AQ42" i="23"/>
  <c r="AP42" i="23"/>
  <c r="AO42" i="23"/>
  <c r="AU41" i="23"/>
  <c r="AT41" i="23"/>
  <c r="AS41" i="23"/>
  <c r="AR41" i="23"/>
  <c r="AQ41" i="23"/>
  <c r="AP41" i="23"/>
  <c r="AO41" i="23"/>
  <c r="AU40" i="23"/>
  <c r="AT40" i="23"/>
  <c r="AS40" i="23"/>
  <c r="AR40" i="23"/>
  <c r="AQ40" i="23"/>
  <c r="AP40" i="23"/>
  <c r="AO40" i="23"/>
  <c r="AU39" i="23"/>
  <c r="AT39" i="23"/>
  <c r="AS39" i="23"/>
  <c r="AR39" i="23"/>
  <c r="AQ39" i="23"/>
  <c r="AP39" i="23"/>
  <c r="AO39" i="23"/>
  <c r="AU38" i="23"/>
  <c r="AT38" i="23"/>
  <c r="AS38" i="23"/>
  <c r="AR38" i="23"/>
  <c r="AQ38" i="23"/>
  <c r="AP38" i="23"/>
  <c r="AO38" i="23"/>
  <c r="AU37" i="23"/>
  <c r="AT37" i="23"/>
  <c r="AS37" i="23"/>
  <c r="AR37" i="23"/>
  <c r="AQ37" i="23"/>
  <c r="AP37" i="23"/>
  <c r="AO37" i="23"/>
  <c r="AU36" i="23"/>
  <c r="AT36" i="23"/>
  <c r="AS36" i="23"/>
  <c r="AR36" i="23"/>
  <c r="AQ36" i="23"/>
  <c r="AP36" i="23"/>
  <c r="AO36" i="23"/>
  <c r="AU35" i="23"/>
  <c r="AT35" i="23"/>
  <c r="AS35" i="23"/>
  <c r="AR35" i="23"/>
  <c r="AQ35" i="23"/>
  <c r="AP35" i="23"/>
  <c r="AO35" i="23"/>
  <c r="AU34" i="23"/>
  <c r="AT34" i="23"/>
  <c r="AS34" i="23"/>
  <c r="AR34" i="23"/>
  <c r="AQ34" i="23"/>
  <c r="AP34" i="23"/>
  <c r="AO34" i="23"/>
  <c r="AU33" i="23"/>
  <c r="AT33" i="23"/>
  <c r="AS33" i="23"/>
  <c r="AR33" i="23"/>
  <c r="AQ33" i="23"/>
  <c r="AP33" i="23"/>
  <c r="AO33" i="23"/>
  <c r="AU32" i="23"/>
  <c r="AT32" i="23"/>
  <c r="AS32" i="23"/>
  <c r="AR32" i="23"/>
  <c r="AQ32" i="23"/>
  <c r="AP32" i="23"/>
  <c r="AO32" i="23"/>
  <c r="AU31" i="23"/>
  <c r="AT31" i="23"/>
  <c r="AS31" i="23"/>
  <c r="AR31" i="23"/>
  <c r="AQ31" i="23"/>
  <c r="AP31" i="23"/>
  <c r="AO31" i="23"/>
  <c r="AU30" i="23"/>
  <c r="AT30" i="23"/>
  <c r="AS30" i="23"/>
  <c r="AR30" i="23"/>
  <c r="AQ30" i="23"/>
  <c r="AP30" i="23"/>
  <c r="AO30" i="23"/>
  <c r="AU29" i="23"/>
  <c r="AT29" i="23"/>
  <c r="AS29" i="23"/>
  <c r="AR29" i="23"/>
  <c r="AQ29" i="23"/>
  <c r="AP29" i="23"/>
  <c r="AO29" i="23"/>
  <c r="AU28" i="23"/>
  <c r="AT28" i="23"/>
  <c r="AS28" i="23"/>
  <c r="AR28" i="23"/>
  <c r="AQ28" i="23"/>
  <c r="AP28" i="23"/>
  <c r="AO28" i="23"/>
  <c r="AU27" i="23"/>
  <c r="AT27" i="23"/>
  <c r="AS27" i="23"/>
  <c r="AR27" i="23"/>
  <c r="AQ27" i="23"/>
  <c r="AP27" i="23"/>
  <c r="AO27" i="23"/>
  <c r="AU26" i="23"/>
  <c r="AT26" i="23"/>
  <c r="AS26" i="23"/>
  <c r="AR26" i="23"/>
  <c r="AQ26" i="23"/>
  <c r="AP26" i="23"/>
  <c r="AO26" i="23"/>
  <c r="AU25" i="23"/>
  <c r="AT25" i="23"/>
  <c r="AS25" i="23"/>
  <c r="AR25" i="23"/>
  <c r="AQ25" i="23"/>
  <c r="AP25" i="23"/>
  <c r="AO25" i="23"/>
  <c r="AU24" i="23"/>
  <c r="AT24" i="23"/>
  <c r="AS24" i="23"/>
  <c r="AR24" i="23"/>
  <c r="AQ24" i="23"/>
  <c r="AP24" i="23"/>
  <c r="AO24" i="23"/>
  <c r="AU23" i="23"/>
  <c r="AT23" i="23"/>
  <c r="AS23" i="23"/>
  <c r="AR23" i="23"/>
  <c r="AQ23" i="23"/>
  <c r="AP23" i="23"/>
  <c r="AO23" i="23"/>
  <c r="AU22" i="23"/>
  <c r="AT22" i="23"/>
  <c r="AS22" i="23"/>
  <c r="AR22" i="23"/>
  <c r="AQ22" i="23"/>
  <c r="AP22" i="23"/>
  <c r="AO22" i="23"/>
  <c r="AU21" i="23"/>
  <c r="AT21" i="23"/>
  <c r="AS21" i="23"/>
  <c r="AR21" i="23"/>
  <c r="AQ21" i="23"/>
  <c r="AP21" i="23"/>
  <c r="AO21" i="23"/>
  <c r="AU20" i="23"/>
  <c r="AT20" i="23"/>
  <c r="AS20" i="23"/>
  <c r="AR20" i="23"/>
  <c r="AQ20" i="23"/>
  <c r="AP20" i="23"/>
  <c r="AO20" i="23"/>
  <c r="AU19" i="23"/>
  <c r="AT19" i="23"/>
  <c r="AS19" i="23"/>
  <c r="AR19" i="23"/>
  <c r="AQ19" i="23"/>
  <c r="AP19" i="23"/>
  <c r="AO19" i="23"/>
  <c r="AU18" i="23"/>
  <c r="AT18" i="23"/>
  <c r="AS18" i="23"/>
  <c r="AR18" i="23"/>
  <c r="AQ18" i="23"/>
  <c r="AP18" i="23"/>
  <c r="AO18" i="23"/>
  <c r="AU17" i="23"/>
  <c r="AT17" i="23"/>
  <c r="AS17" i="23"/>
  <c r="AR17" i="23"/>
  <c r="AQ17" i="23"/>
  <c r="AP17" i="23"/>
  <c r="AO17" i="23"/>
  <c r="AU16" i="23"/>
  <c r="AT16" i="23"/>
  <c r="AS16" i="23"/>
  <c r="AR16" i="23"/>
  <c r="AQ16" i="23"/>
  <c r="AP16" i="23"/>
  <c r="AO16" i="23"/>
  <c r="AU15" i="23"/>
  <c r="AT15" i="23"/>
  <c r="AS15" i="23"/>
  <c r="AR15" i="23"/>
  <c r="AQ15" i="23"/>
  <c r="AP15" i="23"/>
  <c r="AO15" i="23"/>
  <c r="AU14" i="23"/>
  <c r="AT14" i="23"/>
  <c r="AS14" i="23"/>
  <c r="AR14" i="23"/>
  <c r="AQ14" i="23"/>
  <c r="AP14" i="23"/>
  <c r="AO14" i="23"/>
  <c r="AU13" i="23"/>
  <c r="AT13" i="23"/>
  <c r="AS13" i="23"/>
  <c r="AR13" i="23"/>
  <c r="AQ13" i="23"/>
  <c r="AP13" i="23"/>
  <c r="AO13" i="23"/>
  <c r="AM63" i="23"/>
  <c r="AL63" i="23"/>
  <c r="AK63" i="23"/>
  <c r="AJ63" i="23"/>
  <c r="AI63" i="23"/>
  <c r="AM62" i="23"/>
  <c r="AL62" i="23"/>
  <c r="AK62" i="23"/>
  <c r="AJ62" i="23"/>
  <c r="AI62" i="23"/>
  <c r="AM61" i="23"/>
  <c r="AL61" i="23"/>
  <c r="AK61" i="23"/>
  <c r="AJ61" i="23"/>
  <c r="AI61" i="23"/>
  <c r="AM60" i="23"/>
  <c r="AL60" i="23"/>
  <c r="AK60" i="23"/>
  <c r="AJ60" i="23"/>
  <c r="AI60" i="23"/>
  <c r="AM59" i="23"/>
  <c r="AL59" i="23"/>
  <c r="AK59" i="23"/>
  <c r="AJ59" i="23"/>
  <c r="AI59" i="23"/>
  <c r="AM58" i="23"/>
  <c r="AL58" i="23"/>
  <c r="AK58" i="23"/>
  <c r="AJ58" i="23"/>
  <c r="AI58" i="23"/>
  <c r="AM57" i="23"/>
  <c r="AL57" i="23"/>
  <c r="AK57" i="23"/>
  <c r="AJ57" i="23"/>
  <c r="AI57" i="23"/>
  <c r="AM56" i="23"/>
  <c r="AL56" i="23"/>
  <c r="AK56" i="23"/>
  <c r="AJ56" i="23"/>
  <c r="AI56" i="23"/>
  <c r="AM55" i="23"/>
  <c r="AL55" i="23"/>
  <c r="AK55" i="23"/>
  <c r="AJ55" i="23"/>
  <c r="AI55" i="23"/>
  <c r="AM54" i="23"/>
  <c r="AL54" i="23"/>
  <c r="AK54" i="23"/>
  <c r="AJ54" i="23"/>
  <c r="AI54" i="23"/>
  <c r="AM53" i="23"/>
  <c r="AL53" i="23"/>
  <c r="AK53" i="23"/>
  <c r="AJ53" i="23"/>
  <c r="AI53" i="23"/>
  <c r="AM52" i="23"/>
  <c r="AL52" i="23"/>
  <c r="AK52" i="23"/>
  <c r="AJ52" i="23"/>
  <c r="AI52" i="23"/>
  <c r="AM51" i="23"/>
  <c r="AL51" i="23"/>
  <c r="AK51" i="23"/>
  <c r="AJ51" i="23"/>
  <c r="AI51" i="23"/>
  <c r="AM50" i="23"/>
  <c r="AL50" i="23"/>
  <c r="AK50" i="23"/>
  <c r="AJ50" i="23"/>
  <c r="AI50" i="23"/>
  <c r="AM49" i="23"/>
  <c r="AL49" i="23"/>
  <c r="AK49" i="23"/>
  <c r="AJ49" i="23"/>
  <c r="AI49" i="23"/>
  <c r="AM48" i="23"/>
  <c r="AL48" i="23"/>
  <c r="AK48" i="23"/>
  <c r="AJ48" i="23"/>
  <c r="AI48" i="23"/>
  <c r="AM47" i="23"/>
  <c r="AL47" i="23"/>
  <c r="AK47" i="23"/>
  <c r="AJ47" i="23"/>
  <c r="AI47" i="23"/>
  <c r="AM46" i="23"/>
  <c r="AL46" i="23"/>
  <c r="AK46" i="23"/>
  <c r="AJ46" i="23"/>
  <c r="AI46" i="23"/>
  <c r="AM45" i="23"/>
  <c r="AL45" i="23"/>
  <c r="AK45" i="23"/>
  <c r="AJ45" i="23"/>
  <c r="AI45" i="23"/>
  <c r="AM44" i="23"/>
  <c r="AL44" i="23"/>
  <c r="AK44" i="23"/>
  <c r="AJ44" i="23"/>
  <c r="AI44" i="23"/>
  <c r="AM43" i="23"/>
  <c r="AL43" i="23"/>
  <c r="AK43" i="23"/>
  <c r="AJ43" i="23"/>
  <c r="AI43" i="23"/>
  <c r="AM42" i="23"/>
  <c r="AL42" i="23"/>
  <c r="AK42" i="23"/>
  <c r="AJ42" i="23"/>
  <c r="AI42" i="23"/>
  <c r="AM41" i="23"/>
  <c r="AL41" i="23"/>
  <c r="AK41" i="23"/>
  <c r="AJ41" i="23"/>
  <c r="AI41" i="23"/>
  <c r="AM40" i="23"/>
  <c r="AL40" i="23"/>
  <c r="AK40" i="23"/>
  <c r="AJ40" i="23"/>
  <c r="AI40" i="23"/>
  <c r="AM39" i="23"/>
  <c r="AL39" i="23"/>
  <c r="AK39" i="23"/>
  <c r="AJ39" i="23"/>
  <c r="AI39" i="23"/>
  <c r="AM38" i="23"/>
  <c r="AL38" i="23"/>
  <c r="AK38" i="23"/>
  <c r="AJ38" i="23"/>
  <c r="AI38" i="23"/>
  <c r="AM37" i="23"/>
  <c r="AL37" i="23"/>
  <c r="AK37" i="23"/>
  <c r="AJ37" i="23"/>
  <c r="AI37" i="23"/>
  <c r="AM36" i="23"/>
  <c r="AL36" i="23"/>
  <c r="AK36" i="23"/>
  <c r="AJ36" i="23"/>
  <c r="AI36" i="23"/>
  <c r="AM35" i="23"/>
  <c r="AL35" i="23"/>
  <c r="AK35" i="23"/>
  <c r="AJ35" i="23"/>
  <c r="AI35" i="23"/>
  <c r="AM34" i="23"/>
  <c r="AL34" i="23"/>
  <c r="AK34" i="23"/>
  <c r="AJ34" i="23"/>
  <c r="AI34" i="23"/>
  <c r="AM33" i="23"/>
  <c r="AL33" i="23"/>
  <c r="AK33" i="23"/>
  <c r="AJ33" i="23"/>
  <c r="AI33" i="23"/>
  <c r="AM32" i="23"/>
  <c r="AL32" i="23"/>
  <c r="AK32" i="23"/>
  <c r="AJ32" i="23"/>
  <c r="AI32" i="23"/>
  <c r="AM31" i="23"/>
  <c r="AL31" i="23"/>
  <c r="AK31" i="23"/>
  <c r="AJ31" i="23"/>
  <c r="AI31" i="23"/>
  <c r="AM30" i="23"/>
  <c r="AL30" i="23"/>
  <c r="AK30" i="23"/>
  <c r="AJ30" i="23"/>
  <c r="AI30" i="23"/>
  <c r="AM29" i="23"/>
  <c r="AL29" i="23"/>
  <c r="AK29" i="23"/>
  <c r="AJ29" i="23"/>
  <c r="AI29" i="23"/>
  <c r="AM28" i="23"/>
  <c r="AL28" i="23"/>
  <c r="AK28" i="23"/>
  <c r="AJ28" i="23"/>
  <c r="AI28" i="23"/>
  <c r="AM27" i="23"/>
  <c r="AL27" i="23"/>
  <c r="AK27" i="23"/>
  <c r="AJ27" i="23"/>
  <c r="AI27" i="23"/>
  <c r="AM26" i="23"/>
  <c r="AL26" i="23"/>
  <c r="AK26" i="23"/>
  <c r="AJ26" i="23"/>
  <c r="AI26" i="23"/>
  <c r="AM25" i="23"/>
  <c r="AL25" i="23"/>
  <c r="AK25" i="23"/>
  <c r="AJ25" i="23"/>
  <c r="AI25" i="23"/>
  <c r="AM24" i="23"/>
  <c r="AL24" i="23"/>
  <c r="AK24" i="23"/>
  <c r="AJ24" i="23"/>
  <c r="AI24" i="23"/>
  <c r="AM23" i="23"/>
  <c r="AL23" i="23"/>
  <c r="AK23" i="23"/>
  <c r="AJ23" i="23"/>
  <c r="AI23" i="23"/>
  <c r="AM22" i="23"/>
  <c r="AL22" i="23"/>
  <c r="AK22" i="23"/>
  <c r="AJ22" i="23"/>
  <c r="AI22" i="23"/>
  <c r="AM21" i="23"/>
  <c r="AL21" i="23"/>
  <c r="AK21" i="23"/>
  <c r="AJ21" i="23"/>
  <c r="AI21" i="23"/>
  <c r="AM20" i="23"/>
  <c r="AL20" i="23"/>
  <c r="AK20" i="23"/>
  <c r="AJ20" i="23"/>
  <c r="AI20" i="23"/>
  <c r="AM19" i="23"/>
  <c r="AL19" i="23"/>
  <c r="AK19" i="23"/>
  <c r="AJ19" i="23"/>
  <c r="AI19" i="23"/>
  <c r="AM18" i="23"/>
  <c r="AL18" i="23"/>
  <c r="AK18" i="23"/>
  <c r="AJ18" i="23"/>
  <c r="AI18" i="23"/>
  <c r="AM17" i="23"/>
  <c r="AL17" i="23"/>
  <c r="AK17" i="23"/>
  <c r="AJ17" i="23"/>
  <c r="AI17" i="23"/>
  <c r="AM16" i="23"/>
  <c r="AL16" i="23"/>
  <c r="AK16" i="23"/>
  <c r="AJ16" i="23"/>
  <c r="AI16" i="23"/>
  <c r="AM15" i="23"/>
  <c r="AL15" i="23"/>
  <c r="AK15" i="23"/>
  <c r="AJ15" i="23"/>
  <c r="AI15" i="23"/>
  <c r="AM14" i="23"/>
  <c r="AL14" i="23"/>
  <c r="AK14" i="23"/>
  <c r="AJ14" i="23"/>
  <c r="AI14" i="23"/>
  <c r="AM13" i="23"/>
  <c r="AL13" i="23"/>
  <c r="AK13" i="23"/>
  <c r="AJ13" i="23"/>
  <c r="AI13" i="23"/>
  <c r="AG63" i="23"/>
  <c r="AF63" i="23"/>
  <c r="AE63" i="23"/>
  <c r="AD63" i="23"/>
  <c r="AC63" i="23"/>
  <c r="AB63" i="23"/>
  <c r="AA63" i="23"/>
  <c r="Z63" i="23"/>
  <c r="Y63" i="23"/>
  <c r="X63" i="23"/>
  <c r="W63" i="23"/>
  <c r="V63" i="23"/>
  <c r="U63" i="23"/>
  <c r="T63" i="23"/>
  <c r="S63" i="23"/>
  <c r="R63" i="23"/>
  <c r="Q63" i="23"/>
  <c r="P63" i="23"/>
  <c r="O63" i="23"/>
  <c r="N63" i="23"/>
  <c r="M63" i="23"/>
  <c r="L63" i="23"/>
  <c r="K63" i="23"/>
  <c r="J63" i="23"/>
  <c r="I63" i="23"/>
  <c r="H63" i="23"/>
  <c r="G63" i="23"/>
  <c r="AG62" i="23"/>
  <c r="AF62" i="23"/>
  <c r="AE62" i="23"/>
  <c r="AD62" i="23"/>
  <c r="AC62" i="23"/>
  <c r="AB62" i="23"/>
  <c r="AA62" i="23"/>
  <c r="Z62" i="23"/>
  <c r="Y62" i="23"/>
  <c r="X62" i="23"/>
  <c r="W62" i="23"/>
  <c r="V62" i="23"/>
  <c r="U62" i="23"/>
  <c r="T62" i="23"/>
  <c r="S62" i="23"/>
  <c r="R62" i="23"/>
  <c r="Q62" i="23"/>
  <c r="P62" i="23"/>
  <c r="O62" i="23"/>
  <c r="N62" i="23"/>
  <c r="M62" i="23"/>
  <c r="L62" i="23"/>
  <c r="K62" i="23"/>
  <c r="J62" i="23"/>
  <c r="I62" i="23"/>
  <c r="H62" i="23"/>
  <c r="G62" i="23"/>
  <c r="AG61" i="23"/>
  <c r="AF61" i="23"/>
  <c r="AE61" i="23"/>
  <c r="AD61" i="23"/>
  <c r="AC61" i="23"/>
  <c r="AB61" i="23"/>
  <c r="AA61" i="23"/>
  <c r="Z61" i="23"/>
  <c r="Y61" i="23"/>
  <c r="X61" i="23"/>
  <c r="W61" i="23"/>
  <c r="V61" i="23"/>
  <c r="U61" i="23"/>
  <c r="T61" i="23"/>
  <c r="S61" i="23"/>
  <c r="R61" i="23"/>
  <c r="Q61" i="23"/>
  <c r="P61" i="23"/>
  <c r="O61" i="23"/>
  <c r="N61" i="23"/>
  <c r="M61" i="23"/>
  <c r="L61" i="23"/>
  <c r="K61" i="23"/>
  <c r="J61" i="23"/>
  <c r="I61" i="23"/>
  <c r="H61" i="23"/>
  <c r="G61" i="23"/>
  <c r="AG60" i="23"/>
  <c r="AF60" i="23"/>
  <c r="AE60" i="23"/>
  <c r="AD60" i="23"/>
  <c r="AC60" i="23"/>
  <c r="AB60" i="23"/>
  <c r="AA60" i="23"/>
  <c r="Z60" i="23"/>
  <c r="Y60" i="23"/>
  <c r="X60" i="23"/>
  <c r="W60" i="23"/>
  <c r="V60" i="23"/>
  <c r="U60" i="23"/>
  <c r="T60" i="23"/>
  <c r="S60" i="23"/>
  <c r="R60" i="23"/>
  <c r="Q60" i="23"/>
  <c r="P60" i="23"/>
  <c r="O60" i="23"/>
  <c r="N60" i="23"/>
  <c r="M60" i="23"/>
  <c r="L60" i="23"/>
  <c r="K60" i="23"/>
  <c r="J60" i="23"/>
  <c r="I60" i="23"/>
  <c r="H60" i="23"/>
  <c r="G60" i="23"/>
  <c r="AG59" i="23"/>
  <c r="AF59" i="23"/>
  <c r="AE59" i="23"/>
  <c r="AD59" i="23"/>
  <c r="AC59" i="23"/>
  <c r="AB59" i="23"/>
  <c r="AA59" i="23"/>
  <c r="Z59" i="23"/>
  <c r="Y59" i="23"/>
  <c r="X59" i="23"/>
  <c r="W59" i="23"/>
  <c r="V59" i="23"/>
  <c r="U59" i="23"/>
  <c r="T59" i="23"/>
  <c r="S59" i="23"/>
  <c r="R59" i="23"/>
  <c r="Q59" i="23"/>
  <c r="P59" i="23"/>
  <c r="O59" i="23"/>
  <c r="N59" i="23"/>
  <c r="M59" i="23"/>
  <c r="L59" i="23"/>
  <c r="K59" i="23"/>
  <c r="J59" i="23"/>
  <c r="I59" i="23"/>
  <c r="H59" i="23"/>
  <c r="G59" i="23"/>
  <c r="AG58" i="23"/>
  <c r="AF58" i="23"/>
  <c r="AE58" i="23"/>
  <c r="AD58" i="23"/>
  <c r="AC58" i="23"/>
  <c r="AB58" i="23"/>
  <c r="AA58" i="23"/>
  <c r="Z58" i="23"/>
  <c r="Y58" i="23"/>
  <c r="X58" i="23"/>
  <c r="W58" i="23"/>
  <c r="V58" i="23"/>
  <c r="U58" i="23"/>
  <c r="T58" i="23"/>
  <c r="S58" i="23"/>
  <c r="R58" i="23"/>
  <c r="Q58" i="23"/>
  <c r="P58" i="23"/>
  <c r="O58" i="23"/>
  <c r="N58" i="23"/>
  <c r="M58" i="23"/>
  <c r="L58" i="23"/>
  <c r="K58" i="23"/>
  <c r="J58" i="23"/>
  <c r="I58" i="23"/>
  <c r="H58" i="23"/>
  <c r="G58" i="23"/>
  <c r="AG57" i="23"/>
  <c r="AF57" i="23"/>
  <c r="AE57" i="23"/>
  <c r="AD57" i="23"/>
  <c r="AC57" i="23"/>
  <c r="AB57" i="23"/>
  <c r="AA57" i="23"/>
  <c r="Z57" i="23"/>
  <c r="Y57" i="23"/>
  <c r="X57" i="23"/>
  <c r="W57" i="23"/>
  <c r="V57" i="23"/>
  <c r="U57" i="23"/>
  <c r="T57" i="23"/>
  <c r="S57" i="23"/>
  <c r="R57" i="23"/>
  <c r="Q57" i="23"/>
  <c r="P57" i="23"/>
  <c r="O57" i="23"/>
  <c r="N57" i="23"/>
  <c r="M57" i="23"/>
  <c r="L57" i="23"/>
  <c r="K57" i="23"/>
  <c r="J57" i="23"/>
  <c r="I57" i="23"/>
  <c r="H57" i="23"/>
  <c r="G57" i="23"/>
  <c r="AG56" i="23"/>
  <c r="AF56" i="23"/>
  <c r="AE56" i="23"/>
  <c r="AD56" i="23"/>
  <c r="AC56" i="23"/>
  <c r="AB56" i="23"/>
  <c r="AA56" i="23"/>
  <c r="Z56" i="23"/>
  <c r="Y56" i="23"/>
  <c r="X56" i="23"/>
  <c r="W56" i="23"/>
  <c r="V56" i="23"/>
  <c r="U56" i="23"/>
  <c r="T56" i="23"/>
  <c r="S56" i="23"/>
  <c r="R56" i="23"/>
  <c r="Q56" i="23"/>
  <c r="P56" i="23"/>
  <c r="O56" i="23"/>
  <c r="N56" i="23"/>
  <c r="M56" i="23"/>
  <c r="L56" i="23"/>
  <c r="K56" i="23"/>
  <c r="J56" i="23"/>
  <c r="I56" i="23"/>
  <c r="H56" i="23"/>
  <c r="G56" i="23"/>
  <c r="AG55" i="23"/>
  <c r="AF55" i="23"/>
  <c r="AE55" i="23"/>
  <c r="AD55" i="23"/>
  <c r="AC55" i="23"/>
  <c r="AB55" i="23"/>
  <c r="AA55" i="23"/>
  <c r="Z55" i="23"/>
  <c r="Y55" i="23"/>
  <c r="X55" i="23"/>
  <c r="W55" i="23"/>
  <c r="V55" i="23"/>
  <c r="U55" i="23"/>
  <c r="T55" i="23"/>
  <c r="S55" i="23"/>
  <c r="R55" i="23"/>
  <c r="Q55" i="23"/>
  <c r="P55" i="23"/>
  <c r="O55" i="23"/>
  <c r="N55" i="23"/>
  <c r="M55" i="23"/>
  <c r="L55" i="23"/>
  <c r="K55" i="23"/>
  <c r="J55" i="23"/>
  <c r="I55" i="23"/>
  <c r="H55" i="23"/>
  <c r="G55" i="23"/>
  <c r="AG54" i="23"/>
  <c r="AF54" i="23"/>
  <c r="AE54" i="23"/>
  <c r="AD54" i="23"/>
  <c r="AC54" i="23"/>
  <c r="AB54" i="23"/>
  <c r="AA54" i="23"/>
  <c r="Z54" i="23"/>
  <c r="Y54" i="23"/>
  <c r="X54" i="23"/>
  <c r="W54" i="23"/>
  <c r="V54" i="23"/>
  <c r="U54" i="23"/>
  <c r="T54" i="23"/>
  <c r="S54" i="23"/>
  <c r="R54" i="23"/>
  <c r="Q54" i="23"/>
  <c r="P54" i="23"/>
  <c r="O54" i="23"/>
  <c r="N54" i="23"/>
  <c r="M54" i="23"/>
  <c r="L54" i="23"/>
  <c r="K54" i="23"/>
  <c r="J54" i="23"/>
  <c r="I54" i="23"/>
  <c r="H54" i="23"/>
  <c r="G54" i="23"/>
  <c r="AG53" i="23"/>
  <c r="AF53" i="23"/>
  <c r="AE53" i="23"/>
  <c r="AD53" i="23"/>
  <c r="AC53" i="23"/>
  <c r="AB53" i="23"/>
  <c r="AA53" i="23"/>
  <c r="Z53" i="23"/>
  <c r="Y53" i="23"/>
  <c r="X53" i="23"/>
  <c r="W53" i="23"/>
  <c r="V53" i="23"/>
  <c r="U53" i="23"/>
  <c r="T53" i="23"/>
  <c r="S53" i="23"/>
  <c r="R53" i="23"/>
  <c r="Q53" i="23"/>
  <c r="P53" i="23"/>
  <c r="O53" i="23"/>
  <c r="N53" i="23"/>
  <c r="M53" i="23"/>
  <c r="L53" i="23"/>
  <c r="K53" i="23"/>
  <c r="J53" i="23"/>
  <c r="I53" i="23"/>
  <c r="H53" i="23"/>
  <c r="G53" i="23"/>
  <c r="AG52" i="23"/>
  <c r="AF52" i="23"/>
  <c r="AE52" i="23"/>
  <c r="AD52" i="23"/>
  <c r="AC52" i="23"/>
  <c r="AB52" i="23"/>
  <c r="AA52" i="23"/>
  <c r="Z52" i="23"/>
  <c r="Y52" i="23"/>
  <c r="X52" i="23"/>
  <c r="W52" i="23"/>
  <c r="V52" i="23"/>
  <c r="U52" i="23"/>
  <c r="T52" i="23"/>
  <c r="S52" i="23"/>
  <c r="R52" i="23"/>
  <c r="Q52" i="23"/>
  <c r="P52" i="23"/>
  <c r="O52" i="23"/>
  <c r="N52" i="23"/>
  <c r="M52" i="23"/>
  <c r="L52" i="23"/>
  <c r="K52" i="23"/>
  <c r="J52" i="23"/>
  <c r="I52" i="23"/>
  <c r="H52" i="23"/>
  <c r="G52" i="23"/>
  <c r="AG51" i="23"/>
  <c r="AF51" i="23"/>
  <c r="AE51" i="23"/>
  <c r="AD51" i="23"/>
  <c r="AC51" i="23"/>
  <c r="AB51" i="23"/>
  <c r="AA51" i="23"/>
  <c r="Z51" i="23"/>
  <c r="Y51" i="23"/>
  <c r="X51" i="23"/>
  <c r="W51" i="23"/>
  <c r="V51" i="23"/>
  <c r="U51" i="23"/>
  <c r="T51" i="23"/>
  <c r="S51" i="23"/>
  <c r="R51" i="23"/>
  <c r="Q51" i="23"/>
  <c r="P51" i="23"/>
  <c r="O51" i="23"/>
  <c r="N51" i="23"/>
  <c r="M51" i="23"/>
  <c r="L51" i="23"/>
  <c r="K51" i="23"/>
  <c r="J51" i="23"/>
  <c r="I51" i="23"/>
  <c r="H51" i="23"/>
  <c r="G51" i="23"/>
  <c r="AG50" i="23"/>
  <c r="AF50" i="23"/>
  <c r="AE50" i="23"/>
  <c r="AD50" i="23"/>
  <c r="AC50" i="23"/>
  <c r="AB50" i="23"/>
  <c r="AA50" i="23"/>
  <c r="Z50" i="23"/>
  <c r="Y50" i="23"/>
  <c r="X50" i="23"/>
  <c r="W50" i="23"/>
  <c r="V50" i="23"/>
  <c r="U50" i="23"/>
  <c r="T50" i="23"/>
  <c r="S50" i="23"/>
  <c r="R50" i="23"/>
  <c r="Q50" i="23"/>
  <c r="P50" i="23"/>
  <c r="O50" i="23"/>
  <c r="N50" i="23"/>
  <c r="M50" i="23"/>
  <c r="L50" i="23"/>
  <c r="K50" i="23"/>
  <c r="J50" i="23"/>
  <c r="I50" i="23"/>
  <c r="H50" i="23"/>
  <c r="G50" i="23"/>
  <c r="AG49" i="23"/>
  <c r="AF49" i="23"/>
  <c r="AE49" i="23"/>
  <c r="AD49" i="23"/>
  <c r="AC49" i="23"/>
  <c r="AB49" i="23"/>
  <c r="AA49" i="23"/>
  <c r="Z49" i="23"/>
  <c r="Y49" i="23"/>
  <c r="X49" i="23"/>
  <c r="W49" i="23"/>
  <c r="V49" i="23"/>
  <c r="U49" i="23"/>
  <c r="T49" i="23"/>
  <c r="S49" i="23"/>
  <c r="R49" i="23"/>
  <c r="Q49" i="23"/>
  <c r="P49" i="23"/>
  <c r="O49" i="23"/>
  <c r="N49" i="23"/>
  <c r="M49" i="23"/>
  <c r="L49" i="23"/>
  <c r="K49" i="23"/>
  <c r="J49" i="23"/>
  <c r="I49" i="23"/>
  <c r="H49" i="23"/>
  <c r="G49" i="23"/>
  <c r="AG48" i="23"/>
  <c r="AF48" i="23"/>
  <c r="AE48" i="23"/>
  <c r="AD48" i="23"/>
  <c r="AC48" i="23"/>
  <c r="AB48" i="23"/>
  <c r="AA48" i="23"/>
  <c r="Z48" i="23"/>
  <c r="Y48" i="23"/>
  <c r="X48" i="23"/>
  <c r="W48" i="23"/>
  <c r="V48" i="23"/>
  <c r="U48" i="23"/>
  <c r="T48" i="23"/>
  <c r="S48" i="23"/>
  <c r="R48" i="23"/>
  <c r="Q48" i="23"/>
  <c r="P48" i="23"/>
  <c r="O48" i="23"/>
  <c r="N48" i="23"/>
  <c r="M48" i="23"/>
  <c r="L48" i="23"/>
  <c r="K48" i="23"/>
  <c r="J48" i="23"/>
  <c r="I48" i="23"/>
  <c r="H48" i="23"/>
  <c r="G48" i="23"/>
  <c r="AG47" i="23"/>
  <c r="AF47" i="23"/>
  <c r="AE47" i="23"/>
  <c r="AD47" i="23"/>
  <c r="AC47" i="23"/>
  <c r="AB47" i="23"/>
  <c r="AA47" i="23"/>
  <c r="Z47" i="23"/>
  <c r="Y47" i="23"/>
  <c r="X47" i="23"/>
  <c r="W47" i="23"/>
  <c r="V47" i="23"/>
  <c r="U47" i="23"/>
  <c r="T47" i="23"/>
  <c r="S47" i="23"/>
  <c r="R47" i="23"/>
  <c r="Q47" i="23"/>
  <c r="P47" i="23"/>
  <c r="O47" i="23"/>
  <c r="N47" i="23"/>
  <c r="M47" i="23"/>
  <c r="L47" i="23"/>
  <c r="K47" i="23"/>
  <c r="J47" i="23"/>
  <c r="I47" i="23"/>
  <c r="H47" i="23"/>
  <c r="G47" i="23"/>
  <c r="AG46" i="23"/>
  <c r="AF46" i="23"/>
  <c r="AE46" i="23"/>
  <c r="AD46" i="23"/>
  <c r="AC46" i="23"/>
  <c r="AB46" i="23"/>
  <c r="AA46" i="23"/>
  <c r="Z46" i="23"/>
  <c r="Y46" i="23"/>
  <c r="X46" i="23"/>
  <c r="W46" i="23"/>
  <c r="V46" i="23"/>
  <c r="U46" i="23"/>
  <c r="T46" i="23"/>
  <c r="S46" i="23"/>
  <c r="R46" i="23"/>
  <c r="Q46" i="23"/>
  <c r="P46" i="23"/>
  <c r="O46" i="23"/>
  <c r="N46" i="23"/>
  <c r="M46" i="23"/>
  <c r="L46" i="23"/>
  <c r="K46" i="23"/>
  <c r="J46" i="23"/>
  <c r="I46" i="23"/>
  <c r="H46" i="23"/>
  <c r="G46" i="23"/>
  <c r="AG45" i="23"/>
  <c r="AF45" i="23"/>
  <c r="AE45" i="23"/>
  <c r="AD45" i="23"/>
  <c r="AC45" i="23"/>
  <c r="AB45" i="23"/>
  <c r="AA45" i="23"/>
  <c r="Z45" i="23"/>
  <c r="Y45" i="23"/>
  <c r="X45" i="23"/>
  <c r="W45" i="23"/>
  <c r="V45" i="23"/>
  <c r="U45" i="23"/>
  <c r="T45" i="23"/>
  <c r="S45" i="23"/>
  <c r="R45" i="23"/>
  <c r="Q45" i="23"/>
  <c r="P45" i="23"/>
  <c r="O45" i="23"/>
  <c r="N45" i="23"/>
  <c r="M45" i="23"/>
  <c r="L45" i="23"/>
  <c r="K45" i="23"/>
  <c r="J45" i="23"/>
  <c r="I45" i="23"/>
  <c r="H45" i="23"/>
  <c r="G45" i="23"/>
  <c r="AG44" i="23"/>
  <c r="AF44" i="23"/>
  <c r="AE44" i="23"/>
  <c r="AD44" i="23"/>
  <c r="AC44" i="23"/>
  <c r="AB44" i="23"/>
  <c r="AA44" i="23"/>
  <c r="Z44" i="23"/>
  <c r="Y44" i="23"/>
  <c r="X44" i="23"/>
  <c r="W44" i="23"/>
  <c r="V44" i="23"/>
  <c r="U44" i="23"/>
  <c r="T44" i="23"/>
  <c r="S44" i="23"/>
  <c r="R44" i="23"/>
  <c r="Q44" i="23"/>
  <c r="P44" i="23"/>
  <c r="O44" i="23"/>
  <c r="N44" i="23"/>
  <c r="M44" i="23"/>
  <c r="L44" i="23"/>
  <c r="K44" i="23"/>
  <c r="J44" i="23"/>
  <c r="I44" i="23"/>
  <c r="H44" i="23"/>
  <c r="G44" i="23"/>
  <c r="AG43" i="23"/>
  <c r="AF43" i="23"/>
  <c r="AE43" i="23"/>
  <c r="AD43" i="23"/>
  <c r="AC43" i="23"/>
  <c r="AB43" i="23"/>
  <c r="AA43" i="23"/>
  <c r="Z43" i="23"/>
  <c r="Y43" i="23"/>
  <c r="X43" i="23"/>
  <c r="W43" i="23"/>
  <c r="V43" i="23"/>
  <c r="U43" i="23"/>
  <c r="T43" i="23"/>
  <c r="S43" i="23"/>
  <c r="R43" i="23"/>
  <c r="Q43" i="23"/>
  <c r="P43" i="23"/>
  <c r="O43" i="23"/>
  <c r="N43" i="23"/>
  <c r="M43" i="23"/>
  <c r="L43" i="23"/>
  <c r="K43" i="23"/>
  <c r="J43" i="23"/>
  <c r="I43" i="23"/>
  <c r="H43" i="23"/>
  <c r="G43" i="23"/>
  <c r="AG42" i="23"/>
  <c r="AF42" i="23"/>
  <c r="AE42" i="23"/>
  <c r="AD42" i="23"/>
  <c r="AC42" i="23"/>
  <c r="AB42" i="23"/>
  <c r="AA42" i="23"/>
  <c r="Z42" i="23"/>
  <c r="Y42" i="23"/>
  <c r="X42" i="23"/>
  <c r="W42" i="23"/>
  <c r="V42" i="23"/>
  <c r="U42" i="23"/>
  <c r="T42" i="23"/>
  <c r="S42" i="23"/>
  <c r="R42" i="23"/>
  <c r="Q42" i="23"/>
  <c r="P42" i="23"/>
  <c r="O42" i="23"/>
  <c r="N42" i="23"/>
  <c r="M42" i="23"/>
  <c r="L42" i="23"/>
  <c r="K42" i="23"/>
  <c r="J42" i="23"/>
  <c r="I42" i="23"/>
  <c r="H42" i="23"/>
  <c r="G42" i="23"/>
  <c r="AG41" i="23"/>
  <c r="AF41" i="23"/>
  <c r="AE41" i="23"/>
  <c r="AD41" i="23"/>
  <c r="AC41" i="23"/>
  <c r="AB41" i="23"/>
  <c r="AA41" i="23"/>
  <c r="Z41" i="23"/>
  <c r="Y41" i="23"/>
  <c r="X41" i="23"/>
  <c r="W41" i="23"/>
  <c r="V41" i="23"/>
  <c r="U41" i="23"/>
  <c r="T41" i="23"/>
  <c r="S41" i="23"/>
  <c r="R41" i="23"/>
  <c r="Q41" i="23"/>
  <c r="P41" i="23"/>
  <c r="O41" i="23"/>
  <c r="N41" i="23"/>
  <c r="M41" i="23"/>
  <c r="L41" i="23"/>
  <c r="K41" i="23"/>
  <c r="J41" i="23"/>
  <c r="I41" i="23"/>
  <c r="H41" i="23"/>
  <c r="G41" i="23"/>
  <c r="AG40" i="23"/>
  <c r="AF40" i="23"/>
  <c r="AE40" i="23"/>
  <c r="AD40" i="23"/>
  <c r="AC40" i="23"/>
  <c r="AB40" i="23"/>
  <c r="AA40" i="23"/>
  <c r="Z40" i="23"/>
  <c r="Y40" i="23"/>
  <c r="X40" i="23"/>
  <c r="W40" i="23"/>
  <c r="V40" i="23"/>
  <c r="U40" i="23"/>
  <c r="T40" i="23"/>
  <c r="S40" i="23"/>
  <c r="R40" i="23"/>
  <c r="Q40" i="23"/>
  <c r="P40" i="23"/>
  <c r="O40" i="23"/>
  <c r="N40" i="23"/>
  <c r="M40" i="23"/>
  <c r="L40" i="23"/>
  <c r="K40" i="23"/>
  <c r="J40" i="23"/>
  <c r="I40" i="23"/>
  <c r="H40" i="23"/>
  <c r="G40" i="23"/>
  <c r="AG39" i="23"/>
  <c r="AF39" i="23"/>
  <c r="AE39" i="23"/>
  <c r="AD39" i="23"/>
  <c r="AC39" i="23"/>
  <c r="AB39" i="23"/>
  <c r="AA39" i="23"/>
  <c r="Z39" i="23"/>
  <c r="Y39" i="23"/>
  <c r="X39" i="23"/>
  <c r="W39" i="23"/>
  <c r="V39" i="23"/>
  <c r="U39" i="23"/>
  <c r="T39" i="23"/>
  <c r="S39" i="23"/>
  <c r="R39" i="23"/>
  <c r="Q39" i="23"/>
  <c r="P39" i="23"/>
  <c r="O39" i="23"/>
  <c r="N39" i="23"/>
  <c r="M39" i="23"/>
  <c r="L39" i="23"/>
  <c r="K39" i="23"/>
  <c r="J39" i="23"/>
  <c r="I39" i="23"/>
  <c r="H39" i="23"/>
  <c r="G39" i="23"/>
  <c r="AG38" i="23"/>
  <c r="AF38" i="23"/>
  <c r="AE38" i="23"/>
  <c r="AD38" i="23"/>
  <c r="AC38" i="23"/>
  <c r="AB38" i="23"/>
  <c r="AA38" i="23"/>
  <c r="Z38" i="23"/>
  <c r="Y38" i="23"/>
  <c r="X38" i="23"/>
  <c r="W38" i="23"/>
  <c r="V38" i="23"/>
  <c r="U38" i="23"/>
  <c r="T38" i="23"/>
  <c r="S38" i="23"/>
  <c r="R38" i="23"/>
  <c r="Q38" i="23"/>
  <c r="P38" i="23"/>
  <c r="O38" i="23"/>
  <c r="N38" i="23"/>
  <c r="M38" i="23"/>
  <c r="L38" i="23"/>
  <c r="K38" i="23"/>
  <c r="J38" i="23"/>
  <c r="I38" i="23"/>
  <c r="H38" i="23"/>
  <c r="G38" i="23"/>
  <c r="AG37" i="23"/>
  <c r="AF37" i="23"/>
  <c r="AE37" i="23"/>
  <c r="AD37" i="23"/>
  <c r="AC37" i="23"/>
  <c r="AB37" i="23"/>
  <c r="AA37" i="23"/>
  <c r="Z37" i="23"/>
  <c r="Y37" i="23"/>
  <c r="X37" i="23"/>
  <c r="W37" i="23"/>
  <c r="V37" i="23"/>
  <c r="U37" i="23"/>
  <c r="T37" i="23"/>
  <c r="S37" i="23"/>
  <c r="R37" i="23"/>
  <c r="Q37" i="23"/>
  <c r="P37" i="23"/>
  <c r="O37" i="23"/>
  <c r="N37" i="23"/>
  <c r="M37" i="23"/>
  <c r="L37" i="23"/>
  <c r="K37" i="23"/>
  <c r="J37" i="23"/>
  <c r="I37" i="23"/>
  <c r="H37" i="23"/>
  <c r="G37" i="23"/>
  <c r="AG36" i="23"/>
  <c r="AF36" i="23"/>
  <c r="AE36" i="23"/>
  <c r="AD36" i="23"/>
  <c r="AC36" i="23"/>
  <c r="AB36" i="23"/>
  <c r="AA36" i="23"/>
  <c r="Z36" i="23"/>
  <c r="Y36" i="23"/>
  <c r="X36" i="23"/>
  <c r="W36" i="23"/>
  <c r="V36" i="23"/>
  <c r="U36" i="23"/>
  <c r="T36" i="23"/>
  <c r="S36" i="23"/>
  <c r="R36" i="23"/>
  <c r="Q36" i="23"/>
  <c r="P36" i="23"/>
  <c r="O36" i="23"/>
  <c r="N36" i="23"/>
  <c r="M36" i="23"/>
  <c r="L36" i="23"/>
  <c r="K36" i="23"/>
  <c r="J36" i="23"/>
  <c r="I36" i="23"/>
  <c r="H36" i="23"/>
  <c r="G36" i="23"/>
  <c r="AG35" i="23"/>
  <c r="AF35" i="23"/>
  <c r="AE35" i="23"/>
  <c r="AD35" i="23"/>
  <c r="AC35" i="23"/>
  <c r="AB35" i="23"/>
  <c r="AA35" i="23"/>
  <c r="Z35" i="23"/>
  <c r="Y35" i="23"/>
  <c r="X35" i="23"/>
  <c r="W35" i="23"/>
  <c r="V35" i="23"/>
  <c r="U35" i="23"/>
  <c r="T35" i="23"/>
  <c r="S35" i="23"/>
  <c r="R35" i="23"/>
  <c r="Q35" i="23"/>
  <c r="P35" i="23"/>
  <c r="O35" i="23"/>
  <c r="N35" i="23"/>
  <c r="M35" i="23"/>
  <c r="L35" i="23"/>
  <c r="K35" i="23"/>
  <c r="J35" i="23"/>
  <c r="I35" i="23"/>
  <c r="H35" i="23"/>
  <c r="G35"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3"/>
  <c r="AG33" i="23"/>
  <c r="AF33" i="23"/>
  <c r="AE33" i="23"/>
  <c r="AD33" i="23"/>
  <c r="AC33" i="23"/>
  <c r="AB33" i="23"/>
  <c r="AA33" i="23"/>
  <c r="Z33" i="23"/>
  <c r="Y33" i="23"/>
  <c r="X33" i="23"/>
  <c r="W33" i="23"/>
  <c r="V33" i="23"/>
  <c r="U33" i="23"/>
  <c r="T33" i="23"/>
  <c r="S33" i="23"/>
  <c r="R33" i="23"/>
  <c r="Q33" i="23"/>
  <c r="P33" i="23"/>
  <c r="O33" i="23"/>
  <c r="N33" i="23"/>
  <c r="M33" i="23"/>
  <c r="L33" i="23"/>
  <c r="K33" i="23"/>
  <c r="J33" i="23"/>
  <c r="I33" i="23"/>
  <c r="H33" i="23"/>
  <c r="G33" i="23"/>
  <c r="AG32" i="23"/>
  <c r="AF32" i="23"/>
  <c r="AE32" i="23"/>
  <c r="AD32" i="23"/>
  <c r="AC32" i="23"/>
  <c r="AB32" i="23"/>
  <c r="AA32" i="23"/>
  <c r="Z32" i="23"/>
  <c r="Y32" i="23"/>
  <c r="X32" i="23"/>
  <c r="W32" i="23"/>
  <c r="V32" i="23"/>
  <c r="U32" i="23"/>
  <c r="T32" i="23"/>
  <c r="S32" i="23"/>
  <c r="R32" i="23"/>
  <c r="Q32" i="23"/>
  <c r="P32" i="23"/>
  <c r="O32" i="23"/>
  <c r="N32" i="23"/>
  <c r="M32" i="23"/>
  <c r="L32" i="23"/>
  <c r="K32" i="23"/>
  <c r="J32" i="23"/>
  <c r="I32" i="23"/>
  <c r="H32" i="23"/>
  <c r="G32" i="23"/>
  <c r="AG31" i="23"/>
  <c r="AF31" i="23"/>
  <c r="AE31" i="23"/>
  <c r="AD31" i="23"/>
  <c r="AC31" i="23"/>
  <c r="AB31" i="23"/>
  <c r="AA31" i="23"/>
  <c r="Z31" i="23"/>
  <c r="Y31" i="23"/>
  <c r="X31" i="23"/>
  <c r="W31" i="23"/>
  <c r="V31" i="23"/>
  <c r="U31" i="23"/>
  <c r="T31" i="23"/>
  <c r="S31" i="23"/>
  <c r="R31" i="23"/>
  <c r="Q31" i="23"/>
  <c r="P31" i="23"/>
  <c r="O31" i="23"/>
  <c r="N31" i="23"/>
  <c r="M31" i="23"/>
  <c r="L31" i="23"/>
  <c r="K31" i="23"/>
  <c r="J31" i="23"/>
  <c r="I31" i="23"/>
  <c r="H31" i="23"/>
  <c r="G31" i="23"/>
  <c r="AG30" i="23"/>
  <c r="AF30" i="23"/>
  <c r="AE30" i="23"/>
  <c r="AD30" i="23"/>
  <c r="AC30" i="23"/>
  <c r="AB30" i="23"/>
  <c r="AA30" i="23"/>
  <c r="Z30" i="23"/>
  <c r="Y30" i="23"/>
  <c r="X30" i="23"/>
  <c r="W30" i="23"/>
  <c r="V30" i="23"/>
  <c r="U30" i="23"/>
  <c r="T30" i="23"/>
  <c r="S30" i="23"/>
  <c r="R30" i="23"/>
  <c r="Q30" i="23"/>
  <c r="P30" i="23"/>
  <c r="O30" i="23"/>
  <c r="N30" i="23"/>
  <c r="M30" i="23"/>
  <c r="L30" i="23"/>
  <c r="K30" i="23"/>
  <c r="J30" i="23"/>
  <c r="I30" i="23"/>
  <c r="H30" i="23"/>
  <c r="G30" i="23"/>
  <c r="AG29" i="23"/>
  <c r="AF29" i="23"/>
  <c r="AE29" i="23"/>
  <c r="AD29" i="23"/>
  <c r="AC29" i="23"/>
  <c r="AB29" i="23"/>
  <c r="AA29" i="23"/>
  <c r="Z29" i="23"/>
  <c r="Y29" i="23"/>
  <c r="X29" i="23"/>
  <c r="W29" i="23"/>
  <c r="V29" i="23"/>
  <c r="U29" i="23"/>
  <c r="T29" i="23"/>
  <c r="S29" i="23"/>
  <c r="R29" i="23"/>
  <c r="Q29" i="23"/>
  <c r="P29" i="23"/>
  <c r="O29" i="23"/>
  <c r="N29" i="23"/>
  <c r="M29" i="23"/>
  <c r="L29" i="23"/>
  <c r="K29" i="23"/>
  <c r="J29" i="23"/>
  <c r="I29" i="23"/>
  <c r="H29" i="23"/>
  <c r="G29" i="23"/>
  <c r="AG28" i="23"/>
  <c r="AF28" i="23"/>
  <c r="AE28" i="23"/>
  <c r="AD28" i="23"/>
  <c r="AC28" i="23"/>
  <c r="AB28" i="23"/>
  <c r="AA28" i="23"/>
  <c r="Z28" i="23"/>
  <c r="Y28" i="23"/>
  <c r="X28" i="23"/>
  <c r="W28" i="23"/>
  <c r="V28" i="23"/>
  <c r="U28" i="23"/>
  <c r="T28" i="23"/>
  <c r="S28" i="23"/>
  <c r="R28" i="23"/>
  <c r="Q28" i="23"/>
  <c r="P28" i="23"/>
  <c r="O28" i="23"/>
  <c r="N28" i="23"/>
  <c r="M28" i="23"/>
  <c r="L28" i="23"/>
  <c r="K28" i="23"/>
  <c r="J28" i="23"/>
  <c r="I28" i="23"/>
  <c r="H28" i="23"/>
  <c r="G28" i="23"/>
  <c r="AG27" i="23"/>
  <c r="AF27" i="23"/>
  <c r="AE27" i="23"/>
  <c r="AD27" i="23"/>
  <c r="AC27" i="23"/>
  <c r="AB27" i="23"/>
  <c r="AA27" i="23"/>
  <c r="Z27" i="23"/>
  <c r="Y27" i="23"/>
  <c r="X27" i="23"/>
  <c r="W27" i="23"/>
  <c r="V27" i="23"/>
  <c r="U27" i="23"/>
  <c r="T27" i="23"/>
  <c r="S27" i="23"/>
  <c r="R27" i="23"/>
  <c r="Q27" i="23"/>
  <c r="P27" i="23"/>
  <c r="O27" i="23"/>
  <c r="N27" i="23"/>
  <c r="M27" i="23"/>
  <c r="L27" i="23"/>
  <c r="K27" i="23"/>
  <c r="J27" i="23"/>
  <c r="I27" i="23"/>
  <c r="H27" i="23"/>
  <c r="G27" i="23"/>
  <c r="AG26" i="23"/>
  <c r="AF26" i="23"/>
  <c r="AE26" i="23"/>
  <c r="AD26" i="23"/>
  <c r="AC26" i="23"/>
  <c r="AB26" i="23"/>
  <c r="AA26" i="23"/>
  <c r="Z26" i="23"/>
  <c r="Y26" i="23"/>
  <c r="X26" i="23"/>
  <c r="W26" i="23"/>
  <c r="V26" i="23"/>
  <c r="U26" i="23"/>
  <c r="T26" i="23"/>
  <c r="S26" i="23"/>
  <c r="R26" i="23"/>
  <c r="Q26" i="23"/>
  <c r="P26" i="23"/>
  <c r="O26" i="23"/>
  <c r="N26" i="23"/>
  <c r="M26" i="23"/>
  <c r="L26" i="23"/>
  <c r="K26" i="23"/>
  <c r="J26" i="23"/>
  <c r="I26" i="23"/>
  <c r="H26" i="23"/>
  <c r="G26" i="23"/>
  <c r="AG25" i="23"/>
  <c r="AF25" i="23"/>
  <c r="AE25" i="23"/>
  <c r="AD25" i="23"/>
  <c r="AC25" i="23"/>
  <c r="AB25" i="23"/>
  <c r="AA25" i="23"/>
  <c r="Z25" i="23"/>
  <c r="Y25" i="23"/>
  <c r="X25" i="23"/>
  <c r="W25" i="23"/>
  <c r="V25" i="23"/>
  <c r="U25" i="23"/>
  <c r="T25" i="23"/>
  <c r="S25" i="23"/>
  <c r="R25" i="23"/>
  <c r="Q25" i="23"/>
  <c r="P25" i="23"/>
  <c r="O25" i="23"/>
  <c r="N25" i="23"/>
  <c r="M25" i="23"/>
  <c r="L25" i="23"/>
  <c r="K25" i="23"/>
  <c r="J25" i="23"/>
  <c r="I25" i="23"/>
  <c r="H25" i="23"/>
  <c r="G25" i="23"/>
  <c r="AG24" i="23"/>
  <c r="AF24" i="23"/>
  <c r="AE24" i="23"/>
  <c r="AD24" i="23"/>
  <c r="AC24" i="23"/>
  <c r="AB24" i="23"/>
  <c r="AA24" i="23"/>
  <c r="Z24" i="23"/>
  <c r="Y24" i="23"/>
  <c r="X24" i="23"/>
  <c r="W24" i="23"/>
  <c r="V24" i="23"/>
  <c r="U24" i="23"/>
  <c r="T24" i="23"/>
  <c r="S24" i="23"/>
  <c r="R24" i="23"/>
  <c r="Q24" i="23"/>
  <c r="P24" i="23"/>
  <c r="O24" i="23"/>
  <c r="N24" i="23"/>
  <c r="M24" i="23"/>
  <c r="L24" i="23"/>
  <c r="K24" i="23"/>
  <c r="J24" i="23"/>
  <c r="I24" i="23"/>
  <c r="H24" i="23"/>
  <c r="G24" i="23"/>
  <c r="AG23" i="23"/>
  <c r="AF23" i="23"/>
  <c r="AE23" i="23"/>
  <c r="AD23" i="23"/>
  <c r="AC23" i="23"/>
  <c r="AB23" i="23"/>
  <c r="AA23" i="23"/>
  <c r="Z23" i="23"/>
  <c r="Y23" i="23"/>
  <c r="X23" i="23"/>
  <c r="W23" i="23"/>
  <c r="V23" i="23"/>
  <c r="U23" i="23"/>
  <c r="T23" i="23"/>
  <c r="S23" i="23"/>
  <c r="R23" i="23"/>
  <c r="Q23" i="23"/>
  <c r="P23" i="23"/>
  <c r="O23" i="23"/>
  <c r="N23" i="23"/>
  <c r="M23" i="23"/>
  <c r="L23" i="23"/>
  <c r="K23" i="23"/>
  <c r="J23" i="23"/>
  <c r="I23" i="23"/>
  <c r="H23" i="23"/>
  <c r="G23" i="23"/>
  <c r="AG22" i="23"/>
  <c r="AF22" i="23"/>
  <c r="AE22" i="23"/>
  <c r="AD22" i="23"/>
  <c r="AC22" i="23"/>
  <c r="AB22" i="23"/>
  <c r="AA22" i="23"/>
  <c r="Z22" i="23"/>
  <c r="Y22" i="23"/>
  <c r="X22" i="23"/>
  <c r="W22" i="23"/>
  <c r="V22" i="23"/>
  <c r="U22" i="23"/>
  <c r="T22" i="23"/>
  <c r="S22" i="23"/>
  <c r="R22" i="23"/>
  <c r="Q22" i="23"/>
  <c r="P22" i="23"/>
  <c r="O22" i="23"/>
  <c r="N22" i="23"/>
  <c r="M22" i="23"/>
  <c r="L22" i="23"/>
  <c r="K22" i="23"/>
  <c r="J22" i="23"/>
  <c r="I22" i="23"/>
  <c r="H22" i="23"/>
  <c r="G22" i="23"/>
  <c r="AG21" i="23"/>
  <c r="AF21" i="23"/>
  <c r="AE21" i="23"/>
  <c r="AD21" i="23"/>
  <c r="AC21" i="23"/>
  <c r="AB21" i="23"/>
  <c r="AA21" i="23"/>
  <c r="Z21" i="23"/>
  <c r="Y21" i="23"/>
  <c r="X21" i="23"/>
  <c r="W21" i="23"/>
  <c r="V21" i="23"/>
  <c r="U21" i="23"/>
  <c r="T21" i="23"/>
  <c r="S21" i="23"/>
  <c r="R21" i="23"/>
  <c r="Q21" i="23"/>
  <c r="P21" i="23"/>
  <c r="O21" i="23"/>
  <c r="N21" i="23"/>
  <c r="M21" i="23"/>
  <c r="L21" i="23"/>
  <c r="K21" i="23"/>
  <c r="J21" i="23"/>
  <c r="I21" i="23"/>
  <c r="H21" i="23"/>
  <c r="G21" i="23"/>
  <c r="AG20" i="23"/>
  <c r="AF20" i="23"/>
  <c r="AE20" i="23"/>
  <c r="AD20" i="23"/>
  <c r="AC20" i="23"/>
  <c r="AB20" i="23"/>
  <c r="AA20" i="23"/>
  <c r="Z20" i="23"/>
  <c r="Y20" i="23"/>
  <c r="X20" i="23"/>
  <c r="W20" i="23"/>
  <c r="V20" i="23"/>
  <c r="U20" i="23"/>
  <c r="T20" i="23"/>
  <c r="S20" i="23"/>
  <c r="R20" i="23"/>
  <c r="Q20" i="23"/>
  <c r="P20" i="23"/>
  <c r="O20" i="23"/>
  <c r="N20" i="23"/>
  <c r="M20" i="23"/>
  <c r="L20" i="23"/>
  <c r="K20" i="23"/>
  <c r="J20" i="23"/>
  <c r="I20" i="23"/>
  <c r="H20" i="23"/>
  <c r="G20" i="23"/>
  <c r="AG19" i="23"/>
  <c r="AF19" i="23"/>
  <c r="AE19" i="23"/>
  <c r="AD19" i="23"/>
  <c r="AC19" i="23"/>
  <c r="AB19" i="23"/>
  <c r="AA19" i="23"/>
  <c r="Z19" i="23"/>
  <c r="Y19" i="23"/>
  <c r="X19" i="23"/>
  <c r="W19" i="23"/>
  <c r="V19" i="23"/>
  <c r="U19" i="23"/>
  <c r="T19" i="23"/>
  <c r="S19" i="23"/>
  <c r="R19" i="23"/>
  <c r="Q19" i="23"/>
  <c r="P19" i="23"/>
  <c r="O19" i="23"/>
  <c r="N19" i="23"/>
  <c r="M19" i="23"/>
  <c r="L19" i="23"/>
  <c r="K19" i="23"/>
  <c r="J19" i="23"/>
  <c r="I19" i="23"/>
  <c r="H19" i="23"/>
  <c r="G19" i="23"/>
  <c r="AG18" i="23"/>
  <c r="AF18" i="23"/>
  <c r="AE18" i="23"/>
  <c r="AD18" i="23"/>
  <c r="AC18" i="23"/>
  <c r="AB18" i="23"/>
  <c r="AA18" i="23"/>
  <c r="Z18" i="23"/>
  <c r="Y18" i="23"/>
  <c r="X18" i="23"/>
  <c r="W18" i="23"/>
  <c r="V18" i="23"/>
  <c r="U18" i="23"/>
  <c r="T18" i="23"/>
  <c r="S18" i="23"/>
  <c r="R18" i="23"/>
  <c r="Q18" i="23"/>
  <c r="P18" i="23"/>
  <c r="O18" i="23"/>
  <c r="N18" i="23"/>
  <c r="M18" i="23"/>
  <c r="L18" i="23"/>
  <c r="K18" i="23"/>
  <c r="J18" i="23"/>
  <c r="I18" i="23"/>
  <c r="H18" i="23"/>
  <c r="G18" i="23"/>
  <c r="AG17" i="23"/>
  <c r="AF17" i="23"/>
  <c r="AE17" i="23"/>
  <c r="AD17" i="23"/>
  <c r="AC17" i="23"/>
  <c r="AB17" i="23"/>
  <c r="AA17" i="23"/>
  <c r="Z17" i="23"/>
  <c r="Y17" i="23"/>
  <c r="X17" i="23"/>
  <c r="W17" i="23"/>
  <c r="V17" i="23"/>
  <c r="U17" i="23"/>
  <c r="T17" i="23"/>
  <c r="S17" i="23"/>
  <c r="R17" i="23"/>
  <c r="Q17" i="23"/>
  <c r="P17" i="23"/>
  <c r="O17" i="23"/>
  <c r="N17" i="23"/>
  <c r="M17" i="23"/>
  <c r="L17" i="23"/>
  <c r="K17" i="23"/>
  <c r="J17" i="23"/>
  <c r="I17" i="23"/>
  <c r="H17" i="23"/>
  <c r="G17" i="23"/>
  <c r="AG16" i="23"/>
  <c r="AF16" i="23"/>
  <c r="AE16" i="23"/>
  <c r="AD16" i="23"/>
  <c r="AC16" i="23"/>
  <c r="AB16" i="23"/>
  <c r="AA16" i="23"/>
  <c r="Z16" i="23"/>
  <c r="Y16" i="23"/>
  <c r="X16" i="23"/>
  <c r="W16" i="23"/>
  <c r="V16" i="23"/>
  <c r="U16" i="23"/>
  <c r="T16" i="23"/>
  <c r="S16" i="23"/>
  <c r="R16" i="23"/>
  <c r="Q16" i="23"/>
  <c r="P16" i="23"/>
  <c r="O16" i="23"/>
  <c r="N16" i="23"/>
  <c r="M16" i="23"/>
  <c r="L16" i="23"/>
  <c r="K16" i="23"/>
  <c r="J16" i="23"/>
  <c r="I16" i="23"/>
  <c r="H16" i="23"/>
  <c r="G16" i="23"/>
  <c r="AG15" i="23"/>
  <c r="AF15" i="23"/>
  <c r="AE15" i="23"/>
  <c r="AD15" i="23"/>
  <c r="AC15" i="23"/>
  <c r="AB15" i="23"/>
  <c r="AA15" i="23"/>
  <c r="Z15" i="23"/>
  <c r="Y15" i="23"/>
  <c r="X15" i="23"/>
  <c r="W15" i="23"/>
  <c r="V15" i="23"/>
  <c r="U15" i="23"/>
  <c r="T15" i="23"/>
  <c r="S15" i="23"/>
  <c r="R15" i="23"/>
  <c r="Q15" i="23"/>
  <c r="P15" i="23"/>
  <c r="O15" i="23"/>
  <c r="N15" i="23"/>
  <c r="M15" i="23"/>
  <c r="L15" i="23"/>
  <c r="K15" i="23"/>
  <c r="J15" i="23"/>
  <c r="I15" i="23"/>
  <c r="H15" i="23"/>
  <c r="G15" i="23"/>
  <c r="AG14" i="23"/>
  <c r="AF14" i="23"/>
  <c r="AE14" i="23"/>
  <c r="AD14" i="23"/>
  <c r="AC14" i="23"/>
  <c r="AB14" i="23"/>
  <c r="AA14" i="23"/>
  <c r="Z14" i="23"/>
  <c r="Y14" i="23"/>
  <c r="X14" i="23"/>
  <c r="W14" i="23"/>
  <c r="V14" i="23"/>
  <c r="U14" i="23"/>
  <c r="T14" i="23"/>
  <c r="S14" i="23"/>
  <c r="R14" i="23"/>
  <c r="Q14" i="23"/>
  <c r="P14" i="23"/>
  <c r="O14" i="23"/>
  <c r="N14" i="23"/>
  <c r="M14" i="23"/>
  <c r="L14" i="23"/>
  <c r="K14" i="23"/>
  <c r="J14" i="23"/>
  <c r="I14" i="23"/>
  <c r="H14" i="23"/>
  <c r="G14" i="23"/>
  <c r="AG13" i="23"/>
  <c r="AF13" i="23"/>
  <c r="AE13" i="23"/>
  <c r="AD13" i="23"/>
  <c r="AC13" i="23"/>
  <c r="AB13" i="23"/>
  <c r="AA13" i="23"/>
  <c r="Z13" i="23"/>
  <c r="Y13" i="23"/>
  <c r="X13" i="23"/>
  <c r="W13" i="23"/>
  <c r="V13" i="23"/>
  <c r="U13" i="23"/>
  <c r="T13" i="23"/>
  <c r="S13" i="23"/>
  <c r="R13" i="23"/>
  <c r="Q13" i="23"/>
  <c r="P13" i="23"/>
  <c r="O13" i="23"/>
  <c r="N13" i="23"/>
  <c r="M13" i="23"/>
  <c r="L13" i="23"/>
  <c r="K13" i="23"/>
  <c r="J13" i="23"/>
  <c r="I13" i="23"/>
  <c r="H13" i="23"/>
  <c r="G13" i="23"/>
  <c r="Y51" i="8"/>
  <c r="T51" i="8"/>
  <c r="Q51" i="8"/>
  <c r="O51" i="8"/>
  <c r="N51" i="8"/>
  <c r="L51" i="8"/>
  <c r="M51" i="8"/>
  <c r="Y25" i="8"/>
  <c r="X25" i="8"/>
  <c r="W25" i="8"/>
  <c r="V25" i="8"/>
  <c r="U25" i="8"/>
  <c r="T25" i="8"/>
  <c r="S25" i="8"/>
  <c r="R25" i="8"/>
  <c r="Q25" i="8"/>
  <c r="P25" i="8"/>
  <c r="O25" i="8"/>
  <c r="N25" i="8"/>
  <c r="L25" i="8"/>
  <c r="M25" i="8"/>
  <c r="G25" i="8"/>
  <c r="K25" i="8"/>
  <c r="J25" i="8"/>
  <c r="I25" i="8"/>
  <c r="H25" i="8"/>
  <c r="Y17" i="8"/>
  <c r="X17" i="8"/>
  <c r="W17" i="8"/>
  <c r="V17" i="8"/>
  <c r="U17" i="8"/>
  <c r="T17" i="8"/>
  <c r="S17" i="8"/>
  <c r="R17" i="8"/>
  <c r="Q17" i="8"/>
  <c r="P17" i="8"/>
  <c r="O17" i="8"/>
  <c r="N17" i="8"/>
  <c r="L17" i="8"/>
  <c r="M17" i="8"/>
  <c r="G17" i="8"/>
  <c r="K17" i="8"/>
  <c r="J17" i="8"/>
  <c r="I17" i="8"/>
  <c r="H17" i="8"/>
  <c r="Y27" i="8"/>
  <c r="X27" i="8"/>
  <c r="W27" i="8"/>
  <c r="V27" i="8"/>
  <c r="U27" i="8"/>
  <c r="T27" i="8"/>
  <c r="S27" i="8"/>
  <c r="R27" i="8"/>
  <c r="Q27" i="8"/>
  <c r="P27" i="8"/>
  <c r="O27" i="8"/>
  <c r="N27" i="8"/>
  <c r="L27" i="8"/>
  <c r="M27" i="8"/>
  <c r="G27" i="8"/>
  <c r="K27" i="8"/>
  <c r="J27" i="8"/>
  <c r="I27" i="8"/>
  <c r="H27" i="8"/>
  <c r="Y33" i="8"/>
  <c r="X33" i="8"/>
  <c r="W33" i="8"/>
  <c r="V33" i="8"/>
  <c r="U33" i="8"/>
  <c r="T33" i="8"/>
  <c r="S33" i="8"/>
  <c r="R33" i="8"/>
  <c r="Q33" i="8"/>
  <c r="P33" i="8"/>
  <c r="O33" i="8"/>
  <c r="N33" i="8"/>
  <c r="L33" i="8"/>
  <c r="M33" i="8"/>
  <c r="G33" i="8"/>
  <c r="K33" i="8"/>
  <c r="J33" i="8"/>
  <c r="I33" i="8"/>
  <c r="H33" i="8"/>
  <c r="Y37" i="8"/>
  <c r="X37" i="8"/>
  <c r="W37" i="8"/>
  <c r="V37" i="8"/>
  <c r="U37" i="8"/>
  <c r="T37" i="8"/>
  <c r="S37" i="8"/>
  <c r="R37" i="8"/>
  <c r="Q37" i="8"/>
  <c r="P37" i="8"/>
  <c r="O37" i="8"/>
  <c r="N37" i="8"/>
  <c r="L37" i="8"/>
  <c r="M37" i="8"/>
  <c r="G37" i="8"/>
  <c r="K37" i="8"/>
  <c r="J37" i="8"/>
  <c r="I37" i="8"/>
  <c r="H37" i="8"/>
  <c r="Y62" i="8"/>
  <c r="X62" i="8"/>
  <c r="W62" i="8"/>
  <c r="V62" i="8"/>
  <c r="U62" i="8"/>
  <c r="T62" i="8"/>
  <c r="S62" i="8"/>
  <c r="R62" i="8"/>
  <c r="Q62" i="8"/>
  <c r="P62" i="8"/>
  <c r="O62" i="8"/>
  <c r="N62" i="8"/>
  <c r="M62" i="8"/>
  <c r="L62" i="8"/>
  <c r="G62" i="8"/>
  <c r="Y61" i="8"/>
  <c r="X61" i="8"/>
  <c r="W61" i="8"/>
  <c r="V61" i="8"/>
  <c r="U61" i="8"/>
  <c r="T61" i="8"/>
  <c r="S61" i="8"/>
  <c r="R61" i="8"/>
  <c r="Q61" i="8"/>
  <c r="P61" i="8"/>
  <c r="O61" i="8"/>
  <c r="N61" i="8"/>
  <c r="L61" i="8"/>
  <c r="M61" i="8"/>
  <c r="G61" i="8"/>
  <c r="K61" i="8"/>
  <c r="J61" i="8"/>
  <c r="I61" i="8"/>
  <c r="H61" i="8"/>
  <c r="Y60" i="8"/>
  <c r="X60" i="8"/>
  <c r="W60" i="8"/>
  <c r="V60" i="8"/>
  <c r="U60" i="8"/>
  <c r="T60" i="8"/>
  <c r="S60" i="8"/>
  <c r="R60" i="8"/>
  <c r="Q60" i="8"/>
  <c r="P60" i="8"/>
  <c r="O60" i="8"/>
  <c r="N60" i="8"/>
  <c r="L60" i="8"/>
  <c r="M60" i="8"/>
  <c r="G60" i="8"/>
  <c r="K60" i="8"/>
  <c r="J60" i="8"/>
  <c r="I60" i="8"/>
  <c r="H60" i="8"/>
  <c r="Y59" i="8"/>
  <c r="X59" i="8"/>
  <c r="W59" i="8"/>
  <c r="V59" i="8"/>
  <c r="U59" i="8"/>
  <c r="T59" i="8"/>
  <c r="S59" i="8"/>
  <c r="R59" i="8"/>
  <c r="Q59" i="8"/>
  <c r="P59" i="8"/>
  <c r="O59" i="8"/>
  <c r="N59" i="8"/>
  <c r="L59" i="8"/>
  <c r="M59" i="8"/>
  <c r="G59" i="8"/>
  <c r="K59" i="8"/>
  <c r="J59" i="8"/>
  <c r="I59" i="8"/>
  <c r="H59" i="8"/>
  <c r="Y58" i="8"/>
  <c r="X58" i="8"/>
  <c r="W58" i="8"/>
  <c r="V58" i="8"/>
  <c r="U58" i="8"/>
  <c r="T58" i="8"/>
  <c r="S58" i="8"/>
  <c r="R58" i="8"/>
  <c r="Q58" i="8"/>
  <c r="P58" i="8"/>
  <c r="O58" i="8"/>
  <c r="N58" i="8"/>
  <c r="L58" i="8"/>
  <c r="M58" i="8"/>
  <c r="G58" i="8"/>
  <c r="K58" i="8"/>
  <c r="J58" i="8"/>
  <c r="I58" i="8"/>
  <c r="H58" i="8"/>
  <c r="Y57" i="8"/>
  <c r="X57" i="8"/>
  <c r="W57" i="8"/>
  <c r="V57" i="8"/>
  <c r="U57" i="8"/>
  <c r="T57" i="8"/>
  <c r="S57" i="8"/>
  <c r="R57" i="8"/>
  <c r="Q57" i="8"/>
  <c r="P57" i="8"/>
  <c r="O57" i="8"/>
  <c r="N57" i="8"/>
  <c r="L57" i="8"/>
  <c r="M57" i="8"/>
  <c r="G57" i="8"/>
  <c r="K57" i="8"/>
  <c r="J57" i="8"/>
  <c r="I57" i="8"/>
  <c r="H57" i="8"/>
  <c r="Y56" i="8"/>
  <c r="X56" i="8"/>
  <c r="W56" i="8"/>
  <c r="V56" i="8"/>
  <c r="U56" i="8"/>
  <c r="T56" i="8"/>
  <c r="Q56" i="8"/>
  <c r="O56" i="8"/>
  <c r="N56" i="8"/>
  <c r="M56" i="8"/>
  <c r="L56" i="8"/>
  <c r="Y54" i="8"/>
  <c r="X54" i="8"/>
  <c r="W54" i="8"/>
  <c r="V54" i="8"/>
  <c r="U54" i="8"/>
  <c r="T54" i="8"/>
  <c r="S54" i="8"/>
  <c r="R54" i="8"/>
  <c r="Q54" i="8"/>
  <c r="P54" i="8"/>
  <c r="O54" i="8"/>
  <c r="N54" i="8"/>
  <c r="L54" i="8"/>
  <c r="M54" i="8"/>
  <c r="G54" i="8"/>
  <c r="K54" i="8"/>
  <c r="J54" i="8"/>
  <c r="I54" i="8"/>
  <c r="H54" i="8"/>
  <c r="Y53" i="8"/>
  <c r="X53" i="8"/>
  <c r="W53" i="8"/>
  <c r="V53" i="8"/>
  <c r="U53" i="8"/>
  <c r="T53" i="8"/>
  <c r="S53" i="8"/>
  <c r="R53" i="8"/>
  <c r="Q53" i="8"/>
  <c r="P53" i="8"/>
  <c r="O53" i="8"/>
  <c r="N53" i="8"/>
  <c r="L53" i="8"/>
  <c r="M53" i="8"/>
  <c r="G53" i="8"/>
  <c r="K53" i="8"/>
  <c r="J53" i="8"/>
  <c r="I53" i="8"/>
  <c r="H53" i="8"/>
  <c r="Y50" i="8"/>
  <c r="X50" i="8"/>
  <c r="W50" i="8"/>
  <c r="V50" i="8"/>
  <c r="U50" i="8"/>
  <c r="T50" i="8"/>
  <c r="S50" i="8"/>
  <c r="R50" i="8"/>
  <c r="Q50" i="8"/>
  <c r="P50" i="8"/>
  <c r="O50" i="8"/>
  <c r="N50" i="8"/>
  <c r="L50" i="8"/>
  <c r="M50" i="8"/>
  <c r="G50" i="8"/>
  <c r="K50" i="8"/>
  <c r="J50" i="8"/>
  <c r="I50" i="8"/>
  <c r="H50" i="8"/>
  <c r="Y48" i="8"/>
  <c r="X48" i="8"/>
  <c r="W48" i="8"/>
  <c r="V48" i="8"/>
  <c r="U48" i="8"/>
  <c r="T48" i="8"/>
  <c r="S48" i="8"/>
  <c r="R48" i="8"/>
  <c r="Q48" i="8"/>
  <c r="P48" i="8"/>
  <c r="O48" i="8"/>
  <c r="N48" i="8"/>
  <c r="L48" i="8"/>
  <c r="M48" i="8"/>
  <c r="G48" i="8"/>
  <c r="K48" i="8"/>
  <c r="J48" i="8"/>
  <c r="I48" i="8"/>
  <c r="H48" i="8"/>
  <c r="Y47" i="8"/>
  <c r="X47" i="8"/>
  <c r="W47" i="8"/>
  <c r="V47" i="8"/>
  <c r="U47" i="8"/>
  <c r="T47" i="8"/>
  <c r="S47" i="8"/>
  <c r="R47" i="8"/>
  <c r="Q47" i="8"/>
  <c r="P47" i="8"/>
  <c r="O47" i="8"/>
  <c r="N47" i="8"/>
  <c r="L47" i="8"/>
  <c r="M47" i="8"/>
  <c r="G47" i="8"/>
  <c r="K47" i="8"/>
  <c r="J47" i="8"/>
  <c r="I47" i="8"/>
  <c r="H47" i="8"/>
  <c r="Y45" i="8"/>
  <c r="X45" i="8"/>
  <c r="W45" i="8"/>
  <c r="V45" i="8"/>
  <c r="U45" i="8"/>
  <c r="T45" i="8"/>
  <c r="S45" i="8"/>
  <c r="R45" i="8"/>
  <c r="Q45" i="8"/>
  <c r="P45" i="8"/>
  <c r="O45" i="8"/>
  <c r="N45" i="8"/>
  <c r="M45" i="8"/>
  <c r="L45" i="8"/>
  <c r="G45" i="8"/>
  <c r="K45" i="8"/>
  <c r="J45" i="8"/>
  <c r="I45" i="8"/>
  <c r="H45" i="8"/>
  <c r="Y42" i="8"/>
  <c r="X42" i="8"/>
  <c r="W42" i="8"/>
  <c r="V42" i="8"/>
  <c r="U42" i="8"/>
  <c r="T42" i="8"/>
  <c r="S42" i="8"/>
  <c r="R42" i="8"/>
  <c r="Q42" i="8"/>
  <c r="P42" i="8"/>
  <c r="O42" i="8"/>
  <c r="N42" i="8"/>
  <c r="L42" i="8"/>
  <c r="M42" i="8"/>
  <c r="G42" i="8"/>
  <c r="K42" i="8"/>
  <c r="J42" i="8"/>
  <c r="I42" i="8"/>
  <c r="H42" i="8"/>
  <c r="Y40" i="8"/>
  <c r="X40" i="8"/>
  <c r="W40" i="8"/>
  <c r="V40" i="8"/>
  <c r="U40" i="8"/>
  <c r="T40" i="8"/>
  <c r="S40" i="8"/>
  <c r="R40" i="8"/>
  <c r="Q40" i="8"/>
  <c r="P40" i="8"/>
  <c r="O40" i="8"/>
  <c r="N40" i="8"/>
  <c r="L40" i="8"/>
  <c r="M40" i="8"/>
  <c r="G40" i="8"/>
  <c r="K40" i="8"/>
  <c r="J40" i="8"/>
  <c r="I40" i="8"/>
  <c r="H40" i="8"/>
  <c r="Y39" i="8"/>
  <c r="X39" i="8"/>
  <c r="W39" i="8"/>
  <c r="V39" i="8"/>
  <c r="U39" i="8"/>
  <c r="T39" i="8"/>
  <c r="S39" i="8"/>
  <c r="R39" i="8"/>
  <c r="Q39" i="8"/>
  <c r="P39" i="8"/>
  <c r="O39" i="8"/>
  <c r="N39" i="8"/>
  <c r="L39" i="8"/>
  <c r="M39" i="8"/>
  <c r="G39" i="8"/>
  <c r="K39" i="8"/>
  <c r="J39" i="8"/>
  <c r="I39" i="8"/>
  <c r="H39" i="8"/>
  <c r="Y38" i="8"/>
  <c r="X38" i="8"/>
  <c r="W38" i="8"/>
  <c r="V38" i="8"/>
  <c r="U38" i="8"/>
  <c r="T38" i="8"/>
  <c r="S38" i="8"/>
  <c r="R38" i="8"/>
  <c r="Q38" i="8"/>
  <c r="P38" i="8"/>
  <c r="O38" i="8"/>
  <c r="N38" i="8"/>
  <c r="L38" i="8"/>
  <c r="M38" i="8"/>
  <c r="G38" i="8"/>
  <c r="K38" i="8"/>
  <c r="J38" i="8"/>
  <c r="I38" i="8"/>
  <c r="H38" i="8"/>
  <c r="Y36" i="8"/>
  <c r="X36" i="8"/>
  <c r="W36" i="8"/>
  <c r="V36" i="8"/>
  <c r="U36" i="8"/>
  <c r="T36" i="8"/>
  <c r="S36" i="8"/>
  <c r="R36" i="8"/>
  <c r="Q36" i="8"/>
  <c r="P36" i="8"/>
  <c r="O36" i="8"/>
  <c r="N36" i="8"/>
  <c r="M36" i="8"/>
  <c r="L36" i="8"/>
  <c r="G36" i="8"/>
  <c r="K36" i="8"/>
  <c r="J36" i="8"/>
  <c r="I36" i="8"/>
  <c r="H36" i="8"/>
  <c r="Y35" i="8"/>
  <c r="X35" i="8"/>
  <c r="W35" i="8"/>
  <c r="V35" i="8"/>
  <c r="U35" i="8"/>
  <c r="T35" i="8"/>
  <c r="S35" i="8"/>
  <c r="R35" i="8"/>
  <c r="Q35" i="8"/>
  <c r="P35" i="8"/>
  <c r="O35" i="8"/>
  <c r="N35" i="8"/>
  <c r="L35" i="8"/>
  <c r="M35" i="8"/>
  <c r="G35" i="8"/>
  <c r="K35" i="8"/>
  <c r="J35" i="8"/>
  <c r="I35" i="8"/>
  <c r="H35" i="8"/>
  <c r="Y34" i="8"/>
  <c r="X34" i="8"/>
  <c r="W34" i="8"/>
  <c r="V34" i="8"/>
  <c r="U34" i="8"/>
  <c r="T34" i="8"/>
  <c r="S34" i="8"/>
  <c r="R34" i="8"/>
  <c r="Q34" i="8"/>
  <c r="P34" i="8"/>
  <c r="O34" i="8"/>
  <c r="N34" i="8"/>
  <c r="L34" i="8"/>
  <c r="M34" i="8"/>
  <c r="G34" i="8"/>
  <c r="K34" i="8"/>
  <c r="J34" i="8"/>
  <c r="I34" i="8"/>
  <c r="H34" i="8"/>
  <c r="Y32" i="8"/>
  <c r="X32" i="8"/>
  <c r="W32" i="8"/>
  <c r="V32" i="8"/>
  <c r="U32" i="8"/>
  <c r="T32" i="8"/>
  <c r="S32" i="8"/>
  <c r="R32" i="8"/>
  <c r="Q32" i="8"/>
  <c r="P32" i="8"/>
  <c r="O32" i="8"/>
  <c r="N32" i="8"/>
  <c r="L32" i="8"/>
  <c r="M32" i="8"/>
  <c r="G32" i="8"/>
  <c r="K32" i="8"/>
  <c r="J32" i="8"/>
  <c r="I32" i="8"/>
  <c r="H32" i="8"/>
  <c r="Y30" i="8"/>
  <c r="X30" i="8"/>
  <c r="W30" i="8"/>
  <c r="V30" i="8"/>
  <c r="U30" i="8"/>
  <c r="T30" i="8"/>
  <c r="S30" i="8"/>
  <c r="R30" i="8"/>
  <c r="Q30" i="8"/>
  <c r="P30" i="8"/>
  <c r="O30" i="8"/>
  <c r="N30" i="8"/>
  <c r="L30" i="8"/>
  <c r="M30" i="8"/>
  <c r="G30" i="8"/>
  <c r="K30" i="8"/>
  <c r="J30" i="8"/>
  <c r="I30" i="8"/>
  <c r="H30" i="8"/>
  <c r="Y29" i="8"/>
  <c r="X29" i="8"/>
  <c r="W29" i="8"/>
  <c r="V29" i="8"/>
  <c r="U29" i="8"/>
  <c r="T29" i="8"/>
  <c r="S29" i="8"/>
  <c r="R29" i="8"/>
  <c r="Q29" i="8"/>
  <c r="P29" i="8"/>
  <c r="O29" i="8"/>
  <c r="N29" i="8"/>
  <c r="L29" i="8"/>
  <c r="M29" i="8"/>
  <c r="G29" i="8"/>
  <c r="K29" i="8"/>
  <c r="J29" i="8"/>
  <c r="I29" i="8"/>
  <c r="H29" i="8"/>
  <c r="Y28" i="8"/>
  <c r="X28" i="8"/>
  <c r="W28" i="8"/>
  <c r="V28" i="8"/>
  <c r="U28" i="8"/>
  <c r="T28" i="8"/>
  <c r="S28" i="8"/>
  <c r="R28" i="8"/>
  <c r="Q28" i="8"/>
  <c r="P28" i="8"/>
  <c r="O28" i="8"/>
  <c r="N28" i="8"/>
  <c r="L28" i="8"/>
  <c r="M28" i="8"/>
  <c r="G28" i="8"/>
  <c r="K28" i="8"/>
  <c r="J28" i="8"/>
  <c r="I28" i="8"/>
  <c r="H28" i="8"/>
  <c r="Y26" i="8"/>
  <c r="X26" i="8"/>
  <c r="W26" i="8"/>
  <c r="V26" i="8"/>
  <c r="U26" i="8"/>
  <c r="T26" i="8"/>
  <c r="S26" i="8"/>
  <c r="R26" i="8"/>
  <c r="Q26" i="8"/>
  <c r="P26" i="8"/>
  <c r="O26" i="8"/>
  <c r="N26" i="8"/>
  <c r="L26" i="8"/>
  <c r="M26" i="8"/>
  <c r="G26" i="8"/>
  <c r="K26" i="8"/>
  <c r="J26" i="8"/>
  <c r="I26" i="8"/>
  <c r="H26" i="8"/>
  <c r="Y20" i="8"/>
  <c r="X20" i="8"/>
  <c r="W20" i="8"/>
  <c r="V20" i="8"/>
  <c r="U20" i="8"/>
  <c r="T20" i="8"/>
  <c r="S20" i="8"/>
  <c r="R20" i="8"/>
  <c r="Q20" i="8"/>
  <c r="P20" i="8"/>
  <c r="O20" i="8"/>
  <c r="N20" i="8"/>
  <c r="L20" i="8"/>
  <c r="M20" i="8"/>
  <c r="G20" i="8"/>
  <c r="K20" i="8"/>
  <c r="J20" i="8"/>
  <c r="I20" i="8"/>
  <c r="H20" i="8"/>
  <c r="Y19" i="8"/>
  <c r="X19" i="8"/>
  <c r="W19" i="8"/>
  <c r="V19" i="8"/>
  <c r="U19" i="8"/>
  <c r="T19" i="8"/>
  <c r="S19" i="8"/>
  <c r="R19" i="8"/>
  <c r="Q19" i="8"/>
  <c r="P19" i="8"/>
  <c r="O19" i="8"/>
  <c r="N19" i="8"/>
  <c r="L19" i="8"/>
  <c r="M19" i="8"/>
  <c r="G19" i="8"/>
  <c r="K19" i="8"/>
  <c r="J19" i="8"/>
  <c r="I19" i="8"/>
  <c r="H19" i="8"/>
  <c r="Y18" i="8"/>
  <c r="X18" i="8"/>
  <c r="W18" i="8"/>
  <c r="V18" i="8"/>
  <c r="U18" i="8"/>
  <c r="T18" i="8"/>
  <c r="S18" i="8"/>
  <c r="R18" i="8"/>
  <c r="Q18" i="8"/>
  <c r="P18" i="8"/>
  <c r="O18" i="8"/>
  <c r="N18" i="8"/>
  <c r="L18" i="8"/>
  <c r="M18" i="8"/>
  <c r="G18" i="8"/>
  <c r="K18" i="8"/>
  <c r="J18" i="8"/>
  <c r="I18" i="8"/>
  <c r="H18" i="8"/>
  <c r="Y15" i="8"/>
  <c r="X15" i="8"/>
  <c r="W15" i="8"/>
  <c r="V15" i="8"/>
  <c r="U15" i="8"/>
  <c r="T15" i="8"/>
  <c r="S15" i="8"/>
  <c r="R15" i="8"/>
  <c r="Q15" i="8"/>
  <c r="P15" i="8"/>
  <c r="O15" i="8"/>
  <c r="N15" i="8"/>
  <c r="L15" i="8"/>
  <c r="M15" i="8"/>
  <c r="G15" i="8"/>
  <c r="K15" i="8"/>
  <c r="J15" i="8"/>
  <c r="I15" i="8"/>
  <c r="H15" i="8"/>
  <c r="Y14" i="8"/>
  <c r="X14" i="8"/>
  <c r="W14" i="8"/>
  <c r="V14" i="8"/>
  <c r="U14" i="8"/>
  <c r="T14" i="8"/>
  <c r="S14" i="8"/>
  <c r="R14" i="8"/>
  <c r="Q14" i="8"/>
  <c r="P14" i="8"/>
  <c r="O14" i="8"/>
  <c r="N14" i="8"/>
  <c r="L14" i="8"/>
  <c r="M14" i="8"/>
  <c r="G14" i="8"/>
  <c r="K14" i="8"/>
  <c r="J14" i="8"/>
  <c r="I14" i="8"/>
  <c r="H14" i="8"/>
  <c r="Y13" i="8"/>
  <c r="X13" i="8"/>
  <c r="W13" i="8"/>
  <c r="V13" i="8"/>
  <c r="U13" i="8"/>
  <c r="T13" i="8"/>
  <c r="S13" i="8"/>
  <c r="R13" i="8"/>
  <c r="Q13" i="8"/>
  <c r="P13" i="8"/>
  <c r="O13" i="8"/>
  <c r="N13" i="8"/>
  <c r="L13" i="8"/>
  <c r="M13" i="8"/>
  <c r="G13" i="8"/>
  <c r="K13" i="8"/>
  <c r="J13" i="8"/>
  <c r="I13" i="8"/>
  <c r="H13" i="8"/>
  <c r="G113" i="8"/>
  <c r="H113" i="8"/>
  <c r="I113" i="8"/>
  <c r="J113" i="8"/>
  <c r="K113" i="8"/>
  <c r="L113" i="8"/>
  <c r="M113" i="8"/>
  <c r="N113" i="8"/>
  <c r="O113" i="8"/>
  <c r="P113" i="8"/>
  <c r="Q113" i="8"/>
  <c r="R113" i="8"/>
  <c r="S113" i="8"/>
  <c r="T113" i="8"/>
  <c r="U113" i="8"/>
  <c r="V113" i="8"/>
  <c r="W113" i="8"/>
  <c r="X113" i="8"/>
  <c r="Y113" i="8"/>
  <c r="G114" i="8"/>
  <c r="H114" i="8"/>
  <c r="I114" i="8"/>
  <c r="J114" i="8"/>
  <c r="K114" i="8"/>
  <c r="L114" i="8"/>
  <c r="M114" i="8"/>
  <c r="N114" i="8"/>
  <c r="O114" i="8"/>
  <c r="P114" i="8"/>
  <c r="Q114" i="8"/>
  <c r="R114" i="8"/>
  <c r="S114" i="8"/>
  <c r="T114" i="8"/>
  <c r="U114" i="8"/>
  <c r="V114" i="8"/>
  <c r="W114" i="8"/>
  <c r="X114" i="8"/>
  <c r="Y114" i="8"/>
  <c r="G115" i="8"/>
  <c r="H115" i="8"/>
  <c r="I115" i="8"/>
  <c r="J115" i="8"/>
  <c r="K115" i="8"/>
  <c r="L115" i="8"/>
  <c r="M115" i="8"/>
  <c r="N115" i="8"/>
  <c r="O115" i="8"/>
  <c r="P115" i="8"/>
  <c r="Q115" i="8"/>
  <c r="R115" i="8"/>
  <c r="S115" i="8"/>
  <c r="T115" i="8"/>
  <c r="U115" i="8"/>
  <c r="V115" i="8"/>
  <c r="W115" i="8"/>
  <c r="X115" i="8"/>
  <c r="Y115" i="8"/>
  <c r="G118" i="8"/>
  <c r="H118" i="8"/>
  <c r="I118" i="8"/>
  <c r="J118" i="8"/>
  <c r="K118" i="8"/>
  <c r="L118" i="8"/>
  <c r="M118" i="8"/>
  <c r="N118" i="8"/>
  <c r="O118" i="8"/>
  <c r="P118" i="8"/>
  <c r="Q118" i="8"/>
  <c r="R118" i="8"/>
  <c r="S118" i="8"/>
  <c r="T118" i="8"/>
  <c r="U118" i="8"/>
  <c r="V118" i="8"/>
  <c r="W118" i="8"/>
  <c r="X118" i="8"/>
  <c r="Y118" i="8"/>
  <c r="G119" i="8"/>
  <c r="H119" i="8"/>
  <c r="I119" i="8"/>
  <c r="J119" i="8"/>
  <c r="K119" i="8"/>
  <c r="L119" i="8"/>
  <c r="M119" i="8"/>
  <c r="N119" i="8"/>
  <c r="O119" i="8"/>
  <c r="P119" i="8"/>
  <c r="Q119" i="8"/>
  <c r="R119" i="8"/>
  <c r="S119" i="8"/>
  <c r="T119" i="8"/>
  <c r="U119" i="8"/>
  <c r="V119" i="8"/>
  <c r="W119" i="8"/>
  <c r="X119" i="8"/>
  <c r="Y119" i="8"/>
  <c r="G120" i="8"/>
  <c r="H120" i="8"/>
  <c r="I120" i="8"/>
  <c r="J120" i="8"/>
  <c r="K120" i="8"/>
  <c r="L120" i="8"/>
  <c r="M120" i="8"/>
  <c r="N120" i="8"/>
  <c r="O120" i="8"/>
  <c r="P120" i="8"/>
  <c r="Q120" i="8"/>
  <c r="R120" i="8"/>
  <c r="S120" i="8"/>
  <c r="T120" i="8"/>
  <c r="U120" i="8"/>
  <c r="V120" i="8"/>
  <c r="W120" i="8"/>
  <c r="X120" i="8"/>
  <c r="Y120" i="8"/>
  <c r="G126" i="8"/>
  <c r="H126" i="8"/>
  <c r="I126" i="8"/>
  <c r="J126" i="8"/>
  <c r="K126" i="8"/>
  <c r="L126" i="8"/>
  <c r="M126" i="8"/>
  <c r="N126" i="8"/>
  <c r="O126" i="8"/>
  <c r="P126" i="8"/>
  <c r="Q126" i="8"/>
  <c r="R126" i="8"/>
  <c r="S126" i="8"/>
  <c r="T126" i="8"/>
  <c r="U126" i="8"/>
  <c r="V126" i="8"/>
  <c r="W126" i="8"/>
  <c r="X126" i="8"/>
  <c r="Y126" i="8"/>
  <c r="G128" i="8"/>
  <c r="H128" i="8"/>
  <c r="I128" i="8"/>
  <c r="J128" i="8"/>
  <c r="K128" i="8"/>
  <c r="L128" i="8"/>
  <c r="M128" i="8"/>
  <c r="N128" i="8"/>
  <c r="O128" i="8"/>
  <c r="P128" i="8"/>
  <c r="Q128" i="8"/>
  <c r="R128" i="8"/>
  <c r="S128" i="8"/>
  <c r="T128" i="8"/>
  <c r="U128" i="8"/>
  <c r="V128" i="8"/>
  <c r="W128" i="8"/>
  <c r="X128" i="8"/>
  <c r="Y128" i="8"/>
  <c r="G129" i="8"/>
  <c r="H129" i="8"/>
  <c r="I129" i="8"/>
  <c r="J129" i="8"/>
  <c r="K129" i="8"/>
  <c r="L129" i="8"/>
  <c r="M129" i="8"/>
  <c r="N129" i="8"/>
  <c r="O129" i="8"/>
  <c r="P129" i="8"/>
  <c r="Q129" i="8"/>
  <c r="R129" i="8"/>
  <c r="S129" i="8"/>
  <c r="T129" i="8"/>
  <c r="U129" i="8"/>
  <c r="V129" i="8"/>
  <c r="W129" i="8"/>
  <c r="X129" i="8"/>
  <c r="Y129" i="8"/>
  <c r="G130" i="8"/>
  <c r="H130" i="8"/>
  <c r="I130" i="8"/>
  <c r="J130" i="8"/>
  <c r="K130" i="8"/>
  <c r="L130" i="8"/>
  <c r="M130" i="8"/>
  <c r="N130" i="8"/>
  <c r="O130" i="8"/>
  <c r="P130" i="8"/>
  <c r="Q130" i="8"/>
  <c r="R130" i="8"/>
  <c r="S130" i="8"/>
  <c r="T130" i="8"/>
  <c r="U130" i="8"/>
  <c r="V130" i="8"/>
  <c r="W130" i="8"/>
  <c r="X130" i="8"/>
  <c r="Y130" i="8"/>
  <c r="G132" i="8"/>
  <c r="H132" i="8"/>
  <c r="I132" i="8"/>
  <c r="J132" i="8"/>
  <c r="K132" i="8"/>
  <c r="L132" i="8"/>
  <c r="M132" i="8"/>
  <c r="N132" i="8"/>
  <c r="O132" i="8"/>
  <c r="P132" i="8"/>
  <c r="Q132" i="8"/>
  <c r="R132" i="8"/>
  <c r="S132" i="8"/>
  <c r="T132" i="8"/>
  <c r="U132" i="8"/>
  <c r="V132" i="8"/>
  <c r="W132" i="8"/>
  <c r="X132" i="8"/>
  <c r="Y132" i="8"/>
  <c r="G134" i="8"/>
  <c r="H134" i="8"/>
  <c r="I134" i="8"/>
  <c r="J134" i="8"/>
  <c r="K134" i="8"/>
  <c r="L134" i="8"/>
  <c r="M134" i="8"/>
  <c r="N134" i="8"/>
  <c r="O134" i="8"/>
  <c r="P134" i="8"/>
  <c r="Q134" i="8"/>
  <c r="R134" i="8"/>
  <c r="S134" i="8"/>
  <c r="T134" i="8"/>
  <c r="U134" i="8"/>
  <c r="V134" i="8"/>
  <c r="W134" i="8"/>
  <c r="X134" i="8"/>
  <c r="Y134" i="8"/>
  <c r="G135" i="8"/>
  <c r="H135" i="8"/>
  <c r="I135" i="8"/>
  <c r="J135" i="8"/>
  <c r="K135" i="8"/>
  <c r="L135" i="8"/>
  <c r="M135" i="8"/>
  <c r="N135" i="8"/>
  <c r="O135" i="8"/>
  <c r="P135" i="8"/>
  <c r="Q135" i="8"/>
  <c r="R135" i="8"/>
  <c r="S135" i="8"/>
  <c r="T135" i="8"/>
  <c r="U135" i="8"/>
  <c r="V135" i="8"/>
  <c r="W135" i="8"/>
  <c r="X135" i="8"/>
  <c r="Y135" i="8"/>
  <c r="G136" i="8"/>
  <c r="H136" i="8"/>
  <c r="I136" i="8"/>
  <c r="J136" i="8"/>
  <c r="K136" i="8"/>
  <c r="L136" i="8"/>
  <c r="M136" i="8"/>
  <c r="N136" i="8"/>
  <c r="O136" i="8"/>
  <c r="P136" i="8"/>
  <c r="Q136" i="8"/>
  <c r="R136" i="8"/>
  <c r="S136" i="8"/>
  <c r="T136" i="8"/>
  <c r="U136" i="8"/>
  <c r="V136" i="8"/>
  <c r="W136" i="8"/>
  <c r="X136" i="8"/>
  <c r="Y136" i="8"/>
  <c r="G138" i="8"/>
  <c r="H138" i="8"/>
  <c r="I138" i="8"/>
  <c r="J138" i="8"/>
  <c r="K138" i="8"/>
  <c r="L138" i="8"/>
  <c r="M138" i="8"/>
  <c r="N138" i="8"/>
  <c r="O138" i="8"/>
  <c r="P138" i="8"/>
  <c r="Q138" i="8"/>
  <c r="R138" i="8"/>
  <c r="S138" i="8"/>
  <c r="T138" i="8"/>
  <c r="U138" i="8"/>
  <c r="V138" i="8"/>
  <c r="W138" i="8"/>
  <c r="X138" i="8"/>
  <c r="Y138" i="8"/>
  <c r="G139" i="8"/>
  <c r="H139" i="8"/>
  <c r="I139" i="8"/>
  <c r="J139" i="8"/>
  <c r="K139" i="8"/>
  <c r="L139" i="8"/>
  <c r="M139" i="8"/>
  <c r="N139" i="8"/>
  <c r="O139" i="8"/>
  <c r="P139" i="8"/>
  <c r="Q139" i="8"/>
  <c r="R139" i="8"/>
  <c r="S139" i="8"/>
  <c r="T139" i="8"/>
  <c r="U139" i="8"/>
  <c r="V139" i="8"/>
  <c r="W139" i="8"/>
  <c r="X139" i="8"/>
  <c r="Y139" i="8"/>
  <c r="G140" i="8"/>
  <c r="H140" i="8"/>
  <c r="I140" i="8"/>
  <c r="J140" i="8"/>
  <c r="K140" i="8"/>
  <c r="L140" i="8"/>
  <c r="M140" i="8"/>
  <c r="N140" i="8"/>
  <c r="O140" i="8"/>
  <c r="P140" i="8"/>
  <c r="Q140" i="8"/>
  <c r="R140" i="8"/>
  <c r="S140" i="8"/>
  <c r="T140" i="8"/>
  <c r="U140" i="8"/>
  <c r="V140" i="8"/>
  <c r="W140" i="8"/>
  <c r="X140" i="8"/>
  <c r="Y140" i="8"/>
  <c r="G142" i="8"/>
  <c r="H142" i="8"/>
  <c r="I142" i="8"/>
  <c r="J142" i="8"/>
  <c r="K142" i="8"/>
  <c r="L142" i="8"/>
  <c r="M142" i="8"/>
  <c r="N142" i="8"/>
  <c r="O142" i="8"/>
  <c r="P142" i="8"/>
  <c r="Q142" i="8"/>
  <c r="R142" i="8"/>
  <c r="S142" i="8"/>
  <c r="T142" i="8"/>
  <c r="U142" i="8"/>
  <c r="V142" i="8"/>
  <c r="W142" i="8"/>
  <c r="X142" i="8"/>
  <c r="Y142" i="8"/>
  <c r="G145" i="8"/>
  <c r="H145" i="8"/>
  <c r="I145" i="8"/>
  <c r="J145" i="8"/>
  <c r="K145" i="8"/>
  <c r="L145" i="8"/>
  <c r="M145" i="8"/>
  <c r="N145" i="8"/>
  <c r="O145" i="8"/>
  <c r="P145" i="8"/>
  <c r="Q145" i="8"/>
  <c r="R145" i="8"/>
  <c r="S145" i="8"/>
  <c r="T145" i="8"/>
  <c r="U145" i="8"/>
  <c r="V145" i="8"/>
  <c r="W145" i="8"/>
  <c r="X145" i="8"/>
  <c r="Y145" i="8"/>
  <c r="G147" i="8"/>
  <c r="H147" i="8"/>
  <c r="I147" i="8"/>
  <c r="J147" i="8"/>
  <c r="K147" i="8"/>
  <c r="L147" i="8"/>
  <c r="M147" i="8"/>
  <c r="N147" i="8"/>
  <c r="O147" i="8"/>
  <c r="P147" i="8"/>
  <c r="Q147" i="8"/>
  <c r="R147" i="8"/>
  <c r="S147" i="8"/>
  <c r="T147" i="8"/>
  <c r="U147" i="8"/>
  <c r="V147" i="8"/>
  <c r="W147" i="8"/>
  <c r="X147" i="8"/>
  <c r="Y147" i="8"/>
  <c r="G148" i="8"/>
  <c r="H148" i="8"/>
  <c r="I148" i="8"/>
  <c r="J148" i="8"/>
  <c r="K148" i="8"/>
  <c r="L148" i="8"/>
  <c r="M148" i="8"/>
  <c r="N148" i="8"/>
  <c r="O148" i="8"/>
  <c r="P148" i="8"/>
  <c r="Q148" i="8"/>
  <c r="R148" i="8"/>
  <c r="S148" i="8"/>
  <c r="T148" i="8"/>
  <c r="U148" i="8"/>
  <c r="V148" i="8"/>
  <c r="W148" i="8"/>
  <c r="X148" i="8"/>
  <c r="Y148" i="8"/>
  <c r="G150" i="8"/>
  <c r="H150" i="8"/>
  <c r="I150" i="8"/>
  <c r="J150" i="8"/>
  <c r="K150" i="8"/>
  <c r="L150" i="8"/>
  <c r="M150" i="8"/>
  <c r="N150" i="8"/>
  <c r="O150" i="8"/>
  <c r="P150" i="8"/>
  <c r="Q150" i="8"/>
  <c r="R150" i="8"/>
  <c r="S150" i="8"/>
  <c r="T150" i="8"/>
  <c r="U150" i="8"/>
  <c r="V150" i="8"/>
  <c r="W150" i="8"/>
  <c r="X150" i="8"/>
  <c r="Y150" i="8"/>
  <c r="G151" i="8"/>
  <c r="H151" i="8"/>
  <c r="I151" i="8"/>
  <c r="J151" i="8"/>
  <c r="K151" i="8"/>
  <c r="L151" i="8"/>
  <c r="M151" i="8"/>
  <c r="N151" i="8"/>
  <c r="O151" i="8"/>
  <c r="P151" i="8"/>
  <c r="Q151" i="8"/>
  <c r="R151" i="8"/>
  <c r="S151" i="8"/>
  <c r="T151" i="8"/>
  <c r="U151" i="8"/>
  <c r="V151" i="8"/>
  <c r="W151" i="8"/>
  <c r="X151" i="8"/>
  <c r="Y151" i="8"/>
  <c r="G153" i="8"/>
  <c r="H153" i="8"/>
  <c r="I153" i="8"/>
  <c r="J153" i="8"/>
  <c r="K153" i="8"/>
  <c r="L153" i="8"/>
  <c r="M153" i="8"/>
  <c r="N153" i="8"/>
  <c r="O153" i="8"/>
  <c r="P153" i="8"/>
  <c r="Q153" i="8"/>
  <c r="R153" i="8"/>
  <c r="S153" i="8"/>
  <c r="T153" i="8"/>
  <c r="U153" i="8"/>
  <c r="V153" i="8"/>
  <c r="W153" i="8"/>
  <c r="X153" i="8"/>
  <c r="Y153" i="8"/>
  <c r="G154" i="8"/>
  <c r="H154" i="8"/>
  <c r="I154" i="8"/>
  <c r="J154" i="8"/>
  <c r="K154" i="8"/>
  <c r="L154" i="8"/>
  <c r="M154" i="8"/>
  <c r="N154" i="8"/>
  <c r="O154" i="8"/>
  <c r="P154" i="8"/>
  <c r="Q154" i="8"/>
  <c r="R154" i="8"/>
  <c r="S154" i="8"/>
  <c r="T154" i="8"/>
  <c r="U154" i="8"/>
  <c r="V154" i="8"/>
  <c r="W154" i="8"/>
  <c r="X154" i="8"/>
  <c r="Y154" i="8"/>
  <c r="G155" i="8"/>
  <c r="H155" i="8"/>
  <c r="I155" i="8"/>
  <c r="J155" i="8"/>
  <c r="K155" i="8"/>
  <c r="L155" i="8"/>
  <c r="M155" i="8"/>
  <c r="N155" i="8"/>
  <c r="O155" i="8"/>
  <c r="P155" i="8"/>
  <c r="Q155" i="8"/>
  <c r="R155" i="8"/>
  <c r="S155" i="8"/>
  <c r="T155" i="8"/>
  <c r="U155" i="8"/>
  <c r="V155" i="8"/>
  <c r="W155" i="8"/>
  <c r="X155" i="8"/>
  <c r="Y155" i="8"/>
  <c r="G156" i="8"/>
  <c r="H156" i="8"/>
  <c r="I156" i="8"/>
  <c r="J156" i="8"/>
  <c r="K156" i="8"/>
  <c r="L156" i="8"/>
  <c r="M156" i="8"/>
  <c r="N156" i="8"/>
  <c r="O156" i="8"/>
  <c r="P156" i="8"/>
  <c r="Q156" i="8"/>
  <c r="R156" i="8"/>
  <c r="S156" i="8"/>
  <c r="T156" i="8"/>
  <c r="U156" i="8"/>
  <c r="V156" i="8"/>
  <c r="W156" i="8"/>
  <c r="X156" i="8"/>
  <c r="Y156" i="8"/>
  <c r="G157" i="8"/>
  <c r="H157" i="8"/>
  <c r="I157" i="8"/>
  <c r="J157" i="8"/>
  <c r="K157" i="8"/>
  <c r="L157" i="8"/>
  <c r="M157" i="8"/>
  <c r="N157" i="8"/>
  <c r="O157" i="8"/>
  <c r="P157" i="8"/>
  <c r="Q157" i="8"/>
  <c r="R157" i="8"/>
  <c r="S157" i="8"/>
  <c r="T157" i="8"/>
  <c r="U157" i="8"/>
  <c r="V157" i="8"/>
  <c r="W157" i="8"/>
  <c r="X157" i="8"/>
  <c r="Y157" i="8"/>
  <c r="G158" i="8"/>
  <c r="H158" i="8"/>
  <c r="I158" i="8"/>
  <c r="J158" i="8"/>
  <c r="K158" i="8"/>
  <c r="L158" i="8"/>
  <c r="M158" i="8"/>
  <c r="N158" i="8"/>
  <c r="O158" i="8"/>
  <c r="P158" i="8"/>
  <c r="Q158" i="8"/>
  <c r="R158" i="8"/>
  <c r="S158" i="8"/>
  <c r="T158" i="8"/>
  <c r="U158" i="8"/>
  <c r="V158" i="8"/>
  <c r="W158" i="8"/>
  <c r="X158" i="8"/>
  <c r="Y158" i="8"/>
  <c r="G159" i="8"/>
  <c r="H159" i="8"/>
  <c r="I159" i="8"/>
  <c r="J159" i="8"/>
  <c r="K159" i="8"/>
  <c r="L159" i="8"/>
  <c r="M159" i="8"/>
  <c r="N159" i="8"/>
  <c r="O159" i="8"/>
  <c r="P159" i="8"/>
  <c r="Q159" i="8"/>
  <c r="R159" i="8"/>
  <c r="S159" i="8"/>
  <c r="T159" i="8"/>
  <c r="U159" i="8"/>
  <c r="V159" i="8"/>
  <c r="W159" i="8"/>
  <c r="X159" i="8"/>
  <c r="Y159" i="8"/>
  <c r="G160" i="8"/>
  <c r="H160" i="8"/>
  <c r="I160" i="8"/>
  <c r="J160" i="8"/>
  <c r="K160" i="8"/>
  <c r="L160" i="8"/>
  <c r="M160" i="8"/>
  <c r="N160" i="8"/>
  <c r="O160" i="8"/>
  <c r="P160" i="8"/>
  <c r="Q160" i="8"/>
  <c r="R160" i="8"/>
  <c r="S160" i="8"/>
  <c r="T160" i="8"/>
  <c r="U160" i="8"/>
  <c r="V160" i="8"/>
  <c r="W160" i="8"/>
  <c r="X160" i="8"/>
  <c r="Y160" i="8"/>
  <c r="G161" i="8"/>
  <c r="H161" i="8"/>
  <c r="I161" i="8"/>
  <c r="J161" i="8"/>
  <c r="K161" i="8"/>
  <c r="L161" i="8"/>
  <c r="M161" i="8"/>
  <c r="N161" i="8"/>
  <c r="O161" i="8"/>
  <c r="P161" i="8"/>
  <c r="Q161" i="8"/>
  <c r="R161" i="8"/>
  <c r="S161" i="8"/>
  <c r="T161" i="8"/>
  <c r="U161" i="8"/>
  <c r="V161" i="8"/>
  <c r="W161" i="8"/>
  <c r="X161" i="8"/>
  <c r="Y161" i="8"/>
  <c r="G162" i="8"/>
  <c r="L162" i="8"/>
  <c r="M162" i="8"/>
  <c r="N162" i="8"/>
  <c r="O162" i="8"/>
  <c r="P162" i="8"/>
  <c r="Q162" i="8"/>
  <c r="R162" i="8"/>
  <c r="S162" i="8"/>
  <c r="T162" i="8"/>
  <c r="U162" i="8"/>
  <c r="V162" i="8"/>
  <c r="W162" i="8"/>
  <c r="X162" i="8"/>
  <c r="Y162" i="8"/>
  <c r="AG88" i="5"/>
  <c r="AX137" i="5"/>
  <c r="AW137" i="5"/>
  <c r="AV137" i="5"/>
  <c r="AU137" i="5"/>
  <c r="AT137" i="5"/>
  <c r="AS137" i="5"/>
  <c r="AR137" i="5"/>
  <c r="AQ137" i="5"/>
  <c r="AP137" i="5"/>
  <c r="AO137" i="5"/>
  <c r="AN137" i="5"/>
  <c r="AM137" i="5"/>
  <c r="AL137" i="5"/>
  <c r="AK137" i="5"/>
  <c r="AJ137" i="5"/>
  <c r="AI137" i="5"/>
  <c r="AH137" i="5"/>
  <c r="AG137" i="5"/>
  <c r="AF137" i="5"/>
  <c r="AE137" i="5"/>
  <c r="CQ88" i="5"/>
  <c r="BU88" i="5"/>
  <c r="AX135" i="5"/>
  <c r="AE128" i="5"/>
  <c r="AE186" i="5"/>
  <c r="AE185" i="5"/>
  <c r="AE184" i="5"/>
  <c r="AE183" i="5"/>
  <c r="AE182" i="5"/>
  <c r="AE181" i="5"/>
  <c r="AE180" i="5"/>
  <c r="AE179" i="5"/>
  <c r="AE178" i="5"/>
  <c r="AE177" i="5"/>
  <c r="AE176" i="5"/>
  <c r="AE175" i="5"/>
  <c r="AE174" i="5"/>
  <c r="AE173" i="5"/>
  <c r="AE172" i="5"/>
  <c r="AE171" i="5"/>
  <c r="AE170" i="5"/>
  <c r="AE169" i="5"/>
  <c r="AE168" i="5"/>
  <c r="AE167" i="5"/>
  <c r="AE166" i="5"/>
  <c r="AE165" i="5"/>
  <c r="AE164" i="5"/>
  <c r="AE163" i="5"/>
  <c r="AE162" i="5"/>
  <c r="AE161" i="5"/>
  <c r="AE160" i="5"/>
  <c r="AE159" i="5"/>
  <c r="AE158" i="5"/>
  <c r="AE157" i="5"/>
  <c r="AE156" i="5"/>
  <c r="AE155" i="5"/>
  <c r="AE154" i="5"/>
  <c r="AE153" i="5"/>
  <c r="AE152" i="5"/>
  <c r="AE151" i="5"/>
  <c r="AE150" i="5"/>
  <c r="AE149" i="5"/>
  <c r="AE148" i="5"/>
  <c r="AE147" i="5"/>
  <c r="AE146" i="5"/>
  <c r="AE145" i="5"/>
  <c r="AE144" i="5"/>
  <c r="AE143" i="5"/>
  <c r="AE142" i="5"/>
  <c r="AE141" i="5"/>
  <c r="AE140" i="5"/>
  <c r="AE139" i="5"/>
  <c r="AE138" i="5"/>
  <c r="AE136" i="5"/>
  <c r="CS34" i="5"/>
  <c r="CT34" i="5"/>
  <c r="CU34" i="5"/>
  <c r="CV34" i="5"/>
  <c r="CW34" i="5"/>
  <c r="CX34" i="5"/>
  <c r="CY34" i="5"/>
  <c r="CZ34" i="5"/>
  <c r="DA34" i="5"/>
  <c r="DB34" i="5"/>
  <c r="DC34" i="5"/>
  <c r="DD34" i="5"/>
  <c r="DE34" i="5"/>
  <c r="DF34" i="5"/>
  <c r="DG34" i="5"/>
  <c r="DH34" i="5"/>
  <c r="DI34" i="5"/>
  <c r="DJ34" i="5"/>
  <c r="DK34" i="5"/>
  <c r="DL34" i="5"/>
  <c r="BW34" i="5"/>
  <c r="BX34" i="5"/>
  <c r="BY34" i="5"/>
  <c r="DL186" i="5"/>
  <c r="DK186" i="5"/>
  <c r="DJ186" i="5"/>
  <c r="DI186" i="5"/>
  <c r="DH186" i="5"/>
  <c r="DG186" i="5"/>
  <c r="DF186" i="5"/>
  <c r="DE186" i="5"/>
  <c r="DD186" i="5"/>
  <c r="DC186" i="5"/>
  <c r="DB186" i="5"/>
  <c r="DA186" i="5"/>
  <c r="CZ186" i="5"/>
  <c r="CY186" i="5"/>
  <c r="CX186" i="5"/>
  <c r="CW186" i="5"/>
  <c r="CV186" i="5"/>
  <c r="CU186" i="5"/>
  <c r="CT186" i="5"/>
  <c r="CS186" i="5"/>
  <c r="DL185" i="5"/>
  <c r="DK185" i="5"/>
  <c r="DJ185" i="5"/>
  <c r="DI185" i="5"/>
  <c r="DH185" i="5"/>
  <c r="DG185" i="5"/>
  <c r="DF185" i="5"/>
  <c r="DE185" i="5"/>
  <c r="DD185" i="5"/>
  <c r="DC185" i="5"/>
  <c r="DB185" i="5"/>
  <c r="DA185" i="5"/>
  <c r="CZ185" i="5"/>
  <c r="CY185" i="5"/>
  <c r="CX185" i="5"/>
  <c r="CW185" i="5"/>
  <c r="CV185" i="5"/>
  <c r="CU185" i="5"/>
  <c r="CT185" i="5"/>
  <c r="CS185" i="5"/>
  <c r="DL184" i="5"/>
  <c r="DK184" i="5"/>
  <c r="DJ184" i="5"/>
  <c r="DI184" i="5"/>
  <c r="DH184" i="5"/>
  <c r="DG184" i="5"/>
  <c r="DF184" i="5"/>
  <c r="DE184" i="5"/>
  <c r="DD184" i="5"/>
  <c r="DC184" i="5"/>
  <c r="DB184" i="5"/>
  <c r="DA184" i="5"/>
  <c r="CZ184" i="5"/>
  <c r="CY184" i="5"/>
  <c r="CX184" i="5"/>
  <c r="CW184" i="5"/>
  <c r="CV184" i="5"/>
  <c r="CU184" i="5"/>
  <c r="CT184" i="5"/>
  <c r="CS184" i="5"/>
  <c r="DL183" i="5"/>
  <c r="DK183" i="5"/>
  <c r="DJ183" i="5"/>
  <c r="DI183" i="5"/>
  <c r="DH183" i="5"/>
  <c r="DG183" i="5"/>
  <c r="DF183" i="5"/>
  <c r="DE183" i="5"/>
  <c r="DD183" i="5"/>
  <c r="DC183" i="5"/>
  <c r="DB183" i="5"/>
  <c r="DA183" i="5"/>
  <c r="CZ183" i="5"/>
  <c r="CY183" i="5"/>
  <c r="CX183" i="5"/>
  <c r="CW183" i="5"/>
  <c r="CV183" i="5"/>
  <c r="CU183" i="5"/>
  <c r="CT183" i="5"/>
  <c r="CS183" i="5"/>
  <c r="DL182" i="5"/>
  <c r="DK182" i="5"/>
  <c r="DJ182" i="5"/>
  <c r="DI182" i="5"/>
  <c r="DH182" i="5"/>
  <c r="DG182" i="5"/>
  <c r="DF182" i="5"/>
  <c r="DE182" i="5"/>
  <c r="DD182" i="5"/>
  <c r="DC182" i="5"/>
  <c r="DB182" i="5"/>
  <c r="DA182" i="5"/>
  <c r="CZ182" i="5"/>
  <c r="CY182" i="5"/>
  <c r="CX182" i="5"/>
  <c r="CW182" i="5"/>
  <c r="CV182" i="5"/>
  <c r="CU182" i="5"/>
  <c r="CT182" i="5"/>
  <c r="CS182" i="5"/>
  <c r="DL181" i="5"/>
  <c r="DK181" i="5"/>
  <c r="DJ181" i="5"/>
  <c r="DI181" i="5"/>
  <c r="DH181" i="5"/>
  <c r="DG181" i="5"/>
  <c r="DF181" i="5"/>
  <c r="DE181" i="5"/>
  <c r="DD181" i="5"/>
  <c r="DC181" i="5"/>
  <c r="DB181" i="5"/>
  <c r="DA181" i="5"/>
  <c r="CZ181" i="5"/>
  <c r="CY181" i="5"/>
  <c r="CX181" i="5"/>
  <c r="CW181" i="5"/>
  <c r="CV181" i="5"/>
  <c r="CU181" i="5"/>
  <c r="CT181" i="5"/>
  <c r="CS181" i="5"/>
  <c r="DL180" i="5"/>
  <c r="DK180" i="5"/>
  <c r="DJ180" i="5"/>
  <c r="DI180" i="5"/>
  <c r="DH180" i="5"/>
  <c r="DG180" i="5"/>
  <c r="DF180" i="5"/>
  <c r="DE180" i="5"/>
  <c r="DD180" i="5"/>
  <c r="DC180" i="5"/>
  <c r="DB180" i="5"/>
  <c r="DA180" i="5"/>
  <c r="CZ180" i="5"/>
  <c r="CY180" i="5"/>
  <c r="CX180" i="5"/>
  <c r="CW180" i="5"/>
  <c r="CV180" i="5"/>
  <c r="CU180" i="5"/>
  <c r="CT180" i="5"/>
  <c r="CS180" i="5"/>
  <c r="DL179" i="5"/>
  <c r="DK179" i="5"/>
  <c r="DJ179" i="5"/>
  <c r="DI179" i="5"/>
  <c r="DH179" i="5"/>
  <c r="DG179" i="5"/>
  <c r="DF179" i="5"/>
  <c r="DE179" i="5"/>
  <c r="DD179" i="5"/>
  <c r="DC179" i="5"/>
  <c r="DB179" i="5"/>
  <c r="DA179" i="5"/>
  <c r="CZ179" i="5"/>
  <c r="CY179" i="5"/>
  <c r="CX179" i="5"/>
  <c r="CW179" i="5"/>
  <c r="CV179" i="5"/>
  <c r="CU179" i="5"/>
  <c r="CT179" i="5"/>
  <c r="CS179" i="5"/>
  <c r="DL178" i="5"/>
  <c r="DK178" i="5"/>
  <c r="DJ178" i="5"/>
  <c r="DI178" i="5"/>
  <c r="DH178" i="5"/>
  <c r="DG178" i="5"/>
  <c r="DF178" i="5"/>
  <c r="DE178" i="5"/>
  <c r="DD178" i="5"/>
  <c r="DC178" i="5"/>
  <c r="DB178" i="5"/>
  <c r="DA178" i="5"/>
  <c r="CZ178" i="5"/>
  <c r="CY178" i="5"/>
  <c r="CX178" i="5"/>
  <c r="CW178" i="5"/>
  <c r="CV178" i="5"/>
  <c r="CU178" i="5"/>
  <c r="CT178" i="5"/>
  <c r="CS178" i="5"/>
  <c r="DL177" i="5"/>
  <c r="DK177" i="5"/>
  <c r="DJ177" i="5"/>
  <c r="DI177" i="5"/>
  <c r="DH177" i="5"/>
  <c r="DG177" i="5"/>
  <c r="DF177" i="5"/>
  <c r="DE177" i="5"/>
  <c r="DD177" i="5"/>
  <c r="DC177" i="5"/>
  <c r="DB177" i="5"/>
  <c r="DA177" i="5"/>
  <c r="CZ177" i="5"/>
  <c r="CY177" i="5"/>
  <c r="CX177" i="5"/>
  <c r="CW177" i="5"/>
  <c r="CV177" i="5"/>
  <c r="CU177" i="5"/>
  <c r="CT177" i="5"/>
  <c r="CS177" i="5"/>
  <c r="DL176" i="5"/>
  <c r="DK176" i="5"/>
  <c r="DJ176" i="5"/>
  <c r="DI176" i="5"/>
  <c r="DH176" i="5"/>
  <c r="DG176" i="5"/>
  <c r="DF176" i="5"/>
  <c r="DE176" i="5"/>
  <c r="DD176" i="5"/>
  <c r="DC176" i="5"/>
  <c r="DB176" i="5"/>
  <c r="DA176" i="5"/>
  <c r="CZ176" i="5"/>
  <c r="CY176" i="5"/>
  <c r="CX176" i="5"/>
  <c r="CW176" i="5"/>
  <c r="CV176" i="5"/>
  <c r="CU176" i="5"/>
  <c r="CT176" i="5"/>
  <c r="CS176" i="5"/>
  <c r="DL175" i="5"/>
  <c r="DK175" i="5"/>
  <c r="DJ175" i="5"/>
  <c r="DI175" i="5"/>
  <c r="DH175" i="5"/>
  <c r="DG175" i="5"/>
  <c r="DF175" i="5"/>
  <c r="DE175" i="5"/>
  <c r="DD175" i="5"/>
  <c r="DC175" i="5"/>
  <c r="DB175" i="5"/>
  <c r="DA175" i="5"/>
  <c r="CZ175" i="5"/>
  <c r="CY175" i="5"/>
  <c r="CX175" i="5"/>
  <c r="CW175" i="5"/>
  <c r="CV175" i="5"/>
  <c r="CU175" i="5"/>
  <c r="CT175" i="5"/>
  <c r="CS175" i="5"/>
  <c r="DL174" i="5"/>
  <c r="DK174" i="5"/>
  <c r="DJ174" i="5"/>
  <c r="DI174" i="5"/>
  <c r="DH174" i="5"/>
  <c r="DG174" i="5"/>
  <c r="DF174" i="5"/>
  <c r="DE174" i="5"/>
  <c r="DD174" i="5"/>
  <c r="DC174" i="5"/>
  <c r="DB174" i="5"/>
  <c r="DA174" i="5"/>
  <c r="CZ174" i="5"/>
  <c r="CY174" i="5"/>
  <c r="CX174" i="5"/>
  <c r="CW174" i="5"/>
  <c r="CV174" i="5"/>
  <c r="CU174" i="5"/>
  <c r="CT174" i="5"/>
  <c r="CS174" i="5"/>
  <c r="DL173" i="5"/>
  <c r="DK173" i="5"/>
  <c r="DJ173" i="5"/>
  <c r="DI173" i="5"/>
  <c r="DH173" i="5"/>
  <c r="DG173" i="5"/>
  <c r="DF173" i="5"/>
  <c r="DE173" i="5"/>
  <c r="DD173" i="5"/>
  <c r="DC173" i="5"/>
  <c r="DB173" i="5"/>
  <c r="DA173" i="5"/>
  <c r="CZ173" i="5"/>
  <c r="CY173" i="5"/>
  <c r="CX173" i="5"/>
  <c r="CW173" i="5"/>
  <c r="CV173" i="5"/>
  <c r="CU173" i="5"/>
  <c r="CT173" i="5"/>
  <c r="CS173" i="5"/>
  <c r="DL172" i="5"/>
  <c r="DK172" i="5"/>
  <c r="DJ172" i="5"/>
  <c r="DI172" i="5"/>
  <c r="DH172" i="5"/>
  <c r="DG172" i="5"/>
  <c r="DF172" i="5"/>
  <c r="DE172" i="5"/>
  <c r="DD172" i="5"/>
  <c r="DC172" i="5"/>
  <c r="DB172" i="5"/>
  <c r="DA172" i="5"/>
  <c r="CZ172" i="5"/>
  <c r="CY172" i="5"/>
  <c r="CX172" i="5"/>
  <c r="CW172" i="5"/>
  <c r="CV172" i="5"/>
  <c r="CU172" i="5"/>
  <c r="CT172" i="5"/>
  <c r="CS172" i="5"/>
  <c r="DL171" i="5"/>
  <c r="DK171" i="5"/>
  <c r="DJ171" i="5"/>
  <c r="DI171" i="5"/>
  <c r="DH171" i="5"/>
  <c r="DG171" i="5"/>
  <c r="DF171" i="5"/>
  <c r="DE171" i="5"/>
  <c r="DD171" i="5"/>
  <c r="DC171" i="5"/>
  <c r="DB171" i="5"/>
  <c r="DA171" i="5"/>
  <c r="CZ171" i="5"/>
  <c r="CY171" i="5"/>
  <c r="CX171" i="5"/>
  <c r="CW171" i="5"/>
  <c r="CV171" i="5"/>
  <c r="CU171" i="5"/>
  <c r="CT171" i="5"/>
  <c r="CS171" i="5"/>
  <c r="DL170" i="5"/>
  <c r="DK170" i="5"/>
  <c r="DJ170" i="5"/>
  <c r="DI170" i="5"/>
  <c r="DH170" i="5"/>
  <c r="DG170" i="5"/>
  <c r="DF170" i="5"/>
  <c r="DE170" i="5"/>
  <c r="DD170" i="5"/>
  <c r="DC170" i="5"/>
  <c r="DB170" i="5"/>
  <c r="DA170" i="5"/>
  <c r="CZ170" i="5"/>
  <c r="CY170" i="5"/>
  <c r="CX170" i="5"/>
  <c r="CW170" i="5"/>
  <c r="CV170" i="5"/>
  <c r="CU170" i="5"/>
  <c r="CT170" i="5"/>
  <c r="CS170" i="5"/>
  <c r="DL169" i="5"/>
  <c r="DK169" i="5"/>
  <c r="DJ169" i="5"/>
  <c r="DI169" i="5"/>
  <c r="DH169" i="5"/>
  <c r="DG169" i="5"/>
  <c r="DF169" i="5"/>
  <c r="DE169" i="5"/>
  <c r="DD169" i="5"/>
  <c r="DC169" i="5"/>
  <c r="DB169" i="5"/>
  <c r="DA169" i="5"/>
  <c r="CZ169" i="5"/>
  <c r="CY169" i="5"/>
  <c r="CX169" i="5"/>
  <c r="CW169" i="5"/>
  <c r="CV169" i="5"/>
  <c r="CU169" i="5"/>
  <c r="CT169" i="5"/>
  <c r="CS169" i="5"/>
  <c r="DL168" i="5"/>
  <c r="DK168" i="5"/>
  <c r="DJ168" i="5"/>
  <c r="DI168" i="5"/>
  <c r="DH168" i="5"/>
  <c r="DG168" i="5"/>
  <c r="DF168" i="5"/>
  <c r="DE168" i="5"/>
  <c r="DD168" i="5"/>
  <c r="DC168" i="5"/>
  <c r="DB168" i="5"/>
  <c r="DA168" i="5"/>
  <c r="CZ168" i="5"/>
  <c r="CY168" i="5"/>
  <c r="CX168" i="5"/>
  <c r="CW168" i="5"/>
  <c r="CV168" i="5"/>
  <c r="CU168" i="5"/>
  <c r="CT168" i="5"/>
  <c r="CS168" i="5"/>
  <c r="DL167" i="5"/>
  <c r="DK167" i="5"/>
  <c r="DJ167" i="5"/>
  <c r="DI167" i="5"/>
  <c r="DH167" i="5"/>
  <c r="DG167" i="5"/>
  <c r="DF167" i="5"/>
  <c r="DE167" i="5"/>
  <c r="DD167" i="5"/>
  <c r="DC167" i="5"/>
  <c r="DB167" i="5"/>
  <c r="DA167" i="5"/>
  <c r="CZ167" i="5"/>
  <c r="CY167" i="5"/>
  <c r="CX167" i="5"/>
  <c r="CW167" i="5"/>
  <c r="CV167" i="5"/>
  <c r="CU167" i="5"/>
  <c r="CT167" i="5"/>
  <c r="CS167" i="5"/>
  <c r="DL166" i="5"/>
  <c r="DK166" i="5"/>
  <c r="DJ166" i="5"/>
  <c r="DI166" i="5"/>
  <c r="DH166" i="5"/>
  <c r="DG166" i="5"/>
  <c r="DF166" i="5"/>
  <c r="DE166" i="5"/>
  <c r="DD166" i="5"/>
  <c r="DC166" i="5"/>
  <c r="DB166" i="5"/>
  <c r="DA166" i="5"/>
  <c r="CZ166" i="5"/>
  <c r="CY166" i="5"/>
  <c r="CX166" i="5"/>
  <c r="CW166" i="5"/>
  <c r="CV166" i="5"/>
  <c r="CU166" i="5"/>
  <c r="CT166" i="5"/>
  <c r="CS166" i="5"/>
  <c r="DL165" i="5"/>
  <c r="DK165" i="5"/>
  <c r="DJ165" i="5"/>
  <c r="DI165" i="5"/>
  <c r="DH165" i="5"/>
  <c r="DG165" i="5"/>
  <c r="DF165" i="5"/>
  <c r="DE165" i="5"/>
  <c r="DD165" i="5"/>
  <c r="DC165" i="5"/>
  <c r="DB165" i="5"/>
  <c r="DA165" i="5"/>
  <c r="CZ165" i="5"/>
  <c r="CY165" i="5"/>
  <c r="CX165" i="5"/>
  <c r="CW165" i="5"/>
  <c r="CV165" i="5"/>
  <c r="CU165" i="5"/>
  <c r="CT165" i="5"/>
  <c r="CS165" i="5"/>
  <c r="DL164" i="5"/>
  <c r="DK164" i="5"/>
  <c r="DJ164" i="5"/>
  <c r="DI164" i="5"/>
  <c r="DH164" i="5"/>
  <c r="DG164" i="5"/>
  <c r="DF164" i="5"/>
  <c r="DE164" i="5"/>
  <c r="DD164" i="5"/>
  <c r="DC164" i="5"/>
  <c r="DB164" i="5"/>
  <c r="DA164" i="5"/>
  <c r="CZ164" i="5"/>
  <c r="CY164" i="5"/>
  <c r="CX164" i="5"/>
  <c r="CW164" i="5"/>
  <c r="CV164" i="5"/>
  <c r="CU164" i="5"/>
  <c r="CT164" i="5"/>
  <c r="CS164" i="5"/>
  <c r="DL163" i="5"/>
  <c r="DK163" i="5"/>
  <c r="DJ163" i="5"/>
  <c r="DI163" i="5"/>
  <c r="DH163" i="5"/>
  <c r="DG163" i="5"/>
  <c r="DF163" i="5"/>
  <c r="DE163" i="5"/>
  <c r="DD163" i="5"/>
  <c r="DC163" i="5"/>
  <c r="DB163" i="5"/>
  <c r="DA163" i="5"/>
  <c r="CZ163" i="5"/>
  <c r="CY163" i="5"/>
  <c r="CX163" i="5"/>
  <c r="CW163" i="5"/>
  <c r="CV163" i="5"/>
  <c r="CU163" i="5"/>
  <c r="CT163" i="5"/>
  <c r="CS163" i="5"/>
  <c r="DL162" i="5"/>
  <c r="DK162" i="5"/>
  <c r="DJ162" i="5"/>
  <c r="DI162" i="5"/>
  <c r="DH162" i="5"/>
  <c r="DG162" i="5"/>
  <c r="DF162" i="5"/>
  <c r="DE162" i="5"/>
  <c r="DD162" i="5"/>
  <c r="DC162" i="5"/>
  <c r="DB162" i="5"/>
  <c r="DA162" i="5"/>
  <c r="CZ162" i="5"/>
  <c r="CY162" i="5"/>
  <c r="CX162" i="5"/>
  <c r="CW162" i="5"/>
  <c r="CV162" i="5"/>
  <c r="CU162" i="5"/>
  <c r="CT162" i="5"/>
  <c r="CS162" i="5"/>
  <c r="DL161" i="5"/>
  <c r="DK161" i="5"/>
  <c r="DJ161" i="5"/>
  <c r="DI161" i="5"/>
  <c r="DH161" i="5"/>
  <c r="DG161" i="5"/>
  <c r="DF161" i="5"/>
  <c r="DE161" i="5"/>
  <c r="DD161" i="5"/>
  <c r="DC161" i="5"/>
  <c r="DB161" i="5"/>
  <c r="DA161" i="5"/>
  <c r="CZ161" i="5"/>
  <c r="CY161" i="5"/>
  <c r="CX161" i="5"/>
  <c r="CW161" i="5"/>
  <c r="CV161" i="5"/>
  <c r="CU161" i="5"/>
  <c r="CT161" i="5"/>
  <c r="CS161" i="5"/>
  <c r="DL160" i="5"/>
  <c r="DK160" i="5"/>
  <c r="DJ160" i="5"/>
  <c r="DI160" i="5"/>
  <c r="DH160" i="5"/>
  <c r="DG160" i="5"/>
  <c r="DF160" i="5"/>
  <c r="DE160" i="5"/>
  <c r="DD160" i="5"/>
  <c r="DC160" i="5"/>
  <c r="DB160" i="5"/>
  <c r="DA160" i="5"/>
  <c r="CZ160" i="5"/>
  <c r="CY160" i="5"/>
  <c r="CX160" i="5"/>
  <c r="CW160" i="5"/>
  <c r="CV160" i="5"/>
  <c r="CU160" i="5"/>
  <c r="CT160" i="5"/>
  <c r="CS160" i="5"/>
  <c r="DL159" i="5"/>
  <c r="DK159" i="5"/>
  <c r="DJ159" i="5"/>
  <c r="DI159" i="5"/>
  <c r="DH159" i="5"/>
  <c r="DG159" i="5"/>
  <c r="DF159" i="5"/>
  <c r="DE159" i="5"/>
  <c r="DD159" i="5"/>
  <c r="DC159" i="5"/>
  <c r="DB159" i="5"/>
  <c r="DA159" i="5"/>
  <c r="CZ159" i="5"/>
  <c r="CY159" i="5"/>
  <c r="CX159" i="5"/>
  <c r="CW159" i="5"/>
  <c r="CV159" i="5"/>
  <c r="CU159" i="5"/>
  <c r="CT159" i="5"/>
  <c r="CS159" i="5"/>
  <c r="DL158" i="5"/>
  <c r="DK158" i="5"/>
  <c r="DJ158" i="5"/>
  <c r="DI158" i="5"/>
  <c r="DH158" i="5"/>
  <c r="DG158" i="5"/>
  <c r="DF158" i="5"/>
  <c r="DE158" i="5"/>
  <c r="DD158" i="5"/>
  <c r="DC158" i="5"/>
  <c r="DB158" i="5"/>
  <c r="DA158" i="5"/>
  <c r="CZ158" i="5"/>
  <c r="CY158" i="5"/>
  <c r="CX158" i="5"/>
  <c r="CW158" i="5"/>
  <c r="CV158" i="5"/>
  <c r="CU158" i="5"/>
  <c r="CT158" i="5"/>
  <c r="CS158" i="5"/>
  <c r="DL157" i="5"/>
  <c r="DK157" i="5"/>
  <c r="DJ157" i="5"/>
  <c r="DI157" i="5"/>
  <c r="DH157" i="5"/>
  <c r="DG157" i="5"/>
  <c r="DF157" i="5"/>
  <c r="DE157" i="5"/>
  <c r="DD157" i="5"/>
  <c r="DC157" i="5"/>
  <c r="DB157" i="5"/>
  <c r="DA157" i="5"/>
  <c r="CZ157" i="5"/>
  <c r="CY157" i="5"/>
  <c r="CX157" i="5"/>
  <c r="CW157" i="5"/>
  <c r="CV157" i="5"/>
  <c r="CU157" i="5"/>
  <c r="CT157" i="5"/>
  <c r="CS157" i="5"/>
  <c r="DL156" i="5"/>
  <c r="DK156" i="5"/>
  <c r="DJ156" i="5"/>
  <c r="DI156" i="5"/>
  <c r="DH156" i="5"/>
  <c r="DG156" i="5"/>
  <c r="DF156" i="5"/>
  <c r="DE156" i="5"/>
  <c r="DD156" i="5"/>
  <c r="DC156" i="5"/>
  <c r="DB156" i="5"/>
  <c r="DA156" i="5"/>
  <c r="CZ156" i="5"/>
  <c r="CY156" i="5"/>
  <c r="CX156" i="5"/>
  <c r="CW156" i="5"/>
  <c r="CV156" i="5"/>
  <c r="CU156" i="5"/>
  <c r="CT156" i="5"/>
  <c r="CS156" i="5"/>
  <c r="DL155" i="5"/>
  <c r="DK155" i="5"/>
  <c r="DJ155" i="5"/>
  <c r="DI155" i="5"/>
  <c r="DH155" i="5"/>
  <c r="DG155" i="5"/>
  <c r="DF155" i="5"/>
  <c r="DE155" i="5"/>
  <c r="DD155" i="5"/>
  <c r="DC155" i="5"/>
  <c r="DB155" i="5"/>
  <c r="DA155" i="5"/>
  <c r="CZ155" i="5"/>
  <c r="CY155" i="5"/>
  <c r="CX155" i="5"/>
  <c r="CW155" i="5"/>
  <c r="CV155" i="5"/>
  <c r="CU155" i="5"/>
  <c r="CT155" i="5"/>
  <c r="CS155" i="5"/>
  <c r="DL154" i="5"/>
  <c r="DK154" i="5"/>
  <c r="DJ154" i="5"/>
  <c r="DI154" i="5"/>
  <c r="DH154" i="5"/>
  <c r="DG154" i="5"/>
  <c r="DF154" i="5"/>
  <c r="DE154" i="5"/>
  <c r="DD154" i="5"/>
  <c r="DC154" i="5"/>
  <c r="DB154" i="5"/>
  <c r="DA154" i="5"/>
  <c r="CZ154" i="5"/>
  <c r="CY154" i="5"/>
  <c r="CX154" i="5"/>
  <c r="CW154" i="5"/>
  <c r="CV154" i="5"/>
  <c r="CU154" i="5"/>
  <c r="CT154" i="5"/>
  <c r="CS154" i="5"/>
  <c r="DL153" i="5"/>
  <c r="DK153" i="5"/>
  <c r="DJ153" i="5"/>
  <c r="DI153" i="5"/>
  <c r="DH153" i="5"/>
  <c r="DG153" i="5"/>
  <c r="DF153" i="5"/>
  <c r="DE153" i="5"/>
  <c r="DD153" i="5"/>
  <c r="DC153" i="5"/>
  <c r="DB153" i="5"/>
  <c r="DA153" i="5"/>
  <c r="CZ153" i="5"/>
  <c r="CY153" i="5"/>
  <c r="CX153" i="5"/>
  <c r="CW153" i="5"/>
  <c r="CV153" i="5"/>
  <c r="CU153" i="5"/>
  <c r="CT153" i="5"/>
  <c r="CS153" i="5"/>
  <c r="DL152" i="5"/>
  <c r="DK152" i="5"/>
  <c r="DJ152" i="5"/>
  <c r="DI152" i="5"/>
  <c r="DH152" i="5"/>
  <c r="DG152" i="5"/>
  <c r="DF152" i="5"/>
  <c r="DE152" i="5"/>
  <c r="DD152" i="5"/>
  <c r="DC152" i="5"/>
  <c r="DB152" i="5"/>
  <c r="DA152" i="5"/>
  <c r="CZ152" i="5"/>
  <c r="CY152" i="5"/>
  <c r="CX152" i="5"/>
  <c r="CW152" i="5"/>
  <c r="CV152" i="5"/>
  <c r="CU152" i="5"/>
  <c r="CT152" i="5"/>
  <c r="CS152" i="5"/>
  <c r="DL151" i="5"/>
  <c r="DK151" i="5"/>
  <c r="DJ151" i="5"/>
  <c r="DI151" i="5"/>
  <c r="DH151" i="5"/>
  <c r="DG151" i="5"/>
  <c r="DF151" i="5"/>
  <c r="DE151" i="5"/>
  <c r="DD151" i="5"/>
  <c r="DC151" i="5"/>
  <c r="DB151" i="5"/>
  <c r="DA151" i="5"/>
  <c r="CZ151" i="5"/>
  <c r="CY151" i="5"/>
  <c r="CX151" i="5"/>
  <c r="CW151" i="5"/>
  <c r="CV151" i="5"/>
  <c r="CU151" i="5"/>
  <c r="CT151" i="5"/>
  <c r="CS151" i="5"/>
  <c r="DL150" i="5"/>
  <c r="DK150" i="5"/>
  <c r="DJ150" i="5"/>
  <c r="DI150" i="5"/>
  <c r="DH150" i="5"/>
  <c r="DG150" i="5"/>
  <c r="DF150" i="5"/>
  <c r="DE150" i="5"/>
  <c r="DD150" i="5"/>
  <c r="DC150" i="5"/>
  <c r="DB150" i="5"/>
  <c r="DA150" i="5"/>
  <c r="CZ150" i="5"/>
  <c r="CY150" i="5"/>
  <c r="CX150" i="5"/>
  <c r="CW150" i="5"/>
  <c r="CV150" i="5"/>
  <c r="CU150" i="5"/>
  <c r="CT150" i="5"/>
  <c r="CS150" i="5"/>
  <c r="DL149" i="5"/>
  <c r="DK149" i="5"/>
  <c r="DJ149" i="5"/>
  <c r="DI149" i="5"/>
  <c r="DH149" i="5"/>
  <c r="DG149" i="5"/>
  <c r="DF149" i="5"/>
  <c r="DE149" i="5"/>
  <c r="DD149" i="5"/>
  <c r="DC149" i="5"/>
  <c r="DB149" i="5"/>
  <c r="DA149" i="5"/>
  <c r="CZ149" i="5"/>
  <c r="CY149" i="5"/>
  <c r="CX149" i="5"/>
  <c r="CW149" i="5"/>
  <c r="CV149" i="5"/>
  <c r="CU149" i="5"/>
  <c r="CT149" i="5"/>
  <c r="CS149" i="5"/>
  <c r="DL148" i="5"/>
  <c r="DK148" i="5"/>
  <c r="DJ148" i="5"/>
  <c r="DI148" i="5"/>
  <c r="DH148" i="5"/>
  <c r="DG148" i="5"/>
  <c r="DF148" i="5"/>
  <c r="DE148" i="5"/>
  <c r="DD148" i="5"/>
  <c r="DC148" i="5"/>
  <c r="DB148" i="5"/>
  <c r="DA148" i="5"/>
  <c r="CZ148" i="5"/>
  <c r="CY148" i="5"/>
  <c r="CX148" i="5"/>
  <c r="CW148" i="5"/>
  <c r="CV148" i="5"/>
  <c r="CU148" i="5"/>
  <c r="CT148" i="5"/>
  <c r="CS148" i="5"/>
  <c r="DL147" i="5"/>
  <c r="DK147" i="5"/>
  <c r="DJ147" i="5"/>
  <c r="DI147" i="5"/>
  <c r="DH147" i="5"/>
  <c r="DG147" i="5"/>
  <c r="DF147" i="5"/>
  <c r="DE147" i="5"/>
  <c r="DD147" i="5"/>
  <c r="DC147" i="5"/>
  <c r="DB147" i="5"/>
  <c r="DA147" i="5"/>
  <c r="CZ147" i="5"/>
  <c r="CY147" i="5"/>
  <c r="CX147" i="5"/>
  <c r="CW147" i="5"/>
  <c r="CV147" i="5"/>
  <c r="CU147" i="5"/>
  <c r="CT147" i="5"/>
  <c r="CS147" i="5"/>
  <c r="DL146" i="5"/>
  <c r="DK146" i="5"/>
  <c r="DJ146" i="5"/>
  <c r="DI146" i="5"/>
  <c r="DH146" i="5"/>
  <c r="DG146" i="5"/>
  <c r="DF146" i="5"/>
  <c r="DE146" i="5"/>
  <c r="DD146" i="5"/>
  <c r="DC146" i="5"/>
  <c r="DB146" i="5"/>
  <c r="DA146" i="5"/>
  <c r="CZ146" i="5"/>
  <c r="CY146" i="5"/>
  <c r="CX146" i="5"/>
  <c r="CW146" i="5"/>
  <c r="CV146" i="5"/>
  <c r="CU146" i="5"/>
  <c r="CT146" i="5"/>
  <c r="CS146" i="5"/>
  <c r="DL145" i="5"/>
  <c r="DK145" i="5"/>
  <c r="DJ145" i="5"/>
  <c r="DI145" i="5"/>
  <c r="DH145" i="5"/>
  <c r="DG145" i="5"/>
  <c r="DF145" i="5"/>
  <c r="DE145" i="5"/>
  <c r="DD145" i="5"/>
  <c r="DC145" i="5"/>
  <c r="DB145" i="5"/>
  <c r="DA145" i="5"/>
  <c r="CZ145" i="5"/>
  <c r="CY145" i="5"/>
  <c r="CX145" i="5"/>
  <c r="CW145" i="5"/>
  <c r="CV145" i="5"/>
  <c r="CU145" i="5"/>
  <c r="CT145" i="5"/>
  <c r="CS145" i="5"/>
  <c r="DL144" i="5"/>
  <c r="DK144" i="5"/>
  <c r="DJ144" i="5"/>
  <c r="DI144" i="5"/>
  <c r="DH144" i="5"/>
  <c r="DG144" i="5"/>
  <c r="DF144" i="5"/>
  <c r="DE144" i="5"/>
  <c r="DD144" i="5"/>
  <c r="DC144" i="5"/>
  <c r="DB144" i="5"/>
  <c r="DA144" i="5"/>
  <c r="CZ144" i="5"/>
  <c r="CY144" i="5"/>
  <c r="CX144" i="5"/>
  <c r="CW144" i="5"/>
  <c r="CV144" i="5"/>
  <c r="CU144" i="5"/>
  <c r="CT144" i="5"/>
  <c r="CS144" i="5"/>
  <c r="DL143" i="5"/>
  <c r="DK143" i="5"/>
  <c r="DJ143" i="5"/>
  <c r="DI143" i="5"/>
  <c r="DH143" i="5"/>
  <c r="DG143" i="5"/>
  <c r="DF143" i="5"/>
  <c r="DE143" i="5"/>
  <c r="DD143" i="5"/>
  <c r="DC143" i="5"/>
  <c r="DB143" i="5"/>
  <c r="DA143" i="5"/>
  <c r="CZ143" i="5"/>
  <c r="CY143" i="5"/>
  <c r="CX143" i="5"/>
  <c r="CW143" i="5"/>
  <c r="CV143" i="5"/>
  <c r="CU143" i="5"/>
  <c r="CT143" i="5"/>
  <c r="CS143" i="5"/>
  <c r="DL142" i="5"/>
  <c r="DK142" i="5"/>
  <c r="DJ142" i="5"/>
  <c r="DI142" i="5"/>
  <c r="DH142" i="5"/>
  <c r="DG142" i="5"/>
  <c r="DF142" i="5"/>
  <c r="DE142" i="5"/>
  <c r="DD142" i="5"/>
  <c r="DC142" i="5"/>
  <c r="DB142" i="5"/>
  <c r="DA142" i="5"/>
  <c r="CZ142" i="5"/>
  <c r="CY142" i="5"/>
  <c r="CX142" i="5"/>
  <c r="CW142" i="5"/>
  <c r="CV142" i="5"/>
  <c r="CU142" i="5"/>
  <c r="CT142" i="5"/>
  <c r="CS142" i="5"/>
  <c r="DL141" i="5"/>
  <c r="DK141" i="5"/>
  <c r="DJ141" i="5"/>
  <c r="DI141" i="5"/>
  <c r="DH141" i="5"/>
  <c r="DG141" i="5"/>
  <c r="DF141" i="5"/>
  <c r="DE141" i="5"/>
  <c r="DD141" i="5"/>
  <c r="DC141" i="5"/>
  <c r="DB141" i="5"/>
  <c r="DA141" i="5"/>
  <c r="CZ141" i="5"/>
  <c r="CY141" i="5"/>
  <c r="CX141" i="5"/>
  <c r="CW141" i="5"/>
  <c r="CV141" i="5"/>
  <c r="CU141" i="5"/>
  <c r="CT141" i="5"/>
  <c r="CS141" i="5"/>
  <c r="DL140" i="5"/>
  <c r="DK140" i="5"/>
  <c r="DJ140" i="5"/>
  <c r="DI140" i="5"/>
  <c r="DH140" i="5"/>
  <c r="DG140" i="5"/>
  <c r="DF140" i="5"/>
  <c r="DE140" i="5"/>
  <c r="DD140" i="5"/>
  <c r="DC140" i="5"/>
  <c r="DB140" i="5"/>
  <c r="DA140" i="5"/>
  <c r="CZ140" i="5"/>
  <c r="CY140" i="5"/>
  <c r="CX140" i="5"/>
  <c r="CW140" i="5"/>
  <c r="CV140" i="5"/>
  <c r="CU140" i="5"/>
  <c r="CT140" i="5"/>
  <c r="CS140" i="5"/>
  <c r="DL139" i="5"/>
  <c r="DK139" i="5"/>
  <c r="DJ139" i="5"/>
  <c r="DI139" i="5"/>
  <c r="DH139" i="5"/>
  <c r="DG139" i="5"/>
  <c r="DF139" i="5"/>
  <c r="DE139" i="5"/>
  <c r="DD139" i="5"/>
  <c r="DC139" i="5"/>
  <c r="DB139" i="5"/>
  <c r="DA139" i="5"/>
  <c r="CZ139" i="5"/>
  <c r="CY139" i="5"/>
  <c r="CX139" i="5"/>
  <c r="CW139" i="5"/>
  <c r="CV139" i="5"/>
  <c r="CU139" i="5"/>
  <c r="CT139" i="5"/>
  <c r="CS139" i="5"/>
  <c r="DL138" i="5"/>
  <c r="DK138" i="5"/>
  <c r="DJ138" i="5"/>
  <c r="DI138" i="5"/>
  <c r="DH138" i="5"/>
  <c r="DG138" i="5"/>
  <c r="DF138" i="5"/>
  <c r="DE138" i="5"/>
  <c r="DD138" i="5"/>
  <c r="DC138" i="5"/>
  <c r="DB138" i="5"/>
  <c r="DA138" i="5"/>
  <c r="CZ138" i="5"/>
  <c r="CY138" i="5"/>
  <c r="CX138" i="5"/>
  <c r="CW138" i="5"/>
  <c r="CV138" i="5"/>
  <c r="CU138" i="5"/>
  <c r="CT138" i="5"/>
  <c r="CS138" i="5"/>
  <c r="DL137" i="5"/>
  <c r="DK137" i="5"/>
  <c r="DJ137" i="5"/>
  <c r="DI137" i="5"/>
  <c r="DH137" i="5"/>
  <c r="DG137" i="5"/>
  <c r="DF137" i="5"/>
  <c r="DE137" i="5"/>
  <c r="DD137" i="5"/>
  <c r="DC137" i="5"/>
  <c r="DB137" i="5"/>
  <c r="DA137" i="5"/>
  <c r="CZ137" i="5"/>
  <c r="CY137" i="5"/>
  <c r="CX137" i="5"/>
  <c r="CW137" i="5"/>
  <c r="CV137" i="5"/>
  <c r="CU137" i="5"/>
  <c r="CT137" i="5"/>
  <c r="CS137" i="5"/>
  <c r="DL136" i="5"/>
  <c r="DK136" i="5"/>
  <c r="DJ136" i="5"/>
  <c r="DI136" i="5"/>
  <c r="DH136" i="5"/>
  <c r="DG136" i="5"/>
  <c r="DF136" i="5"/>
  <c r="DE136" i="5"/>
  <c r="DD136" i="5"/>
  <c r="DC136" i="5"/>
  <c r="DB136" i="5"/>
  <c r="DA136" i="5"/>
  <c r="CZ136" i="5"/>
  <c r="CY136" i="5"/>
  <c r="CX136" i="5"/>
  <c r="CW136" i="5"/>
  <c r="CV136" i="5"/>
  <c r="CU136" i="5"/>
  <c r="CT136" i="5"/>
  <c r="CS136" i="5"/>
  <c r="DL135" i="5"/>
  <c r="DK135" i="5"/>
  <c r="DJ135" i="5"/>
  <c r="DI135" i="5"/>
  <c r="DH135" i="5"/>
  <c r="DG135" i="5"/>
  <c r="DF135" i="5"/>
  <c r="DE135" i="5"/>
  <c r="DD135" i="5"/>
  <c r="DC135" i="5"/>
  <c r="DB135" i="5"/>
  <c r="DA135" i="5"/>
  <c r="CZ135" i="5"/>
  <c r="CY135" i="5"/>
  <c r="CX135" i="5"/>
  <c r="CW135" i="5"/>
  <c r="CV135" i="5"/>
  <c r="CU135" i="5"/>
  <c r="CT135" i="5"/>
  <c r="CS135" i="5"/>
  <c r="DL134" i="5"/>
  <c r="DK134" i="5"/>
  <c r="DJ134" i="5"/>
  <c r="DI134" i="5"/>
  <c r="DH134" i="5"/>
  <c r="DG134" i="5"/>
  <c r="DF134" i="5"/>
  <c r="DE134" i="5"/>
  <c r="DD134" i="5"/>
  <c r="DC134" i="5"/>
  <c r="DB134" i="5"/>
  <c r="DA134" i="5"/>
  <c r="CZ134" i="5"/>
  <c r="CY134" i="5"/>
  <c r="CX134" i="5"/>
  <c r="CW134" i="5"/>
  <c r="CV134" i="5"/>
  <c r="CU134" i="5"/>
  <c r="CT134" i="5"/>
  <c r="CS134" i="5"/>
  <c r="CP186" i="5"/>
  <c r="CO186" i="5"/>
  <c r="CN186" i="5"/>
  <c r="CM186" i="5"/>
  <c r="CL186" i="5"/>
  <c r="CK186" i="5"/>
  <c r="CJ186" i="5"/>
  <c r="CI186" i="5"/>
  <c r="CH186" i="5"/>
  <c r="CG186" i="5"/>
  <c r="CF186" i="5"/>
  <c r="CE186" i="5"/>
  <c r="CD186" i="5"/>
  <c r="CC186" i="5"/>
  <c r="CB186" i="5"/>
  <c r="CA186" i="5"/>
  <c r="BZ186" i="5"/>
  <c r="BY186" i="5"/>
  <c r="BX186" i="5"/>
  <c r="BW186" i="5"/>
  <c r="CP185" i="5"/>
  <c r="CO185" i="5"/>
  <c r="CN185" i="5"/>
  <c r="CM185" i="5"/>
  <c r="CL185" i="5"/>
  <c r="CK185" i="5"/>
  <c r="CJ185" i="5"/>
  <c r="CI185" i="5"/>
  <c r="CH185" i="5"/>
  <c r="CG185" i="5"/>
  <c r="CF185" i="5"/>
  <c r="CE185" i="5"/>
  <c r="CD185" i="5"/>
  <c r="CC185" i="5"/>
  <c r="CB185" i="5"/>
  <c r="CA185" i="5"/>
  <c r="BZ185" i="5"/>
  <c r="BY185" i="5"/>
  <c r="BX185" i="5"/>
  <c r="BW185" i="5"/>
  <c r="CP184" i="5"/>
  <c r="CO184" i="5"/>
  <c r="CN184" i="5"/>
  <c r="CM184" i="5"/>
  <c r="CL184" i="5"/>
  <c r="CK184" i="5"/>
  <c r="CJ184" i="5"/>
  <c r="CI184" i="5"/>
  <c r="CH184" i="5"/>
  <c r="CG184" i="5"/>
  <c r="CF184" i="5"/>
  <c r="CE184" i="5"/>
  <c r="CD184" i="5"/>
  <c r="CC184" i="5"/>
  <c r="CB184" i="5"/>
  <c r="CA184" i="5"/>
  <c r="BZ184" i="5"/>
  <c r="BY184" i="5"/>
  <c r="BX184" i="5"/>
  <c r="BW184" i="5"/>
  <c r="CP183" i="5"/>
  <c r="CO183" i="5"/>
  <c r="CN183" i="5"/>
  <c r="CM183" i="5"/>
  <c r="CL183" i="5"/>
  <c r="CK183" i="5"/>
  <c r="CJ183" i="5"/>
  <c r="CI183" i="5"/>
  <c r="CH183" i="5"/>
  <c r="CG183" i="5"/>
  <c r="CF183" i="5"/>
  <c r="CE183" i="5"/>
  <c r="CD183" i="5"/>
  <c r="CC183" i="5"/>
  <c r="CB183" i="5"/>
  <c r="CA183" i="5"/>
  <c r="BZ183" i="5"/>
  <c r="BY183" i="5"/>
  <c r="BX183" i="5"/>
  <c r="BW183" i="5"/>
  <c r="CP182" i="5"/>
  <c r="CO182" i="5"/>
  <c r="CN182" i="5"/>
  <c r="CM182" i="5"/>
  <c r="CL182" i="5"/>
  <c r="CK182" i="5"/>
  <c r="CJ182" i="5"/>
  <c r="CI182" i="5"/>
  <c r="CH182" i="5"/>
  <c r="CG182" i="5"/>
  <c r="CF182" i="5"/>
  <c r="CE182" i="5"/>
  <c r="CD182" i="5"/>
  <c r="CC182" i="5"/>
  <c r="CB182" i="5"/>
  <c r="CA182" i="5"/>
  <c r="BZ182" i="5"/>
  <c r="BY182" i="5"/>
  <c r="BX182" i="5"/>
  <c r="BW182" i="5"/>
  <c r="CP181" i="5"/>
  <c r="CO181" i="5"/>
  <c r="CN181" i="5"/>
  <c r="CM181" i="5"/>
  <c r="CL181" i="5"/>
  <c r="CK181" i="5"/>
  <c r="CJ181" i="5"/>
  <c r="CI181" i="5"/>
  <c r="CH181" i="5"/>
  <c r="CG181" i="5"/>
  <c r="CF181" i="5"/>
  <c r="CE181" i="5"/>
  <c r="CD181" i="5"/>
  <c r="CC181" i="5"/>
  <c r="CB181" i="5"/>
  <c r="CA181" i="5"/>
  <c r="BZ181" i="5"/>
  <c r="BY181" i="5"/>
  <c r="BX181" i="5"/>
  <c r="BW181" i="5"/>
  <c r="CP180" i="5"/>
  <c r="CO180" i="5"/>
  <c r="CN180" i="5"/>
  <c r="CM180" i="5"/>
  <c r="CL180" i="5"/>
  <c r="CK180" i="5"/>
  <c r="CJ180" i="5"/>
  <c r="CI180" i="5"/>
  <c r="CH180" i="5"/>
  <c r="CG180" i="5"/>
  <c r="CF180" i="5"/>
  <c r="CE180" i="5"/>
  <c r="CD180" i="5"/>
  <c r="CC180" i="5"/>
  <c r="CB180" i="5"/>
  <c r="CA180" i="5"/>
  <c r="BZ180" i="5"/>
  <c r="BY180" i="5"/>
  <c r="BX180" i="5"/>
  <c r="BW180" i="5"/>
  <c r="CP179" i="5"/>
  <c r="CO179" i="5"/>
  <c r="CN179" i="5"/>
  <c r="CM179" i="5"/>
  <c r="CL179" i="5"/>
  <c r="CK179" i="5"/>
  <c r="CJ179" i="5"/>
  <c r="CI179" i="5"/>
  <c r="CH179" i="5"/>
  <c r="CG179" i="5"/>
  <c r="CF179" i="5"/>
  <c r="CE179" i="5"/>
  <c r="CD179" i="5"/>
  <c r="CC179" i="5"/>
  <c r="CB179" i="5"/>
  <c r="CA179" i="5"/>
  <c r="BZ179" i="5"/>
  <c r="BY179" i="5"/>
  <c r="BX179" i="5"/>
  <c r="BW179" i="5"/>
  <c r="CP178" i="5"/>
  <c r="CO178" i="5"/>
  <c r="CN178" i="5"/>
  <c r="CM178" i="5"/>
  <c r="CL178" i="5"/>
  <c r="CK178" i="5"/>
  <c r="CJ178" i="5"/>
  <c r="CI178" i="5"/>
  <c r="CH178" i="5"/>
  <c r="CG178" i="5"/>
  <c r="CF178" i="5"/>
  <c r="CE178" i="5"/>
  <c r="CD178" i="5"/>
  <c r="CC178" i="5"/>
  <c r="CB178" i="5"/>
  <c r="CA178" i="5"/>
  <c r="BZ178" i="5"/>
  <c r="BY178" i="5"/>
  <c r="BX178" i="5"/>
  <c r="BW178" i="5"/>
  <c r="CP177" i="5"/>
  <c r="CO177" i="5"/>
  <c r="CN177" i="5"/>
  <c r="CM177" i="5"/>
  <c r="CL177" i="5"/>
  <c r="CK177" i="5"/>
  <c r="CJ177" i="5"/>
  <c r="CI177" i="5"/>
  <c r="CH177" i="5"/>
  <c r="CG177" i="5"/>
  <c r="CF177" i="5"/>
  <c r="CE177" i="5"/>
  <c r="CD177" i="5"/>
  <c r="CC177" i="5"/>
  <c r="CB177" i="5"/>
  <c r="CA177" i="5"/>
  <c r="BZ177" i="5"/>
  <c r="BY177" i="5"/>
  <c r="BX177" i="5"/>
  <c r="BW177" i="5"/>
  <c r="CP176" i="5"/>
  <c r="CO176" i="5"/>
  <c r="CN176" i="5"/>
  <c r="CM176" i="5"/>
  <c r="CL176" i="5"/>
  <c r="CK176" i="5"/>
  <c r="CJ176" i="5"/>
  <c r="CI176" i="5"/>
  <c r="CH176" i="5"/>
  <c r="CG176" i="5"/>
  <c r="CF176" i="5"/>
  <c r="CE176" i="5"/>
  <c r="CD176" i="5"/>
  <c r="CC176" i="5"/>
  <c r="CB176" i="5"/>
  <c r="CA176" i="5"/>
  <c r="BZ176" i="5"/>
  <c r="BY176" i="5"/>
  <c r="BX176" i="5"/>
  <c r="BW176" i="5"/>
  <c r="CP175" i="5"/>
  <c r="CO175" i="5"/>
  <c r="CN175" i="5"/>
  <c r="CM175" i="5"/>
  <c r="CL175" i="5"/>
  <c r="CK175" i="5"/>
  <c r="CJ175" i="5"/>
  <c r="CI175" i="5"/>
  <c r="CH175" i="5"/>
  <c r="CG175" i="5"/>
  <c r="CF175" i="5"/>
  <c r="CE175" i="5"/>
  <c r="CD175" i="5"/>
  <c r="CC175" i="5"/>
  <c r="CB175" i="5"/>
  <c r="CA175" i="5"/>
  <c r="BZ175" i="5"/>
  <c r="BY175" i="5"/>
  <c r="BX175" i="5"/>
  <c r="BW175" i="5"/>
  <c r="CP174" i="5"/>
  <c r="CO174" i="5"/>
  <c r="CN174" i="5"/>
  <c r="CM174" i="5"/>
  <c r="CL174" i="5"/>
  <c r="CK174" i="5"/>
  <c r="CJ174" i="5"/>
  <c r="CI174" i="5"/>
  <c r="CH174" i="5"/>
  <c r="CG174" i="5"/>
  <c r="CF174" i="5"/>
  <c r="CE174" i="5"/>
  <c r="CD174" i="5"/>
  <c r="CC174" i="5"/>
  <c r="CB174" i="5"/>
  <c r="CA174" i="5"/>
  <c r="BZ174" i="5"/>
  <c r="BY174" i="5"/>
  <c r="BX174" i="5"/>
  <c r="BW174" i="5"/>
  <c r="CP173" i="5"/>
  <c r="CO173" i="5"/>
  <c r="CN173" i="5"/>
  <c r="CM173" i="5"/>
  <c r="CL173" i="5"/>
  <c r="CK173" i="5"/>
  <c r="CJ173" i="5"/>
  <c r="CI173" i="5"/>
  <c r="CH173" i="5"/>
  <c r="CG173" i="5"/>
  <c r="CF173" i="5"/>
  <c r="CE173" i="5"/>
  <c r="CD173" i="5"/>
  <c r="CC173" i="5"/>
  <c r="CB173" i="5"/>
  <c r="CA173" i="5"/>
  <c r="BZ173" i="5"/>
  <c r="BY173" i="5"/>
  <c r="BX173" i="5"/>
  <c r="BW173" i="5"/>
  <c r="CP172" i="5"/>
  <c r="CO172" i="5"/>
  <c r="CN172" i="5"/>
  <c r="CM172" i="5"/>
  <c r="CL172" i="5"/>
  <c r="CK172" i="5"/>
  <c r="CJ172" i="5"/>
  <c r="CI172" i="5"/>
  <c r="CH172" i="5"/>
  <c r="CG172" i="5"/>
  <c r="CF172" i="5"/>
  <c r="CE172" i="5"/>
  <c r="CD172" i="5"/>
  <c r="CC172" i="5"/>
  <c r="CB172" i="5"/>
  <c r="CA172" i="5"/>
  <c r="BZ172" i="5"/>
  <c r="BY172" i="5"/>
  <c r="BX172" i="5"/>
  <c r="BW172" i="5"/>
  <c r="CP171" i="5"/>
  <c r="CO171" i="5"/>
  <c r="CN171" i="5"/>
  <c r="CM171" i="5"/>
  <c r="CL171" i="5"/>
  <c r="CK171" i="5"/>
  <c r="CJ171" i="5"/>
  <c r="CI171" i="5"/>
  <c r="CH171" i="5"/>
  <c r="CG171" i="5"/>
  <c r="CF171" i="5"/>
  <c r="CE171" i="5"/>
  <c r="CD171" i="5"/>
  <c r="CC171" i="5"/>
  <c r="CB171" i="5"/>
  <c r="CA171" i="5"/>
  <c r="BZ171" i="5"/>
  <c r="BY171" i="5"/>
  <c r="BX171" i="5"/>
  <c r="BW171" i="5"/>
  <c r="CP170" i="5"/>
  <c r="CO170" i="5"/>
  <c r="CN170" i="5"/>
  <c r="CM170" i="5"/>
  <c r="CL170" i="5"/>
  <c r="CK170" i="5"/>
  <c r="CJ170" i="5"/>
  <c r="CI170" i="5"/>
  <c r="CH170" i="5"/>
  <c r="CG170" i="5"/>
  <c r="CF170" i="5"/>
  <c r="CE170" i="5"/>
  <c r="CD170" i="5"/>
  <c r="CC170" i="5"/>
  <c r="CB170" i="5"/>
  <c r="CA170" i="5"/>
  <c r="BZ170" i="5"/>
  <c r="BY170" i="5"/>
  <c r="BX170" i="5"/>
  <c r="BW170" i="5"/>
  <c r="CP169" i="5"/>
  <c r="CO169" i="5"/>
  <c r="CN169" i="5"/>
  <c r="CM169" i="5"/>
  <c r="CL169" i="5"/>
  <c r="CK169" i="5"/>
  <c r="CJ169" i="5"/>
  <c r="CI169" i="5"/>
  <c r="CH169" i="5"/>
  <c r="CG169" i="5"/>
  <c r="CF169" i="5"/>
  <c r="CE169" i="5"/>
  <c r="CD169" i="5"/>
  <c r="CC169" i="5"/>
  <c r="CB169" i="5"/>
  <c r="CA169" i="5"/>
  <c r="BZ169" i="5"/>
  <c r="BY169" i="5"/>
  <c r="BX169" i="5"/>
  <c r="BW169" i="5"/>
  <c r="CP168" i="5"/>
  <c r="CO168" i="5"/>
  <c r="CN168" i="5"/>
  <c r="CM168" i="5"/>
  <c r="CL168" i="5"/>
  <c r="CK168" i="5"/>
  <c r="CJ168" i="5"/>
  <c r="CI168" i="5"/>
  <c r="CH168" i="5"/>
  <c r="CG168" i="5"/>
  <c r="CF168" i="5"/>
  <c r="CE168" i="5"/>
  <c r="CD168" i="5"/>
  <c r="CC168" i="5"/>
  <c r="CB168" i="5"/>
  <c r="CA168" i="5"/>
  <c r="BZ168" i="5"/>
  <c r="BY168" i="5"/>
  <c r="BX168" i="5"/>
  <c r="BW168" i="5"/>
  <c r="CP167" i="5"/>
  <c r="CO167" i="5"/>
  <c r="CN167" i="5"/>
  <c r="CM167" i="5"/>
  <c r="CL167" i="5"/>
  <c r="CK167" i="5"/>
  <c r="CJ167" i="5"/>
  <c r="CI167" i="5"/>
  <c r="CH167" i="5"/>
  <c r="CG167" i="5"/>
  <c r="CF167" i="5"/>
  <c r="CE167" i="5"/>
  <c r="CD167" i="5"/>
  <c r="CC167" i="5"/>
  <c r="CB167" i="5"/>
  <c r="CA167" i="5"/>
  <c r="BZ167" i="5"/>
  <c r="BY167" i="5"/>
  <c r="BX167" i="5"/>
  <c r="BW167" i="5"/>
  <c r="CP166" i="5"/>
  <c r="CO166" i="5"/>
  <c r="CN166" i="5"/>
  <c r="CM166" i="5"/>
  <c r="CL166" i="5"/>
  <c r="CK166" i="5"/>
  <c r="CJ166" i="5"/>
  <c r="CI166" i="5"/>
  <c r="CH166" i="5"/>
  <c r="CG166" i="5"/>
  <c r="CF166" i="5"/>
  <c r="CE166" i="5"/>
  <c r="CD166" i="5"/>
  <c r="CC166" i="5"/>
  <c r="CB166" i="5"/>
  <c r="CA166" i="5"/>
  <c r="BZ166" i="5"/>
  <c r="BY166" i="5"/>
  <c r="BX166" i="5"/>
  <c r="BW166" i="5"/>
  <c r="CP165" i="5"/>
  <c r="CO165" i="5"/>
  <c r="CN165" i="5"/>
  <c r="CM165" i="5"/>
  <c r="CL165" i="5"/>
  <c r="CK165" i="5"/>
  <c r="CJ165" i="5"/>
  <c r="CI165" i="5"/>
  <c r="CH165" i="5"/>
  <c r="CG165" i="5"/>
  <c r="CF165" i="5"/>
  <c r="CE165" i="5"/>
  <c r="CD165" i="5"/>
  <c r="CC165" i="5"/>
  <c r="CB165" i="5"/>
  <c r="CA165" i="5"/>
  <c r="BZ165" i="5"/>
  <c r="BY165" i="5"/>
  <c r="BX165" i="5"/>
  <c r="BW165" i="5"/>
  <c r="CP164" i="5"/>
  <c r="CO164" i="5"/>
  <c r="CN164" i="5"/>
  <c r="CM164" i="5"/>
  <c r="CL164" i="5"/>
  <c r="CK164" i="5"/>
  <c r="CJ164" i="5"/>
  <c r="CI164" i="5"/>
  <c r="CH164" i="5"/>
  <c r="CG164" i="5"/>
  <c r="CF164" i="5"/>
  <c r="CE164" i="5"/>
  <c r="CD164" i="5"/>
  <c r="CC164" i="5"/>
  <c r="CB164" i="5"/>
  <c r="CA164" i="5"/>
  <c r="BZ164" i="5"/>
  <c r="BY164" i="5"/>
  <c r="BX164" i="5"/>
  <c r="BW164" i="5"/>
  <c r="CP163" i="5"/>
  <c r="CO163" i="5"/>
  <c r="CN163" i="5"/>
  <c r="CM163" i="5"/>
  <c r="CL163" i="5"/>
  <c r="CK163" i="5"/>
  <c r="CJ163" i="5"/>
  <c r="CI163" i="5"/>
  <c r="CH163" i="5"/>
  <c r="CG163" i="5"/>
  <c r="CF163" i="5"/>
  <c r="CE163" i="5"/>
  <c r="CD163" i="5"/>
  <c r="CC163" i="5"/>
  <c r="CB163" i="5"/>
  <c r="CA163" i="5"/>
  <c r="BZ163" i="5"/>
  <c r="BY163" i="5"/>
  <c r="BX163" i="5"/>
  <c r="BW163" i="5"/>
  <c r="CP162" i="5"/>
  <c r="CO162" i="5"/>
  <c r="CN162" i="5"/>
  <c r="CM162" i="5"/>
  <c r="CL162" i="5"/>
  <c r="CK162" i="5"/>
  <c r="CJ162" i="5"/>
  <c r="CI162" i="5"/>
  <c r="CH162" i="5"/>
  <c r="CG162" i="5"/>
  <c r="CF162" i="5"/>
  <c r="CE162" i="5"/>
  <c r="CD162" i="5"/>
  <c r="CC162" i="5"/>
  <c r="CB162" i="5"/>
  <c r="CA162" i="5"/>
  <c r="BZ162" i="5"/>
  <c r="BY162" i="5"/>
  <c r="BX162" i="5"/>
  <c r="BW162" i="5"/>
  <c r="CP161" i="5"/>
  <c r="CO161" i="5"/>
  <c r="CN161" i="5"/>
  <c r="CM161" i="5"/>
  <c r="CL161" i="5"/>
  <c r="CK161" i="5"/>
  <c r="CJ161" i="5"/>
  <c r="CI161" i="5"/>
  <c r="CH161" i="5"/>
  <c r="CG161" i="5"/>
  <c r="CF161" i="5"/>
  <c r="CE161" i="5"/>
  <c r="CD161" i="5"/>
  <c r="CC161" i="5"/>
  <c r="CB161" i="5"/>
  <c r="CA161" i="5"/>
  <c r="BZ161" i="5"/>
  <c r="BY161" i="5"/>
  <c r="BX161" i="5"/>
  <c r="BW161" i="5"/>
  <c r="CP160" i="5"/>
  <c r="CO160" i="5"/>
  <c r="CN160" i="5"/>
  <c r="CM160" i="5"/>
  <c r="CL160" i="5"/>
  <c r="CK160" i="5"/>
  <c r="CJ160" i="5"/>
  <c r="CI160" i="5"/>
  <c r="CH160" i="5"/>
  <c r="CG160" i="5"/>
  <c r="CF160" i="5"/>
  <c r="CE160" i="5"/>
  <c r="CD160" i="5"/>
  <c r="CC160" i="5"/>
  <c r="CB160" i="5"/>
  <c r="CA160" i="5"/>
  <c r="BZ160" i="5"/>
  <c r="BY160" i="5"/>
  <c r="BX160" i="5"/>
  <c r="BW160" i="5"/>
  <c r="CP159" i="5"/>
  <c r="CO159" i="5"/>
  <c r="CN159" i="5"/>
  <c r="CM159" i="5"/>
  <c r="CL159" i="5"/>
  <c r="CK159" i="5"/>
  <c r="CJ159" i="5"/>
  <c r="CI159" i="5"/>
  <c r="CH159" i="5"/>
  <c r="CG159" i="5"/>
  <c r="CF159" i="5"/>
  <c r="CE159" i="5"/>
  <c r="CD159" i="5"/>
  <c r="CC159" i="5"/>
  <c r="CB159" i="5"/>
  <c r="CA159" i="5"/>
  <c r="BZ159" i="5"/>
  <c r="BY159" i="5"/>
  <c r="BX159" i="5"/>
  <c r="BW159" i="5"/>
  <c r="CP158" i="5"/>
  <c r="CO158" i="5"/>
  <c r="CN158" i="5"/>
  <c r="CM158" i="5"/>
  <c r="CL158" i="5"/>
  <c r="CK158" i="5"/>
  <c r="CJ158" i="5"/>
  <c r="CI158" i="5"/>
  <c r="CH158" i="5"/>
  <c r="CG158" i="5"/>
  <c r="CF158" i="5"/>
  <c r="CE158" i="5"/>
  <c r="CD158" i="5"/>
  <c r="CC158" i="5"/>
  <c r="CB158" i="5"/>
  <c r="CA158" i="5"/>
  <c r="BZ158" i="5"/>
  <c r="BY158" i="5"/>
  <c r="BX158" i="5"/>
  <c r="BW158" i="5"/>
  <c r="CP157" i="5"/>
  <c r="CO157" i="5"/>
  <c r="CN157" i="5"/>
  <c r="CM157" i="5"/>
  <c r="CL157" i="5"/>
  <c r="CK157" i="5"/>
  <c r="CJ157" i="5"/>
  <c r="CI157" i="5"/>
  <c r="CH157" i="5"/>
  <c r="CG157" i="5"/>
  <c r="CF157" i="5"/>
  <c r="CE157" i="5"/>
  <c r="CD157" i="5"/>
  <c r="CC157" i="5"/>
  <c r="CB157" i="5"/>
  <c r="CA157" i="5"/>
  <c r="BZ157" i="5"/>
  <c r="BY157" i="5"/>
  <c r="BX157" i="5"/>
  <c r="BW157" i="5"/>
  <c r="CP156" i="5"/>
  <c r="CO156" i="5"/>
  <c r="CN156" i="5"/>
  <c r="CM156" i="5"/>
  <c r="CL156" i="5"/>
  <c r="CK156" i="5"/>
  <c r="CJ156" i="5"/>
  <c r="CI156" i="5"/>
  <c r="CH156" i="5"/>
  <c r="CG156" i="5"/>
  <c r="CF156" i="5"/>
  <c r="CE156" i="5"/>
  <c r="CD156" i="5"/>
  <c r="CC156" i="5"/>
  <c r="CB156" i="5"/>
  <c r="CA156" i="5"/>
  <c r="BZ156" i="5"/>
  <c r="BY156" i="5"/>
  <c r="BX156" i="5"/>
  <c r="BW156" i="5"/>
  <c r="CP155" i="5"/>
  <c r="CO155" i="5"/>
  <c r="CN155" i="5"/>
  <c r="CM155" i="5"/>
  <c r="CL155" i="5"/>
  <c r="CK155" i="5"/>
  <c r="CJ155" i="5"/>
  <c r="CI155" i="5"/>
  <c r="CH155" i="5"/>
  <c r="CG155" i="5"/>
  <c r="CF155" i="5"/>
  <c r="CE155" i="5"/>
  <c r="CD155" i="5"/>
  <c r="CC155" i="5"/>
  <c r="CB155" i="5"/>
  <c r="CA155" i="5"/>
  <c r="BZ155" i="5"/>
  <c r="BY155" i="5"/>
  <c r="BX155" i="5"/>
  <c r="BW155" i="5"/>
  <c r="CP154" i="5"/>
  <c r="CO154" i="5"/>
  <c r="CN154" i="5"/>
  <c r="CM154" i="5"/>
  <c r="CL154" i="5"/>
  <c r="CK154" i="5"/>
  <c r="CJ154" i="5"/>
  <c r="CI154" i="5"/>
  <c r="CH154" i="5"/>
  <c r="CG154" i="5"/>
  <c r="CF154" i="5"/>
  <c r="CE154" i="5"/>
  <c r="CD154" i="5"/>
  <c r="CC154" i="5"/>
  <c r="CB154" i="5"/>
  <c r="CA154" i="5"/>
  <c r="BZ154" i="5"/>
  <c r="BY154" i="5"/>
  <c r="BX154" i="5"/>
  <c r="BW154" i="5"/>
  <c r="CP153" i="5"/>
  <c r="CO153" i="5"/>
  <c r="CN153" i="5"/>
  <c r="CM153" i="5"/>
  <c r="CL153" i="5"/>
  <c r="CK153" i="5"/>
  <c r="CJ153" i="5"/>
  <c r="CI153" i="5"/>
  <c r="CH153" i="5"/>
  <c r="CG153" i="5"/>
  <c r="CF153" i="5"/>
  <c r="CE153" i="5"/>
  <c r="CD153" i="5"/>
  <c r="CC153" i="5"/>
  <c r="CB153" i="5"/>
  <c r="CA153" i="5"/>
  <c r="BZ153" i="5"/>
  <c r="BY153" i="5"/>
  <c r="BX153" i="5"/>
  <c r="BW153" i="5"/>
  <c r="CP152" i="5"/>
  <c r="CO152" i="5"/>
  <c r="CN152" i="5"/>
  <c r="CM152" i="5"/>
  <c r="CL152" i="5"/>
  <c r="CK152" i="5"/>
  <c r="CJ152" i="5"/>
  <c r="CI152" i="5"/>
  <c r="CH152" i="5"/>
  <c r="CG152" i="5"/>
  <c r="CF152" i="5"/>
  <c r="CE152" i="5"/>
  <c r="CD152" i="5"/>
  <c r="CC152" i="5"/>
  <c r="CB152" i="5"/>
  <c r="CA152" i="5"/>
  <c r="BZ152" i="5"/>
  <c r="BY152" i="5"/>
  <c r="BX152" i="5"/>
  <c r="BW152" i="5"/>
  <c r="CP151" i="5"/>
  <c r="CO151" i="5"/>
  <c r="CN151" i="5"/>
  <c r="CM151" i="5"/>
  <c r="CL151" i="5"/>
  <c r="CK151" i="5"/>
  <c r="CJ151" i="5"/>
  <c r="CI151" i="5"/>
  <c r="CH151" i="5"/>
  <c r="CG151" i="5"/>
  <c r="CF151" i="5"/>
  <c r="CE151" i="5"/>
  <c r="CD151" i="5"/>
  <c r="CC151" i="5"/>
  <c r="CB151" i="5"/>
  <c r="CA151" i="5"/>
  <c r="BZ151" i="5"/>
  <c r="BY151" i="5"/>
  <c r="BX151" i="5"/>
  <c r="BW151" i="5"/>
  <c r="CP150" i="5"/>
  <c r="CO150" i="5"/>
  <c r="CN150" i="5"/>
  <c r="CM150" i="5"/>
  <c r="CL150" i="5"/>
  <c r="CK150" i="5"/>
  <c r="CJ150" i="5"/>
  <c r="CI150" i="5"/>
  <c r="CH150" i="5"/>
  <c r="CG150" i="5"/>
  <c r="CF150" i="5"/>
  <c r="CE150" i="5"/>
  <c r="CD150" i="5"/>
  <c r="CC150" i="5"/>
  <c r="CB150" i="5"/>
  <c r="CA150" i="5"/>
  <c r="BZ150" i="5"/>
  <c r="BY150" i="5"/>
  <c r="BX150" i="5"/>
  <c r="BW150" i="5"/>
  <c r="CP149" i="5"/>
  <c r="CO149" i="5"/>
  <c r="CN149" i="5"/>
  <c r="CM149" i="5"/>
  <c r="CL149" i="5"/>
  <c r="CK149" i="5"/>
  <c r="CJ149" i="5"/>
  <c r="CI149" i="5"/>
  <c r="CH149" i="5"/>
  <c r="CG149" i="5"/>
  <c r="CF149" i="5"/>
  <c r="CE149" i="5"/>
  <c r="CD149" i="5"/>
  <c r="CC149" i="5"/>
  <c r="CB149" i="5"/>
  <c r="CA149" i="5"/>
  <c r="BZ149" i="5"/>
  <c r="BY149" i="5"/>
  <c r="BX149" i="5"/>
  <c r="BW149" i="5"/>
  <c r="CP148" i="5"/>
  <c r="CO148" i="5"/>
  <c r="CN148" i="5"/>
  <c r="CM148" i="5"/>
  <c r="CL148" i="5"/>
  <c r="CK148" i="5"/>
  <c r="CJ148" i="5"/>
  <c r="CI148" i="5"/>
  <c r="CH148" i="5"/>
  <c r="CG148" i="5"/>
  <c r="CF148" i="5"/>
  <c r="CE148" i="5"/>
  <c r="CD148" i="5"/>
  <c r="CC148" i="5"/>
  <c r="CB148" i="5"/>
  <c r="CA148" i="5"/>
  <c r="BZ148" i="5"/>
  <c r="BY148" i="5"/>
  <c r="BX148" i="5"/>
  <c r="BW148" i="5"/>
  <c r="CP147" i="5"/>
  <c r="CO147" i="5"/>
  <c r="CN147" i="5"/>
  <c r="CM147" i="5"/>
  <c r="CL147" i="5"/>
  <c r="CK147" i="5"/>
  <c r="CJ147" i="5"/>
  <c r="CI147" i="5"/>
  <c r="CH147" i="5"/>
  <c r="CG147" i="5"/>
  <c r="CF147" i="5"/>
  <c r="CE147" i="5"/>
  <c r="CD147" i="5"/>
  <c r="CC147" i="5"/>
  <c r="CB147" i="5"/>
  <c r="CA147" i="5"/>
  <c r="BZ147" i="5"/>
  <c r="BY147" i="5"/>
  <c r="BX147" i="5"/>
  <c r="BW147" i="5"/>
  <c r="CP146" i="5"/>
  <c r="CO146" i="5"/>
  <c r="CN146" i="5"/>
  <c r="CM146" i="5"/>
  <c r="CL146" i="5"/>
  <c r="CK146" i="5"/>
  <c r="CJ146" i="5"/>
  <c r="CI146" i="5"/>
  <c r="CH146" i="5"/>
  <c r="CG146" i="5"/>
  <c r="CF146" i="5"/>
  <c r="CE146" i="5"/>
  <c r="CD146" i="5"/>
  <c r="CC146" i="5"/>
  <c r="CB146" i="5"/>
  <c r="CA146" i="5"/>
  <c r="BZ146" i="5"/>
  <c r="BY146" i="5"/>
  <c r="BX146" i="5"/>
  <c r="BW146" i="5"/>
  <c r="CP145" i="5"/>
  <c r="CO145" i="5"/>
  <c r="CN145" i="5"/>
  <c r="CM145" i="5"/>
  <c r="CL145" i="5"/>
  <c r="CK145" i="5"/>
  <c r="CJ145" i="5"/>
  <c r="CI145" i="5"/>
  <c r="CH145" i="5"/>
  <c r="CG145" i="5"/>
  <c r="CF145" i="5"/>
  <c r="CE145" i="5"/>
  <c r="CD145" i="5"/>
  <c r="CC145" i="5"/>
  <c r="CB145" i="5"/>
  <c r="CA145" i="5"/>
  <c r="BZ145" i="5"/>
  <c r="BY145" i="5"/>
  <c r="BX145" i="5"/>
  <c r="BW145" i="5"/>
  <c r="CP144" i="5"/>
  <c r="CO144" i="5"/>
  <c r="CN144" i="5"/>
  <c r="CM144" i="5"/>
  <c r="CL144" i="5"/>
  <c r="CK144" i="5"/>
  <c r="CJ144" i="5"/>
  <c r="CI144" i="5"/>
  <c r="CH144" i="5"/>
  <c r="CG144" i="5"/>
  <c r="CF144" i="5"/>
  <c r="CE144" i="5"/>
  <c r="CD144" i="5"/>
  <c r="CC144" i="5"/>
  <c r="CB144" i="5"/>
  <c r="CA144" i="5"/>
  <c r="BZ144" i="5"/>
  <c r="BY144" i="5"/>
  <c r="BX144" i="5"/>
  <c r="BW144" i="5"/>
  <c r="CP143" i="5"/>
  <c r="CO143" i="5"/>
  <c r="CN143" i="5"/>
  <c r="CM143" i="5"/>
  <c r="CL143" i="5"/>
  <c r="CK143" i="5"/>
  <c r="CJ143" i="5"/>
  <c r="CI143" i="5"/>
  <c r="CH143" i="5"/>
  <c r="CG143" i="5"/>
  <c r="CF143" i="5"/>
  <c r="CE143" i="5"/>
  <c r="CD143" i="5"/>
  <c r="CC143" i="5"/>
  <c r="CB143" i="5"/>
  <c r="CA143" i="5"/>
  <c r="BZ143" i="5"/>
  <c r="BY143" i="5"/>
  <c r="BX143" i="5"/>
  <c r="BW143" i="5"/>
  <c r="CP142" i="5"/>
  <c r="CO142" i="5"/>
  <c r="CN142" i="5"/>
  <c r="CM142" i="5"/>
  <c r="CL142" i="5"/>
  <c r="CK142" i="5"/>
  <c r="CJ142" i="5"/>
  <c r="CI142" i="5"/>
  <c r="CH142" i="5"/>
  <c r="CG142" i="5"/>
  <c r="CF142" i="5"/>
  <c r="CE142" i="5"/>
  <c r="CD142" i="5"/>
  <c r="CC142" i="5"/>
  <c r="CB142" i="5"/>
  <c r="CA142" i="5"/>
  <c r="BZ142" i="5"/>
  <c r="BY142" i="5"/>
  <c r="BX142" i="5"/>
  <c r="BW142" i="5"/>
  <c r="CP141" i="5"/>
  <c r="CO141" i="5"/>
  <c r="CN141" i="5"/>
  <c r="CM141" i="5"/>
  <c r="CL141" i="5"/>
  <c r="CK141" i="5"/>
  <c r="CJ141" i="5"/>
  <c r="CI141" i="5"/>
  <c r="CH141" i="5"/>
  <c r="CG141" i="5"/>
  <c r="CF141" i="5"/>
  <c r="CE141" i="5"/>
  <c r="CD141" i="5"/>
  <c r="CC141" i="5"/>
  <c r="CB141" i="5"/>
  <c r="CA141" i="5"/>
  <c r="BZ141" i="5"/>
  <c r="BY141" i="5"/>
  <c r="BX141" i="5"/>
  <c r="BW141" i="5"/>
  <c r="CP140" i="5"/>
  <c r="CO140" i="5"/>
  <c r="CN140" i="5"/>
  <c r="CM140" i="5"/>
  <c r="CL140" i="5"/>
  <c r="CK140" i="5"/>
  <c r="CJ140" i="5"/>
  <c r="CI140" i="5"/>
  <c r="CH140" i="5"/>
  <c r="CG140" i="5"/>
  <c r="CF140" i="5"/>
  <c r="CE140" i="5"/>
  <c r="CD140" i="5"/>
  <c r="CC140" i="5"/>
  <c r="CB140" i="5"/>
  <c r="CA140" i="5"/>
  <c r="BZ140" i="5"/>
  <c r="BY140" i="5"/>
  <c r="BX140" i="5"/>
  <c r="BW140" i="5"/>
  <c r="CP139" i="5"/>
  <c r="CO139" i="5"/>
  <c r="CN139" i="5"/>
  <c r="CM139" i="5"/>
  <c r="CL139" i="5"/>
  <c r="CK139" i="5"/>
  <c r="CJ139" i="5"/>
  <c r="CI139" i="5"/>
  <c r="CH139" i="5"/>
  <c r="CG139" i="5"/>
  <c r="CF139" i="5"/>
  <c r="CE139" i="5"/>
  <c r="CD139" i="5"/>
  <c r="CC139" i="5"/>
  <c r="CB139" i="5"/>
  <c r="CA139" i="5"/>
  <c r="BZ139" i="5"/>
  <c r="BY139" i="5"/>
  <c r="BX139" i="5"/>
  <c r="BW139" i="5"/>
  <c r="CP138" i="5"/>
  <c r="CO138" i="5"/>
  <c r="CN138" i="5"/>
  <c r="CM138" i="5"/>
  <c r="CL138" i="5"/>
  <c r="CK138" i="5"/>
  <c r="CJ138" i="5"/>
  <c r="CI138" i="5"/>
  <c r="CH138" i="5"/>
  <c r="CG138" i="5"/>
  <c r="CF138" i="5"/>
  <c r="CE138" i="5"/>
  <c r="CD138" i="5"/>
  <c r="CC138" i="5"/>
  <c r="CB138" i="5"/>
  <c r="CA138" i="5"/>
  <c r="BZ138" i="5"/>
  <c r="BY138" i="5"/>
  <c r="BX138" i="5"/>
  <c r="BW138" i="5"/>
  <c r="CP137" i="5"/>
  <c r="CO137" i="5"/>
  <c r="CN137" i="5"/>
  <c r="CM137" i="5"/>
  <c r="CL137" i="5"/>
  <c r="CK137" i="5"/>
  <c r="CJ137" i="5"/>
  <c r="CI137" i="5"/>
  <c r="CH137" i="5"/>
  <c r="CG137" i="5"/>
  <c r="CF137" i="5"/>
  <c r="CE137" i="5"/>
  <c r="CD137" i="5"/>
  <c r="CC137" i="5"/>
  <c r="CB137" i="5"/>
  <c r="CA137" i="5"/>
  <c r="BZ137" i="5"/>
  <c r="BY137" i="5"/>
  <c r="BX137" i="5"/>
  <c r="BW137" i="5"/>
  <c r="CP136" i="5"/>
  <c r="CO136" i="5"/>
  <c r="CN136" i="5"/>
  <c r="CM136" i="5"/>
  <c r="CL136" i="5"/>
  <c r="CK136" i="5"/>
  <c r="CJ136" i="5"/>
  <c r="CI136" i="5"/>
  <c r="CH136" i="5"/>
  <c r="CG136" i="5"/>
  <c r="CF136" i="5"/>
  <c r="CE136" i="5"/>
  <c r="CD136" i="5"/>
  <c r="CC136" i="5"/>
  <c r="CB136" i="5"/>
  <c r="CA136" i="5"/>
  <c r="BZ136" i="5"/>
  <c r="BY136" i="5"/>
  <c r="BX136" i="5"/>
  <c r="BW136" i="5"/>
  <c r="CP135" i="5"/>
  <c r="CO135" i="5"/>
  <c r="CN135" i="5"/>
  <c r="CM135" i="5"/>
  <c r="CL135" i="5"/>
  <c r="CK135" i="5"/>
  <c r="CJ135" i="5"/>
  <c r="CI135" i="5"/>
  <c r="CH135" i="5"/>
  <c r="CG135" i="5"/>
  <c r="CF135" i="5"/>
  <c r="CE135" i="5"/>
  <c r="CD135" i="5"/>
  <c r="CC135" i="5"/>
  <c r="CB135" i="5"/>
  <c r="CA135" i="5"/>
  <c r="BZ135" i="5"/>
  <c r="BY135" i="5"/>
  <c r="BX135" i="5"/>
  <c r="BW135" i="5"/>
  <c r="BX134" i="5"/>
  <c r="BW134" i="5"/>
  <c r="AE106" i="5"/>
  <c r="AG106" i="5" s="1"/>
  <c r="AD138" i="5" s="1"/>
  <c r="AD112" i="5"/>
  <c r="AD111" i="5"/>
  <c r="AD110" i="5"/>
  <c r="AD109" i="5"/>
  <c r="AE6" i="5"/>
  <c r="AG6" i="5" s="1"/>
  <c r="AV63" i="23"/>
  <c r="A263" i="8"/>
  <c r="A262" i="8"/>
  <c r="Y261" i="8"/>
  <c r="X261" i="8"/>
  <c r="W261" i="8"/>
  <c r="V261" i="8"/>
  <c r="U261" i="8"/>
  <c r="T261" i="8"/>
  <c r="S261" i="8"/>
  <c r="R261" i="8"/>
  <c r="Q261" i="8"/>
  <c r="P261" i="8"/>
  <c r="O261" i="8"/>
  <c r="N261" i="8"/>
  <c r="L261" i="8"/>
  <c r="M261" i="8"/>
  <c r="G261" i="8"/>
  <c r="I261" i="8"/>
  <c r="A261" i="8"/>
  <c r="Y260" i="8"/>
  <c r="X260" i="8"/>
  <c r="W260" i="8"/>
  <c r="V260" i="8"/>
  <c r="U260" i="8"/>
  <c r="T260" i="8"/>
  <c r="S260" i="8"/>
  <c r="R260" i="8"/>
  <c r="Q260" i="8"/>
  <c r="P260" i="8"/>
  <c r="O260" i="8"/>
  <c r="N260" i="8"/>
  <c r="L260" i="8"/>
  <c r="M260" i="8"/>
  <c r="G260" i="8"/>
  <c r="I260" i="8"/>
  <c r="A260" i="8"/>
  <c r="A259" i="8"/>
  <c r="Y258" i="8"/>
  <c r="X258" i="8"/>
  <c r="W258" i="8"/>
  <c r="V258" i="8"/>
  <c r="U258" i="8"/>
  <c r="T258" i="8"/>
  <c r="S258" i="8"/>
  <c r="R258" i="8"/>
  <c r="Q258" i="8"/>
  <c r="P258" i="8"/>
  <c r="O258" i="8"/>
  <c r="N258" i="8"/>
  <c r="L258" i="8"/>
  <c r="M258" i="8"/>
  <c r="G258" i="8"/>
  <c r="J258" i="8"/>
  <c r="A258" i="8"/>
  <c r="A257" i="8"/>
  <c r="A256" i="8"/>
  <c r="Y255" i="8"/>
  <c r="X255" i="8"/>
  <c r="W255" i="8"/>
  <c r="V255" i="8"/>
  <c r="U255" i="8"/>
  <c r="T255" i="8"/>
  <c r="S255" i="8"/>
  <c r="R255" i="8"/>
  <c r="Q255" i="8"/>
  <c r="P255" i="8"/>
  <c r="O255" i="8"/>
  <c r="N255" i="8"/>
  <c r="L255" i="8"/>
  <c r="M255" i="8"/>
  <c r="G255" i="8"/>
  <c r="J255" i="8"/>
  <c r="A255" i="8"/>
  <c r="Y254" i="8"/>
  <c r="X254" i="8"/>
  <c r="W254" i="8"/>
  <c r="V254" i="8"/>
  <c r="U254" i="8"/>
  <c r="T254" i="8"/>
  <c r="S254" i="8"/>
  <c r="R254" i="8"/>
  <c r="Q254" i="8"/>
  <c r="P254" i="8"/>
  <c r="O254" i="8"/>
  <c r="N254" i="8"/>
  <c r="L254" i="8"/>
  <c r="M254" i="8"/>
  <c r="G254" i="8"/>
  <c r="J254" i="8"/>
  <c r="A254" i="8"/>
  <c r="Y253" i="8"/>
  <c r="X253" i="8"/>
  <c r="W253" i="8"/>
  <c r="V253" i="8"/>
  <c r="U253" i="8"/>
  <c r="T253" i="8"/>
  <c r="S253" i="8"/>
  <c r="R253" i="8"/>
  <c r="Q253" i="8"/>
  <c r="P253" i="8"/>
  <c r="O253" i="8"/>
  <c r="N253" i="8"/>
  <c r="L253" i="8"/>
  <c r="M253" i="8"/>
  <c r="G253" i="8"/>
  <c r="J253" i="8"/>
  <c r="A253" i="8"/>
  <c r="Y252" i="8"/>
  <c r="X252" i="8"/>
  <c r="W252" i="8"/>
  <c r="V252" i="8"/>
  <c r="U252" i="8"/>
  <c r="T252" i="8"/>
  <c r="S252" i="8"/>
  <c r="R252" i="8"/>
  <c r="Q252" i="8"/>
  <c r="P252" i="8"/>
  <c r="O252" i="8"/>
  <c r="N252" i="8"/>
  <c r="L252" i="8"/>
  <c r="M252" i="8"/>
  <c r="G252" i="8"/>
  <c r="J252" i="8"/>
  <c r="A252" i="8"/>
  <c r="Y251" i="8"/>
  <c r="X251" i="8"/>
  <c r="W251" i="8"/>
  <c r="V251" i="8"/>
  <c r="U251" i="8"/>
  <c r="T251" i="8"/>
  <c r="S251" i="8"/>
  <c r="R251" i="8"/>
  <c r="Q251" i="8"/>
  <c r="P251" i="8"/>
  <c r="O251" i="8"/>
  <c r="N251" i="8"/>
  <c r="L251" i="8"/>
  <c r="M251" i="8"/>
  <c r="G251" i="8"/>
  <c r="J251" i="8"/>
  <c r="A251" i="8"/>
  <c r="Y250" i="8"/>
  <c r="X250" i="8"/>
  <c r="W250" i="8"/>
  <c r="V250" i="8"/>
  <c r="U250" i="8"/>
  <c r="T250" i="8"/>
  <c r="S250" i="8"/>
  <c r="R250" i="8"/>
  <c r="Q250" i="8"/>
  <c r="P250" i="8"/>
  <c r="O250" i="8"/>
  <c r="N250" i="8"/>
  <c r="L250" i="8"/>
  <c r="M250" i="8"/>
  <c r="G250" i="8"/>
  <c r="J250" i="8"/>
  <c r="A250" i="8"/>
  <c r="A249" i="8"/>
  <c r="Y248" i="8"/>
  <c r="X248" i="8"/>
  <c r="W248" i="8"/>
  <c r="V248" i="8"/>
  <c r="U248" i="8"/>
  <c r="T248" i="8"/>
  <c r="S248" i="8"/>
  <c r="R248" i="8"/>
  <c r="Q248" i="8"/>
  <c r="P248" i="8"/>
  <c r="O248" i="8"/>
  <c r="N248" i="8"/>
  <c r="L248" i="8"/>
  <c r="M248" i="8"/>
  <c r="G248" i="8"/>
  <c r="I248" i="8"/>
  <c r="A248" i="8"/>
  <c r="Y247" i="8"/>
  <c r="X247" i="8"/>
  <c r="W247" i="8"/>
  <c r="V247" i="8"/>
  <c r="U247" i="8"/>
  <c r="T247" i="8"/>
  <c r="S247" i="8"/>
  <c r="R247" i="8"/>
  <c r="Q247" i="8"/>
  <c r="P247" i="8"/>
  <c r="O247" i="8"/>
  <c r="N247" i="8"/>
  <c r="L247" i="8"/>
  <c r="M247" i="8"/>
  <c r="G247" i="8"/>
  <c r="I247" i="8"/>
  <c r="A247" i="8"/>
  <c r="A246" i="8"/>
  <c r="Y245" i="8"/>
  <c r="X245" i="8"/>
  <c r="W245" i="8"/>
  <c r="V245" i="8"/>
  <c r="U245" i="8"/>
  <c r="T245" i="8"/>
  <c r="S245" i="8"/>
  <c r="R245" i="8"/>
  <c r="Q245" i="8"/>
  <c r="P245" i="8"/>
  <c r="O245" i="8"/>
  <c r="N245" i="8"/>
  <c r="L245" i="8"/>
  <c r="M245" i="8"/>
  <c r="G245" i="8"/>
  <c r="J245" i="8"/>
  <c r="A245" i="8"/>
  <c r="A244" i="8"/>
  <c r="Y243" i="8"/>
  <c r="X243" i="8"/>
  <c r="W243" i="8"/>
  <c r="V243" i="8"/>
  <c r="U243" i="8"/>
  <c r="T243" i="8"/>
  <c r="S243" i="8"/>
  <c r="R243" i="8"/>
  <c r="Q243" i="8"/>
  <c r="P243" i="8"/>
  <c r="O243" i="8"/>
  <c r="N243" i="8"/>
  <c r="L243" i="8"/>
  <c r="M243" i="8"/>
  <c r="G243" i="8"/>
  <c r="K243" i="8"/>
  <c r="A243" i="8"/>
  <c r="Y242" i="8"/>
  <c r="X242" i="8"/>
  <c r="W242" i="8"/>
  <c r="V242" i="8"/>
  <c r="U242" i="8"/>
  <c r="T242" i="8"/>
  <c r="S242" i="8"/>
  <c r="R242" i="8"/>
  <c r="Q242" i="8"/>
  <c r="P242" i="8"/>
  <c r="O242" i="8"/>
  <c r="N242" i="8"/>
  <c r="L242" i="8"/>
  <c r="M242" i="8"/>
  <c r="G242" i="8"/>
  <c r="K242" i="8"/>
  <c r="A242" i="8"/>
  <c r="Y241" i="8"/>
  <c r="X241" i="8"/>
  <c r="W241" i="8"/>
  <c r="V241" i="8"/>
  <c r="U241" i="8"/>
  <c r="T241" i="8"/>
  <c r="S241" i="8"/>
  <c r="R241" i="8"/>
  <c r="Q241" i="8"/>
  <c r="P241" i="8"/>
  <c r="O241" i="8"/>
  <c r="N241" i="8"/>
  <c r="L241" i="8"/>
  <c r="M241" i="8"/>
  <c r="G241" i="8"/>
  <c r="K241" i="8"/>
  <c r="A241" i="8"/>
  <c r="Y240" i="8"/>
  <c r="X240" i="8"/>
  <c r="W240" i="8"/>
  <c r="V240" i="8"/>
  <c r="U240" i="8"/>
  <c r="T240" i="8"/>
  <c r="S240" i="8"/>
  <c r="R240" i="8"/>
  <c r="Q240" i="8"/>
  <c r="P240" i="8"/>
  <c r="O240" i="8"/>
  <c r="N240" i="8"/>
  <c r="L240" i="8"/>
  <c r="M240" i="8"/>
  <c r="G240" i="8"/>
  <c r="K240" i="8"/>
  <c r="A240" i="8"/>
  <c r="Y239" i="8"/>
  <c r="X239" i="8"/>
  <c r="W239" i="8"/>
  <c r="V239" i="8"/>
  <c r="U239" i="8"/>
  <c r="T239" i="8"/>
  <c r="S239" i="8"/>
  <c r="R239" i="8"/>
  <c r="Q239" i="8"/>
  <c r="P239" i="8"/>
  <c r="O239" i="8"/>
  <c r="N239" i="8"/>
  <c r="L239" i="8"/>
  <c r="M239" i="8"/>
  <c r="G239" i="8"/>
  <c r="K239" i="8"/>
  <c r="A239" i="8"/>
  <c r="Y238" i="8"/>
  <c r="X238" i="8"/>
  <c r="W238" i="8"/>
  <c r="V238" i="8"/>
  <c r="U238" i="8"/>
  <c r="T238" i="8"/>
  <c r="S238" i="8"/>
  <c r="R238" i="8"/>
  <c r="Q238" i="8"/>
  <c r="P238" i="8"/>
  <c r="O238" i="8"/>
  <c r="N238" i="8"/>
  <c r="L238" i="8"/>
  <c r="M238" i="8"/>
  <c r="G238" i="8"/>
  <c r="K238" i="8"/>
  <c r="A238" i="8"/>
  <c r="A237" i="8"/>
  <c r="Y236" i="8"/>
  <c r="X236" i="8"/>
  <c r="W236" i="8"/>
  <c r="V236" i="8"/>
  <c r="U236" i="8"/>
  <c r="T236" i="8"/>
  <c r="S236" i="8"/>
  <c r="R236" i="8"/>
  <c r="Q236" i="8"/>
  <c r="P236" i="8"/>
  <c r="O236" i="8"/>
  <c r="N236" i="8"/>
  <c r="L236" i="8"/>
  <c r="M236" i="8"/>
  <c r="G236" i="8"/>
  <c r="J236" i="8"/>
  <c r="A236" i="8"/>
  <c r="Y235" i="8"/>
  <c r="X235" i="8"/>
  <c r="W235" i="8"/>
  <c r="V235" i="8"/>
  <c r="U235" i="8"/>
  <c r="T235" i="8"/>
  <c r="S235" i="8"/>
  <c r="R235" i="8"/>
  <c r="Q235" i="8"/>
  <c r="P235" i="8"/>
  <c r="O235" i="8"/>
  <c r="N235" i="8"/>
  <c r="L235" i="8"/>
  <c r="M235" i="8"/>
  <c r="G235" i="8"/>
  <c r="J235" i="8"/>
  <c r="A235" i="8"/>
  <c r="Y234" i="8"/>
  <c r="X234" i="8"/>
  <c r="W234" i="8"/>
  <c r="V234" i="8"/>
  <c r="U234" i="8"/>
  <c r="T234" i="8"/>
  <c r="S234" i="8"/>
  <c r="R234" i="8"/>
  <c r="Q234" i="8"/>
  <c r="P234" i="8"/>
  <c r="O234" i="8"/>
  <c r="N234" i="8"/>
  <c r="L234" i="8"/>
  <c r="M234" i="8"/>
  <c r="G234" i="8"/>
  <c r="J234" i="8"/>
  <c r="A234" i="8"/>
  <c r="A233" i="8"/>
  <c r="Y232" i="8"/>
  <c r="X232" i="8"/>
  <c r="W232" i="8"/>
  <c r="V232" i="8"/>
  <c r="U232" i="8"/>
  <c r="T232" i="8"/>
  <c r="S232" i="8"/>
  <c r="R232" i="8"/>
  <c r="Q232" i="8"/>
  <c r="P232" i="8"/>
  <c r="O232" i="8"/>
  <c r="N232" i="8"/>
  <c r="L232" i="8"/>
  <c r="M232" i="8"/>
  <c r="G232" i="8"/>
  <c r="I232" i="8"/>
  <c r="A232" i="8"/>
  <c r="Y231" i="8"/>
  <c r="X231" i="8"/>
  <c r="W231" i="8"/>
  <c r="V231" i="8"/>
  <c r="U231" i="8"/>
  <c r="T231" i="8"/>
  <c r="S231" i="8"/>
  <c r="R231" i="8"/>
  <c r="Q231" i="8"/>
  <c r="P231" i="8"/>
  <c r="O231" i="8"/>
  <c r="N231" i="8"/>
  <c r="L231" i="8"/>
  <c r="M231" i="8"/>
  <c r="G231" i="8"/>
  <c r="I231" i="8"/>
  <c r="A231" i="8"/>
  <c r="A230" i="8"/>
  <c r="Y229" i="8"/>
  <c r="X229" i="8"/>
  <c r="W229" i="8"/>
  <c r="V229" i="8"/>
  <c r="U229" i="8"/>
  <c r="T229" i="8"/>
  <c r="S229" i="8"/>
  <c r="R229" i="8"/>
  <c r="Q229" i="8"/>
  <c r="P229" i="8"/>
  <c r="O229" i="8"/>
  <c r="N229" i="8"/>
  <c r="L229" i="8"/>
  <c r="M229" i="8"/>
  <c r="G229" i="8"/>
  <c r="K229" i="8"/>
  <c r="A229" i="8"/>
  <c r="Y228" i="8"/>
  <c r="X228" i="8"/>
  <c r="W228" i="8"/>
  <c r="V228" i="8"/>
  <c r="U228" i="8"/>
  <c r="T228" i="8"/>
  <c r="S228" i="8"/>
  <c r="R228" i="8"/>
  <c r="Q228" i="8"/>
  <c r="P228" i="8"/>
  <c r="O228" i="8"/>
  <c r="N228" i="8"/>
  <c r="L228" i="8"/>
  <c r="M228" i="8"/>
  <c r="G228" i="8"/>
  <c r="K228" i="8"/>
  <c r="A228" i="8"/>
  <c r="Y227" i="8"/>
  <c r="X227" i="8"/>
  <c r="W227" i="8"/>
  <c r="V227" i="8"/>
  <c r="U227" i="8"/>
  <c r="T227" i="8"/>
  <c r="S227" i="8"/>
  <c r="R227" i="8"/>
  <c r="Q227" i="8"/>
  <c r="P227" i="8"/>
  <c r="O227" i="8"/>
  <c r="N227" i="8"/>
  <c r="L227" i="8"/>
  <c r="M227" i="8"/>
  <c r="G227" i="8"/>
  <c r="K227" i="8"/>
  <c r="A227" i="8"/>
  <c r="Y226" i="8"/>
  <c r="X226" i="8"/>
  <c r="W226" i="8"/>
  <c r="V226" i="8"/>
  <c r="U226" i="8"/>
  <c r="T226" i="8"/>
  <c r="S226" i="8"/>
  <c r="R226" i="8"/>
  <c r="Q226" i="8"/>
  <c r="P226" i="8"/>
  <c r="O226" i="8"/>
  <c r="N226" i="8"/>
  <c r="L226" i="8"/>
  <c r="M226" i="8"/>
  <c r="G226" i="8"/>
  <c r="K226" i="8"/>
  <c r="A226" i="8"/>
  <c r="Y225" i="8"/>
  <c r="X225" i="8"/>
  <c r="W225" i="8"/>
  <c r="V225" i="8"/>
  <c r="U225" i="8"/>
  <c r="T225" i="8"/>
  <c r="S225" i="8"/>
  <c r="R225" i="8"/>
  <c r="Q225" i="8"/>
  <c r="P225" i="8"/>
  <c r="O225" i="8"/>
  <c r="N225" i="8"/>
  <c r="L225" i="8"/>
  <c r="M225" i="8"/>
  <c r="G225" i="8"/>
  <c r="K225" i="8"/>
  <c r="A225" i="8"/>
  <c r="A224" i="8"/>
  <c r="A223" i="8"/>
  <c r="A222" i="8"/>
  <c r="A221" i="8"/>
  <c r="Y220" i="8"/>
  <c r="X220" i="8"/>
  <c r="W220" i="8"/>
  <c r="V220" i="8"/>
  <c r="U220" i="8"/>
  <c r="T220" i="8"/>
  <c r="S220" i="8"/>
  <c r="R220" i="8"/>
  <c r="Q220" i="8"/>
  <c r="P220" i="8"/>
  <c r="O220" i="8"/>
  <c r="N220" i="8"/>
  <c r="L220" i="8"/>
  <c r="M220" i="8"/>
  <c r="G220" i="8"/>
  <c r="K220" i="8"/>
  <c r="A220" i="8"/>
  <c r="Y219" i="8"/>
  <c r="X219" i="8"/>
  <c r="W219" i="8"/>
  <c r="V219" i="8"/>
  <c r="U219" i="8"/>
  <c r="T219" i="8"/>
  <c r="S219" i="8"/>
  <c r="R219" i="8"/>
  <c r="Q219" i="8"/>
  <c r="P219" i="8"/>
  <c r="O219" i="8"/>
  <c r="N219" i="8"/>
  <c r="L219" i="8"/>
  <c r="M219" i="8"/>
  <c r="G219" i="8"/>
  <c r="K219" i="8"/>
  <c r="A219" i="8"/>
  <c r="Y218" i="8"/>
  <c r="X218" i="8"/>
  <c r="W218" i="8"/>
  <c r="V218" i="8"/>
  <c r="U218" i="8"/>
  <c r="T218" i="8"/>
  <c r="S218" i="8"/>
  <c r="R218" i="8"/>
  <c r="Q218" i="8"/>
  <c r="P218" i="8"/>
  <c r="O218" i="8"/>
  <c r="N218" i="8"/>
  <c r="L218" i="8"/>
  <c r="M218" i="8"/>
  <c r="G218" i="8"/>
  <c r="K218" i="8"/>
  <c r="A218" i="8"/>
  <c r="Y217" i="8"/>
  <c r="X217" i="8"/>
  <c r="W217" i="8"/>
  <c r="V217" i="8"/>
  <c r="U217" i="8"/>
  <c r="T217" i="8"/>
  <c r="S217" i="8"/>
  <c r="R217" i="8"/>
  <c r="Q217" i="8"/>
  <c r="P217" i="8"/>
  <c r="O217" i="8"/>
  <c r="N217" i="8"/>
  <c r="L217" i="8"/>
  <c r="M217" i="8"/>
  <c r="G217" i="8"/>
  <c r="K217" i="8"/>
  <c r="A217" i="8"/>
  <c r="Y216" i="8"/>
  <c r="X216" i="8"/>
  <c r="W216" i="8"/>
  <c r="V216" i="8"/>
  <c r="U216" i="8"/>
  <c r="T216" i="8"/>
  <c r="S216" i="8"/>
  <c r="R216" i="8"/>
  <c r="Q216" i="8"/>
  <c r="P216" i="8"/>
  <c r="O216" i="8"/>
  <c r="N216" i="8"/>
  <c r="L216" i="8"/>
  <c r="M216" i="8"/>
  <c r="G216" i="8"/>
  <c r="K216" i="8"/>
  <c r="A216" i="8"/>
  <c r="Y215" i="8"/>
  <c r="X215" i="8"/>
  <c r="W215" i="8"/>
  <c r="V215" i="8"/>
  <c r="U215" i="8"/>
  <c r="T215" i="8"/>
  <c r="S215" i="8"/>
  <c r="R215" i="8"/>
  <c r="Q215" i="8"/>
  <c r="P215" i="8"/>
  <c r="O215" i="8"/>
  <c r="N215" i="8"/>
  <c r="L215" i="8"/>
  <c r="M215" i="8"/>
  <c r="G215" i="8"/>
  <c r="K215" i="8"/>
  <c r="A215" i="8"/>
  <c r="A214" i="8"/>
  <c r="A213" i="8"/>
  <c r="BT135" i="5"/>
  <c r="BS135" i="5"/>
  <c r="BR135" i="5"/>
  <c r="BQ135" i="5"/>
  <c r="BP135" i="5"/>
  <c r="BO135" i="5"/>
  <c r="BN135" i="5"/>
  <c r="BM135" i="5"/>
  <c r="BL135" i="5"/>
  <c r="BK135" i="5"/>
  <c r="BJ135" i="5"/>
  <c r="BI135" i="5"/>
  <c r="BH135" i="5"/>
  <c r="BG135" i="5"/>
  <c r="BF135" i="5"/>
  <c r="BE135" i="5"/>
  <c r="BD135" i="5"/>
  <c r="BC135" i="5"/>
  <c r="BB135" i="5"/>
  <c r="BA135" i="5"/>
  <c r="BT134" i="5"/>
  <c r="BS134" i="5"/>
  <c r="BR134" i="5"/>
  <c r="BQ134" i="5"/>
  <c r="BP134" i="5"/>
  <c r="BO134" i="5"/>
  <c r="BN134" i="5"/>
  <c r="BM134" i="5"/>
  <c r="BL134" i="5"/>
  <c r="BK134" i="5"/>
  <c r="BJ134" i="5"/>
  <c r="BI134" i="5"/>
  <c r="BH134" i="5"/>
  <c r="BG134" i="5"/>
  <c r="BF134" i="5"/>
  <c r="BE134" i="5"/>
  <c r="BD134" i="5"/>
  <c r="BC134" i="5"/>
  <c r="BB134" i="5"/>
  <c r="BA134" i="5"/>
  <c r="AE130" i="5"/>
  <c r="AE30" i="5"/>
  <c r="AY88" i="5"/>
  <c r="AX88" i="5"/>
  <c r="AW88" i="5"/>
  <c r="AV88" i="5"/>
  <c r="AU88" i="5"/>
  <c r="AT88" i="5"/>
  <c r="AS88" i="5"/>
  <c r="AR88" i="5"/>
  <c r="AQ88" i="5"/>
  <c r="AP88" i="5"/>
  <c r="AO88" i="5"/>
  <c r="AC88" i="5"/>
  <c r="AW135" i="5"/>
  <c r="AE127" i="5"/>
  <c r="AV135" i="5"/>
  <c r="AE126" i="5"/>
  <c r="AU135" i="5"/>
  <c r="AE125" i="5"/>
  <c r="AT135" i="5"/>
  <c r="AE124" i="5"/>
  <c r="AS135" i="5"/>
  <c r="AE123" i="5"/>
  <c r="AR135" i="5"/>
  <c r="AE122" i="5"/>
  <c r="AQ135" i="5"/>
  <c r="AE121" i="5"/>
  <c r="AP135" i="5"/>
  <c r="AE120" i="5"/>
  <c r="AO135" i="5"/>
  <c r="AE119" i="5"/>
  <c r="AN135" i="5"/>
  <c r="AE118" i="5"/>
  <c r="AM135" i="5"/>
  <c r="AE117" i="5"/>
  <c r="AL135" i="5"/>
  <c r="AE116" i="5"/>
  <c r="AK135" i="5"/>
  <c r="AE115" i="5"/>
  <c r="AJ135" i="5"/>
  <c r="AE114" i="5"/>
  <c r="AI135" i="5"/>
  <c r="AE113" i="5"/>
  <c r="AH135" i="5"/>
  <c r="AE112" i="5"/>
  <c r="AG135" i="5"/>
  <c r="AE111" i="5"/>
  <c r="AF135" i="5"/>
  <c r="AE110" i="5"/>
  <c r="AE135" i="5"/>
  <c r="AE109" i="5"/>
  <c r="AX186" i="5"/>
  <c r="AW186" i="5"/>
  <c r="AV186" i="5"/>
  <c r="AU186" i="5"/>
  <c r="AT186" i="5"/>
  <c r="AX185" i="5"/>
  <c r="AW185" i="5"/>
  <c r="AV185" i="5"/>
  <c r="AU185" i="5"/>
  <c r="AT185" i="5"/>
  <c r="AX184" i="5"/>
  <c r="AW184" i="5"/>
  <c r="AV184" i="5"/>
  <c r="AU184" i="5"/>
  <c r="AT184" i="5"/>
  <c r="AX183" i="5"/>
  <c r="AW183" i="5"/>
  <c r="AV183" i="5"/>
  <c r="AU183" i="5"/>
  <c r="AT183" i="5"/>
  <c r="AX182" i="5"/>
  <c r="AW182" i="5"/>
  <c r="AV182" i="5"/>
  <c r="AU182" i="5"/>
  <c r="AT182" i="5"/>
  <c r="AX181" i="5"/>
  <c r="AW181" i="5"/>
  <c r="AV181" i="5"/>
  <c r="AU181" i="5"/>
  <c r="AT181" i="5"/>
  <c r="AX180" i="5"/>
  <c r="AW180" i="5"/>
  <c r="AV180" i="5"/>
  <c r="AU180" i="5"/>
  <c r="AT180" i="5"/>
  <c r="AX179" i="5"/>
  <c r="AW179" i="5"/>
  <c r="AV179" i="5"/>
  <c r="AU179" i="5"/>
  <c r="AT179" i="5"/>
  <c r="AX178" i="5"/>
  <c r="AW178" i="5"/>
  <c r="AV178" i="5"/>
  <c r="AU178" i="5"/>
  <c r="AT178" i="5"/>
  <c r="AX177" i="5"/>
  <c r="AW177" i="5"/>
  <c r="AV177" i="5"/>
  <c r="AU177" i="5"/>
  <c r="AT177" i="5"/>
  <c r="AX176" i="5"/>
  <c r="AW176" i="5"/>
  <c r="AV176" i="5"/>
  <c r="AU176" i="5"/>
  <c r="AT176" i="5"/>
  <c r="AX175" i="5"/>
  <c r="AW175" i="5"/>
  <c r="AV175" i="5"/>
  <c r="AU175" i="5"/>
  <c r="AT175" i="5"/>
  <c r="AX174" i="5"/>
  <c r="AW174" i="5"/>
  <c r="AV174" i="5"/>
  <c r="AU174" i="5"/>
  <c r="AT174" i="5"/>
  <c r="AX173" i="5"/>
  <c r="AW173" i="5"/>
  <c r="AV173" i="5"/>
  <c r="AU173" i="5"/>
  <c r="AT173" i="5"/>
  <c r="AX172" i="5"/>
  <c r="AW172" i="5"/>
  <c r="AV172" i="5"/>
  <c r="AU172" i="5"/>
  <c r="AT172" i="5"/>
  <c r="AX171" i="5"/>
  <c r="AW171" i="5"/>
  <c r="AV171" i="5"/>
  <c r="AU171" i="5"/>
  <c r="AT171" i="5"/>
  <c r="AX170" i="5"/>
  <c r="AW170" i="5"/>
  <c r="AV170" i="5"/>
  <c r="AU170" i="5"/>
  <c r="AT170" i="5"/>
  <c r="AX169" i="5"/>
  <c r="AW169" i="5"/>
  <c r="AV169" i="5"/>
  <c r="AU169" i="5"/>
  <c r="AT169" i="5"/>
  <c r="AX168" i="5"/>
  <c r="AW168" i="5"/>
  <c r="AV168" i="5"/>
  <c r="AU168" i="5"/>
  <c r="AT168" i="5"/>
  <c r="AX167" i="5"/>
  <c r="AW167" i="5"/>
  <c r="AV167" i="5"/>
  <c r="AU167" i="5"/>
  <c r="AT167" i="5"/>
  <c r="AX166" i="5"/>
  <c r="AW166" i="5"/>
  <c r="AV166" i="5"/>
  <c r="AU166" i="5"/>
  <c r="AT166" i="5"/>
  <c r="AX165" i="5"/>
  <c r="AW165" i="5"/>
  <c r="AV165" i="5"/>
  <c r="AU165" i="5"/>
  <c r="AT165" i="5"/>
  <c r="AX164" i="5"/>
  <c r="AW164" i="5"/>
  <c r="AV164" i="5"/>
  <c r="AU164" i="5"/>
  <c r="AT164" i="5"/>
  <c r="AX163" i="5"/>
  <c r="AW163" i="5"/>
  <c r="AV163" i="5"/>
  <c r="AU163" i="5"/>
  <c r="AT163" i="5"/>
  <c r="AX162" i="5"/>
  <c r="AW162" i="5"/>
  <c r="AV162" i="5"/>
  <c r="AU162" i="5"/>
  <c r="AT162" i="5"/>
  <c r="AX161" i="5"/>
  <c r="AW161" i="5"/>
  <c r="AV161" i="5"/>
  <c r="AU161" i="5"/>
  <c r="AT161" i="5"/>
  <c r="AX160" i="5"/>
  <c r="AW160" i="5"/>
  <c r="AV160" i="5"/>
  <c r="AU160" i="5"/>
  <c r="AT160" i="5"/>
  <c r="AX159" i="5"/>
  <c r="AW159" i="5"/>
  <c r="AV159" i="5"/>
  <c r="AU159" i="5"/>
  <c r="AT159" i="5"/>
  <c r="AX158" i="5"/>
  <c r="AW158" i="5"/>
  <c r="AV158" i="5"/>
  <c r="AU158" i="5"/>
  <c r="AT158" i="5"/>
  <c r="AX157" i="5"/>
  <c r="AW157" i="5"/>
  <c r="AV157" i="5"/>
  <c r="AU157" i="5"/>
  <c r="AT157" i="5"/>
  <c r="AX156" i="5"/>
  <c r="AW156" i="5"/>
  <c r="AV156" i="5"/>
  <c r="AU156" i="5"/>
  <c r="AT156" i="5"/>
  <c r="AX155" i="5"/>
  <c r="AW155" i="5"/>
  <c r="AV155" i="5"/>
  <c r="AU155" i="5"/>
  <c r="AT155" i="5"/>
  <c r="AX154" i="5"/>
  <c r="AW154" i="5"/>
  <c r="AV154" i="5"/>
  <c r="AU154" i="5"/>
  <c r="AT154" i="5"/>
  <c r="AX153" i="5"/>
  <c r="AW153" i="5"/>
  <c r="AV153" i="5"/>
  <c r="AU153" i="5"/>
  <c r="AT153" i="5"/>
  <c r="AX152" i="5"/>
  <c r="AW152" i="5"/>
  <c r="AV152" i="5"/>
  <c r="AU152" i="5"/>
  <c r="AT152" i="5"/>
  <c r="AX151" i="5"/>
  <c r="AW151" i="5"/>
  <c r="AV151" i="5"/>
  <c r="AU151" i="5"/>
  <c r="AT151" i="5"/>
  <c r="AX150" i="5"/>
  <c r="AW150" i="5"/>
  <c r="AV150" i="5"/>
  <c r="AU150" i="5"/>
  <c r="AT150" i="5"/>
  <c r="AX149" i="5"/>
  <c r="AW149" i="5"/>
  <c r="AV149" i="5"/>
  <c r="AU149" i="5"/>
  <c r="AT149" i="5"/>
  <c r="AX148" i="5"/>
  <c r="AW148" i="5"/>
  <c r="AV148" i="5"/>
  <c r="AU148" i="5"/>
  <c r="AT148" i="5"/>
  <c r="AX147" i="5"/>
  <c r="AW147" i="5"/>
  <c r="AV147" i="5"/>
  <c r="AU147" i="5"/>
  <c r="AT147" i="5"/>
  <c r="AX146" i="5"/>
  <c r="AW146" i="5"/>
  <c r="AV146" i="5"/>
  <c r="AU146" i="5"/>
  <c r="AT146" i="5"/>
  <c r="AX145" i="5"/>
  <c r="AW145" i="5"/>
  <c r="AV145" i="5"/>
  <c r="AU145" i="5"/>
  <c r="AT145" i="5"/>
  <c r="AX144" i="5"/>
  <c r="AW144" i="5"/>
  <c r="AV144" i="5"/>
  <c r="AU144" i="5"/>
  <c r="AT144" i="5"/>
  <c r="AX143" i="5"/>
  <c r="AW143" i="5"/>
  <c r="AV143" i="5"/>
  <c r="AU143" i="5"/>
  <c r="AT143" i="5"/>
  <c r="AX142" i="5"/>
  <c r="AW142" i="5"/>
  <c r="AV142" i="5"/>
  <c r="AU142" i="5"/>
  <c r="AT142" i="5"/>
  <c r="AX141" i="5"/>
  <c r="AW141" i="5"/>
  <c r="AV141" i="5"/>
  <c r="AU141" i="5"/>
  <c r="AT141" i="5"/>
  <c r="AX140" i="5"/>
  <c r="AW140" i="5"/>
  <c r="AV140" i="5"/>
  <c r="AU140" i="5"/>
  <c r="AT140" i="5"/>
  <c r="AX139" i="5"/>
  <c r="AW139" i="5"/>
  <c r="AV139" i="5"/>
  <c r="AU139" i="5"/>
  <c r="AT139" i="5"/>
  <c r="AX138" i="5"/>
  <c r="AW138" i="5"/>
  <c r="AV138" i="5"/>
  <c r="AU138" i="5"/>
  <c r="AT138" i="5"/>
  <c r="AX136" i="5"/>
  <c r="AW136" i="5"/>
  <c r="AV136" i="5"/>
  <c r="AU136" i="5"/>
  <c r="AT136" i="5"/>
  <c r="AX134" i="5"/>
  <c r="AW134" i="5"/>
  <c r="AV134" i="5"/>
  <c r="AU134" i="5"/>
  <c r="AT134" i="5"/>
  <c r="AE28" i="5"/>
  <c r="AE27" i="5"/>
  <c r="AE26" i="5"/>
  <c r="AE25" i="5"/>
  <c r="AE24" i="5"/>
  <c r="AS186" i="5"/>
  <c r="AR186" i="5"/>
  <c r="AQ186" i="5"/>
  <c r="AP186" i="5"/>
  <c r="AO186" i="5"/>
  <c r="AN186" i="5"/>
  <c r="AM186" i="5"/>
  <c r="AL186" i="5"/>
  <c r="AK186" i="5"/>
  <c r="AJ186" i="5"/>
  <c r="AI186" i="5"/>
  <c r="AH186" i="5"/>
  <c r="AG186" i="5"/>
  <c r="AF186" i="5"/>
  <c r="AS185" i="5"/>
  <c r="AR185" i="5"/>
  <c r="AQ185" i="5"/>
  <c r="AP185" i="5"/>
  <c r="AO185" i="5"/>
  <c r="AN185" i="5"/>
  <c r="AM185" i="5"/>
  <c r="AL185" i="5"/>
  <c r="AK185" i="5"/>
  <c r="AJ185" i="5"/>
  <c r="AI185" i="5"/>
  <c r="AH185" i="5"/>
  <c r="AG185" i="5"/>
  <c r="AF185" i="5"/>
  <c r="AS184" i="5"/>
  <c r="AR184" i="5"/>
  <c r="AQ184" i="5"/>
  <c r="AP184" i="5"/>
  <c r="AO184" i="5"/>
  <c r="AN184" i="5"/>
  <c r="AM184" i="5"/>
  <c r="AL184" i="5"/>
  <c r="AK184" i="5"/>
  <c r="AJ184" i="5"/>
  <c r="AI184" i="5"/>
  <c r="AH184" i="5"/>
  <c r="AG184" i="5"/>
  <c r="AF184" i="5"/>
  <c r="AS183" i="5"/>
  <c r="AR183" i="5"/>
  <c r="AQ183" i="5"/>
  <c r="AP183" i="5"/>
  <c r="AO183" i="5"/>
  <c r="AN183" i="5"/>
  <c r="AM183" i="5"/>
  <c r="AL183" i="5"/>
  <c r="AK183" i="5"/>
  <c r="AJ183" i="5"/>
  <c r="AI183" i="5"/>
  <c r="AH183" i="5"/>
  <c r="AG183" i="5"/>
  <c r="AF183" i="5"/>
  <c r="AS182" i="5"/>
  <c r="AR182" i="5"/>
  <c r="AQ182" i="5"/>
  <c r="AP182" i="5"/>
  <c r="AO182" i="5"/>
  <c r="AN182" i="5"/>
  <c r="AM182" i="5"/>
  <c r="AL182" i="5"/>
  <c r="AK182" i="5"/>
  <c r="AJ182" i="5"/>
  <c r="AI182" i="5"/>
  <c r="AH182" i="5"/>
  <c r="AG182" i="5"/>
  <c r="AF182" i="5"/>
  <c r="AS181" i="5"/>
  <c r="AR181" i="5"/>
  <c r="AQ181" i="5"/>
  <c r="AP181" i="5"/>
  <c r="AO181" i="5"/>
  <c r="AN181" i="5"/>
  <c r="AM181" i="5"/>
  <c r="AL181" i="5"/>
  <c r="AK181" i="5"/>
  <c r="AJ181" i="5"/>
  <c r="AI181" i="5"/>
  <c r="AH181" i="5"/>
  <c r="AG181" i="5"/>
  <c r="AF181" i="5"/>
  <c r="AS180" i="5"/>
  <c r="AR180" i="5"/>
  <c r="AQ180" i="5"/>
  <c r="AP180" i="5"/>
  <c r="AO180" i="5"/>
  <c r="AN180" i="5"/>
  <c r="AM180" i="5"/>
  <c r="AL180" i="5"/>
  <c r="AK180" i="5"/>
  <c r="AJ180" i="5"/>
  <c r="AI180" i="5"/>
  <c r="AH180" i="5"/>
  <c r="AG180" i="5"/>
  <c r="AF180" i="5"/>
  <c r="AS179" i="5"/>
  <c r="AR179" i="5"/>
  <c r="AQ179" i="5"/>
  <c r="AP179" i="5"/>
  <c r="AO179" i="5"/>
  <c r="AN179" i="5"/>
  <c r="AM179" i="5"/>
  <c r="AL179" i="5"/>
  <c r="AK179" i="5"/>
  <c r="AJ179" i="5"/>
  <c r="AI179" i="5"/>
  <c r="AH179" i="5"/>
  <c r="AG179" i="5"/>
  <c r="AF179" i="5"/>
  <c r="AS178" i="5"/>
  <c r="AR178" i="5"/>
  <c r="AQ178" i="5"/>
  <c r="AP178" i="5"/>
  <c r="AO178" i="5"/>
  <c r="AN178" i="5"/>
  <c r="AM178" i="5"/>
  <c r="AL178" i="5"/>
  <c r="AK178" i="5"/>
  <c r="AJ178" i="5"/>
  <c r="AI178" i="5"/>
  <c r="AH178" i="5"/>
  <c r="AG178" i="5"/>
  <c r="AF178" i="5"/>
  <c r="AS177" i="5"/>
  <c r="AR177" i="5"/>
  <c r="AQ177" i="5"/>
  <c r="AP177" i="5"/>
  <c r="AO177" i="5"/>
  <c r="AN177" i="5"/>
  <c r="AM177" i="5"/>
  <c r="AL177" i="5"/>
  <c r="AK177" i="5"/>
  <c r="AJ177" i="5"/>
  <c r="AI177" i="5"/>
  <c r="AH177" i="5"/>
  <c r="AG177" i="5"/>
  <c r="AF177" i="5"/>
  <c r="AS176" i="5"/>
  <c r="AR176" i="5"/>
  <c r="AQ176" i="5"/>
  <c r="AP176" i="5"/>
  <c r="AO176" i="5"/>
  <c r="AN176" i="5"/>
  <c r="AM176" i="5"/>
  <c r="AL176" i="5"/>
  <c r="AK176" i="5"/>
  <c r="AJ176" i="5"/>
  <c r="AI176" i="5"/>
  <c r="AH176" i="5"/>
  <c r="AG176" i="5"/>
  <c r="AF176" i="5"/>
  <c r="AS175" i="5"/>
  <c r="AR175" i="5"/>
  <c r="AQ175" i="5"/>
  <c r="AP175" i="5"/>
  <c r="AO175" i="5"/>
  <c r="AN175" i="5"/>
  <c r="AM175" i="5"/>
  <c r="AL175" i="5"/>
  <c r="AK175" i="5"/>
  <c r="AJ175" i="5"/>
  <c r="AI175" i="5"/>
  <c r="AH175" i="5"/>
  <c r="AG175" i="5"/>
  <c r="AF175" i="5"/>
  <c r="AS174" i="5"/>
  <c r="AR174" i="5"/>
  <c r="AQ174" i="5"/>
  <c r="AP174" i="5"/>
  <c r="AO174" i="5"/>
  <c r="AN174" i="5"/>
  <c r="AM174" i="5"/>
  <c r="AL174" i="5"/>
  <c r="AK174" i="5"/>
  <c r="AJ174" i="5"/>
  <c r="AI174" i="5"/>
  <c r="AH174" i="5"/>
  <c r="AG174" i="5"/>
  <c r="AF174" i="5"/>
  <c r="AS173" i="5"/>
  <c r="AR173" i="5"/>
  <c r="AQ173" i="5"/>
  <c r="AP173" i="5"/>
  <c r="AO173" i="5"/>
  <c r="AN173" i="5"/>
  <c r="AM173" i="5"/>
  <c r="AL173" i="5"/>
  <c r="AK173" i="5"/>
  <c r="AJ173" i="5"/>
  <c r="AI173" i="5"/>
  <c r="AH173" i="5"/>
  <c r="AG173" i="5"/>
  <c r="AF173" i="5"/>
  <c r="AS172" i="5"/>
  <c r="AR172" i="5"/>
  <c r="AQ172" i="5"/>
  <c r="AP172" i="5"/>
  <c r="AO172" i="5"/>
  <c r="AN172" i="5"/>
  <c r="AM172" i="5"/>
  <c r="AL172" i="5"/>
  <c r="AK172" i="5"/>
  <c r="AJ172" i="5"/>
  <c r="AI172" i="5"/>
  <c r="AH172" i="5"/>
  <c r="AG172" i="5"/>
  <c r="AF172" i="5"/>
  <c r="AS171" i="5"/>
  <c r="AR171" i="5"/>
  <c r="AQ171" i="5"/>
  <c r="AP171" i="5"/>
  <c r="AO171" i="5"/>
  <c r="AN171" i="5"/>
  <c r="AM171" i="5"/>
  <c r="AL171" i="5"/>
  <c r="AK171" i="5"/>
  <c r="AJ171" i="5"/>
  <c r="AI171" i="5"/>
  <c r="AH171" i="5"/>
  <c r="AG171" i="5"/>
  <c r="AF171" i="5"/>
  <c r="AS170" i="5"/>
  <c r="AR170" i="5"/>
  <c r="AQ170" i="5"/>
  <c r="AP170" i="5"/>
  <c r="AO170" i="5"/>
  <c r="AN170" i="5"/>
  <c r="AM170" i="5"/>
  <c r="AL170" i="5"/>
  <c r="AK170" i="5"/>
  <c r="AJ170" i="5"/>
  <c r="AI170" i="5"/>
  <c r="AH170" i="5"/>
  <c r="AG170" i="5"/>
  <c r="AF170" i="5"/>
  <c r="AS169" i="5"/>
  <c r="AR169" i="5"/>
  <c r="AQ169" i="5"/>
  <c r="AP169" i="5"/>
  <c r="AO169" i="5"/>
  <c r="AN169" i="5"/>
  <c r="AM169" i="5"/>
  <c r="AL169" i="5"/>
  <c r="AK169" i="5"/>
  <c r="AJ169" i="5"/>
  <c r="AI169" i="5"/>
  <c r="AH169" i="5"/>
  <c r="AG169" i="5"/>
  <c r="AF169" i="5"/>
  <c r="AS168" i="5"/>
  <c r="AR168" i="5"/>
  <c r="AQ168" i="5"/>
  <c r="AP168" i="5"/>
  <c r="AO168" i="5"/>
  <c r="AN168" i="5"/>
  <c r="AM168" i="5"/>
  <c r="AL168" i="5"/>
  <c r="AK168" i="5"/>
  <c r="AJ168" i="5"/>
  <c r="AI168" i="5"/>
  <c r="AH168" i="5"/>
  <c r="AG168" i="5"/>
  <c r="AF168" i="5"/>
  <c r="AS167" i="5"/>
  <c r="AR167" i="5"/>
  <c r="AQ167" i="5"/>
  <c r="AP167" i="5"/>
  <c r="AO167" i="5"/>
  <c r="AN167" i="5"/>
  <c r="AM167" i="5"/>
  <c r="AL167" i="5"/>
  <c r="AK167" i="5"/>
  <c r="AJ167" i="5"/>
  <c r="AI167" i="5"/>
  <c r="AH167" i="5"/>
  <c r="AG167" i="5"/>
  <c r="AF167" i="5"/>
  <c r="AS166" i="5"/>
  <c r="AR166" i="5"/>
  <c r="AQ166" i="5"/>
  <c r="AP166" i="5"/>
  <c r="AO166" i="5"/>
  <c r="AN166" i="5"/>
  <c r="AM166" i="5"/>
  <c r="AL166" i="5"/>
  <c r="AK166" i="5"/>
  <c r="AJ166" i="5"/>
  <c r="AI166" i="5"/>
  <c r="AH166" i="5"/>
  <c r="AG166" i="5"/>
  <c r="AF166" i="5"/>
  <c r="AS165" i="5"/>
  <c r="AR165" i="5"/>
  <c r="AQ165" i="5"/>
  <c r="AP165" i="5"/>
  <c r="AO165" i="5"/>
  <c r="AN165" i="5"/>
  <c r="AM165" i="5"/>
  <c r="AL165" i="5"/>
  <c r="AK165" i="5"/>
  <c r="AJ165" i="5"/>
  <c r="AI165" i="5"/>
  <c r="AH165" i="5"/>
  <c r="AG165" i="5"/>
  <c r="AF165" i="5"/>
  <c r="AS164" i="5"/>
  <c r="AR164" i="5"/>
  <c r="AQ164" i="5"/>
  <c r="AP164" i="5"/>
  <c r="AO164" i="5"/>
  <c r="AN164" i="5"/>
  <c r="AM164" i="5"/>
  <c r="AL164" i="5"/>
  <c r="AK164" i="5"/>
  <c r="AJ164" i="5"/>
  <c r="AI164" i="5"/>
  <c r="AH164" i="5"/>
  <c r="AG164" i="5"/>
  <c r="AF164" i="5"/>
  <c r="AS163" i="5"/>
  <c r="AR163" i="5"/>
  <c r="AQ163" i="5"/>
  <c r="AP163" i="5"/>
  <c r="AO163" i="5"/>
  <c r="AN163" i="5"/>
  <c r="AM163" i="5"/>
  <c r="AL163" i="5"/>
  <c r="AK163" i="5"/>
  <c r="AJ163" i="5"/>
  <c r="AI163" i="5"/>
  <c r="AH163" i="5"/>
  <c r="AG163" i="5"/>
  <c r="AF163" i="5"/>
  <c r="AS162" i="5"/>
  <c r="AR162" i="5"/>
  <c r="AQ162" i="5"/>
  <c r="AP162" i="5"/>
  <c r="AO162" i="5"/>
  <c r="AN162" i="5"/>
  <c r="AM162" i="5"/>
  <c r="AL162" i="5"/>
  <c r="AK162" i="5"/>
  <c r="AJ162" i="5"/>
  <c r="AI162" i="5"/>
  <c r="AH162" i="5"/>
  <c r="AG162" i="5"/>
  <c r="AF162" i="5"/>
  <c r="AS161" i="5"/>
  <c r="AR161" i="5"/>
  <c r="AQ161" i="5"/>
  <c r="AP161" i="5"/>
  <c r="AO161" i="5"/>
  <c r="AN161" i="5"/>
  <c r="AM161" i="5"/>
  <c r="AL161" i="5"/>
  <c r="AK161" i="5"/>
  <c r="AJ161" i="5"/>
  <c r="AI161" i="5"/>
  <c r="AH161" i="5"/>
  <c r="AG161" i="5"/>
  <c r="AF161" i="5"/>
  <c r="AS160" i="5"/>
  <c r="AR160" i="5"/>
  <c r="AQ160" i="5"/>
  <c r="AP160" i="5"/>
  <c r="AO160" i="5"/>
  <c r="AN160" i="5"/>
  <c r="AM160" i="5"/>
  <c r="AL160" i="5"/>
  <c r="AK160" i="5"/>
  <c r="AJ160" i="5"/>
  <c r="AI160" i="5"/>
  <c r="AH160" i="5"/>
  <c r="AG160" i="5"/>
  <c r="AF160" i="5"/>
  <c r="AS159" i="5"/>
  <c r="AR159" i="5"/>
  <c r="AQ159" i="5"/>
  <c r="AP159" i="5"/>
  <c r="AO159" i="5"/>
  <c r="AN159" i="5"/>
  <c r="AM159" i="5"/>
  <c r="AL159" i="5"/>
  <c r="AK159" i="5"/>
  <c r="AJ159" i="5"/>
  <c r="AI159" i="5"/>
  <c r="AH159" i="5"/>
  <c r="AG159" i="5"/>
  <c r="AF159" i="5"/>
  <c r="AS158" i="5"/>
  <c r="AR158" i="5"/>
  <c r="AQ158" i="5"/>
  <c r="AP158" i="5"/>
  <c r="AO158" i="5"/>
  <c r="AN158" i="5"/>
  <c r="AM158" i="5"/>
  <c r="AL158" i="5"/>
  <c r="AK158" i="5"/>
  <c r="AJ158" i="5"/>
  <c r="AI158" i="5"/>
  <c r="AH158" i="5"/>
  <c r="AG158" i="5"/>
  <c r="AF158" i="5"/>
  <c r="AS157" i="5"/>
  <c r="AR157" i="5"/>
  <c r="AQ157" i="5"/>
  <c r="AP157" i="5"/>
  <c r="AO157" i="5"/>
  <c r="AN157" i="5"/>
  <c r="AM157" i="5"/>
  <c r="AL157" i="5"/>
  <c r="AK157" i="5"/>
  <c r="AJ157" i="5"/>
  <c r="AI157" i="5"/>
  <c r="AH157" i="5"/>
  <c r="AG157" i="5"/>
  <c r="AF157" i="5"/>
  <c r="AS156" i="5"/>
  <c r="AR156" i="5"/>
  <c r="AQ156" i="5"/>
  <c r="AP156" i="5"/>
  <c r="AO156" i="5"/>
  <c r="AN156" i="5"/>
  <c r="AM156" i="5"/>
  <c r="AL156" i="5"/>
  <c r="AK156" i="5"/>
  <c r="AJ156" i="5"/>
  <c r="AI156" i="5"/>
  <c r="AH156" i="5"/>
  <c r="AG156" i="5"/>
  <c r="AF156" i="5"/>
  <c r="AS155" i="5"/>
  <c r="AR155" i="5"/>
  <c r="AQ155" i="5"/>
  <c r="AP155" i="5"/>
  <c r="AO155" i="5"/>
  <c r="AN155" i="5"/>
  <c r="AM155" i="5"/>
  <c r="AL155" i="5"/>
  <c r="AK155" i="5"/>
  <c r="AJ155" i="5"/>
  <c r="AI155" i="5"/>
  <c r="AH155" i="5"/>
  <c r="AG155" i="5"/>
  <c r="AF155" i="5"/>
  <c r="AS154" i="5"/>
  <c r="AR154" i="5"/>
  <c r="AQ154" i="5"/>
  <c r="AP154" i="5"/>
  <c r="AO154" i="5"/>
  <c r="AN154" i="5"/>
  <c r="AM154" i="5"/>
  <c r="AL154" i="5"/>
  <c r="AK154" i="5"/>
  <c r="AJ154" i="5"/>
  <c r="AI154" i="5"/>
  <c r="AH154" i="5"/>
  <c r="AG154" i="5"/>
  <c r="AF154" i="5"/>
  <c r="AS153" i="5"/>
  <c r="AR153" i="5"/>
  <c r="AQ153" i="5"/>
  <c r="AP153" i="5"/>
  <c r="AO153" i="5"/>
  <c r="AS152" i="5"/>
  <c r="AR152" i="5"/>
  <c r="AQ152" i="5"/>
  <c r="AP152" i="5"/>
  <c r="AO152" i="5"/>
  <c r="AN152" i="5"/>
  <c r="AM152" i="5"/>
  <c r="AL152" i="5"/>
  <c r="AK152" i="5"/>
  <c r="AJ152" i="5"/>
  <c r="AI152" i="5"/>
  <c r="AH152" i="5"/>
  <c r="AG152" i="5"/>
  <c r="AF152" i="5"/>
  <c r="AS151" i="5"/>
  <c r="AR151" i="5"/>
  <c r="AQ151" i="5"/>
  <c r="AP151" i="5"/>
  <c r="AO151" i="5"/>
  <c r="AN151" i="5"/>
  <c r="AM151" i="5"/>
  <c r="AL151" i="5"/>
  <c r="AK151" i="5"/>
  <c r="AJ151" i="5"/>
  <c r="AI151" i="5"/>
  <c r="AH151" i="5"/>
  <c r="AG151" i="5"/>
  <c r="AF151" i="5"/>
  <c r="AS150" i="5"/>
  <c r="AR150" i="5"/>
  <c r="AQ150" i="5"/>
  <c r="AP150" i="5"/>
  <c r="AO150" i="5"/>
  <c r="AN150" i="5"/>
  <c r="AM150" i="5"/>
  <c r="AL150" i="5"/>
  <c r="AK150" i="5"/>
  <c r="AJ150" i="5"/>
  <c r="AI150" i="5"/>
  <c r="AH150" i="5"/>
  <c r="AG150" i="5"/>
  <c r="AF150" i="5"/>
  <c r="AS149" i="5"/>
  <c r="AR149" i="5"/>
  <c r="AQ149" i="5"/>
  <c r="AP149" i="5"/>
  <c r="AO149" i="5"/>
  <c r="AN149" i="5"/>
  <c r="AM149" i="5"/>
  <c r="AL149" i="5"/>
  <c r="AK149" i="5"/>
  <c r="AJ149" i="5"/>
  <c r="AI149" i="5"/>
  <c r="AH149" i="5"/>
  <c r="AG149" i="5"/>
  <c r="AF149" i="5"/>
  <c r="AS148" i="5"/>
  <c r="AR148" i="5"/>
  <c r="AQ148" i="5"/>
  <c r="AP148" i="5"/>
  <c r="AO148" i="5"/>
  <c r="AN148" i="5"/>
  <c r="AM148" i="5"/>
  <c r="AL148" i="5"/>
  <c r="AK148" i="5"/>
  <c r="AJ148" i="5"/>
  <c r="AI148" i="5"/>
  <c r="AH148" i="5"/>
  <c r="AG148" i="5"/>
  <c r="AF148" i="5"/>
  <c r="AS147" i="5"/>
  <c r="AR147" i="5"/>
  <c r="AQ147" i="5"/>
  <c r="AP147" i="5"/>
  <c r="AO147" i="5"/>
  <c r="AN147" i="5"/>
  <c r="AM147" i="5"/>
  <c r="AL147" i="5"/>
  <c r="AK147" i="5"/>
  <c r="AJ147" i="5"/>
  <c r="AI147" i="5"/>
  <c r="AH147" i="5"/>
  <c r="AG147" i="5"/>
  <c r="AF147" i="5"/>
  <c r="AS146" i="5"/>
  <c r="AR146" i="5"/>
  <c r="AQ146" i="5"/>
  <c r="AP146" i="5"/>
  <c r="AO146" i="5"/>
  <c r="AN146" i="5"/>
  <c r="AM146" i="5"/>
  <c r="AL146" i="5"/>
  <c r="AK146" i="5"/>
  <c r="AJ146" i="5"/>
  <c r="AI146" i="5"/>
  <c r="AH146" i="5"/>
  <c r="AG146" i="5"/>
  <c r="AF146" i="5"/>
  <c r="AS145" i="5"/>
  <c r="AR145" i="5"/>
  <c r="AQ145" i="5"/>
  <c r="AP145" i="5"/>
  <c r="AO145" i="5"/>
  <c r="AN145" i="5"/>
  <c r="AM145" i="5"/>
  <c r="AL145" i="5"/>
  <c r="AK145" i="5"/>
  <c r="AJ145" i="5"/>
  <c r="AI145" i="5"/>
  <c r="AH145" i="5"/>
  <c r="AG145" i="5"/>
  <c r="AF145" i="5"/>
  <c r="AS144" i="5"/>
  <c r="AR144" i="5"/>
  <c r="AQ144" i="5"/>
  <c r="AP144" i="5"/>
  <c r="AO144" i="5"/>
  <c r="AN144" i="5"/>
  <c r="AM144" i="5"/>
  <c r="AL144" i="5"/>
  <c r="AK144" i="5"/>
  <c r="AJ144" i="5"/>
  <c r="AI144" i="5"/>
  <c r="AH144" i="5"/>
  <c r="AG144" i="5"/>
  <c r="AF144" i="5"/>
  <c r="AS143" i="5"/>
  <c r="AR143" i="5"/>
  <c r="AQ143" i="5"/>
  <c r="AP143" i="5"/>
  <c r="AO143" i="5"/>
  <c r="AN143" i="5"/>
  <c r="AM143" i="5"/>
  <c r="AL143" i="5"/>
  <c r="AK143" i="5"/>
  <c r="AJ143" i="5"/>
  <c r="AI143" i="5"/>
  <c r="AH143" i="5"/>
  <c r="AG143" i="5"/>
  <c r="AF143" i="5"/>
  <c r="AS142" i="5"/>
  <c r="AR142" i="5"/>
  <c r="AQ142" i="5"/>
  <c r="AP142" i="5"/>
  <c r="AO142" i="5"/>
  <c r="AN142" i="5"/>
  <c r="AM142" i="5"/>
  <c r="AL142" i="5"/>
  <c r="AK142" i="5"/>
  <c r="AJ142" i="5"/>
  <c r="AI142" i="5"/>
  <c r="AH142" i="5"/>
  <c r="AG142" i="5"/>
  <c r="AF142" i="5"/>
  <c r="AS141" i="5"/>
  <c r="AR141" i="5"/>
  <c r="AQ141" i="5"/>
  <c r="AP141" i="5"/>
  <c r="AO141" i="5"/>
  <c r="AN141" i="5"/>
  <c r="AM141" i="5"/>
  <c r="AL141" i="5"/>
  <c r="AK141" i="5"/>
  <c r="AJ141" i="5"/>
  <c r="AI141" i="5"/>
  <c r="AH141" i="5"/>
  <c r="AG141" i="5"/>
  <c r="AF141" i="5"/>
  <c r="AS140" i="5"/>
  <c r="AR140" i="5"/>
  <c r="AQ140" i="5"/>
  <c r="AP140" i="5"/>
  <c r="AO140" i="5"/>
  <c r="AN140" i="5"/>
  <c r="AM140" i="5"/>
  <c r="AL140" i="5"/>
  <c r="AK140" i="5"/>
  <c r="AJ140" i="5"/>
  <c r="AI140" i="5"/>
  <c r="AH140" i="5"/>
  <c r="AG140" i="5"/>
  <c r="AF140" i="5"/>
  <c r="AS139" i="5"/>
  <c r="AR139" i="5"/>
  <c r="AQ139" i="5"/>
  <c r="AP139" i="5"/>
  <c r="AO139" i="5"/>
  <c r="AN139" i="5"/>
  <c r="AM139" i="5"/>
  <c r="AL139" i="5"/>
  <c r="AK139" i="5"/>
  <c r="AJ139" i="5"/>
  <c r="AI139" i="5"/>
  <c r="AH139" i="5"/>
  <c r="AG139" i="5"/>
  <c r="AF139" i="5"/>
  <c r="AS138" i="5"/>
  <c r="AR138" i="5"/>
  <c r="AQ138" i="5"/>
  <c r="AP138" i="5"/>
  <c r="AO138" i="5"/>
  <c r="AN138" i="5"/>
  <c r="AM138" i="5"/>
  <c r="AL138" i="5"/>
  <c r="AK138" i="5"/>
  <c r="AJ138" i="5"/>
  <c r="AI138" i="5"/>
  <c r="AH138" i="5"/>
  <c r="AG138" i="5"/>
  <c r="AF138" i="5"/>
  <c r="AS136" i="5"/>
  <c r="AR136" i="5"/>
  <c r="AQ136" i="5"/>
  <c r="AP136" i="5"/>
  <c r="AO136" i="5"/>
  <c r="AN136" i="5"/>
  <c r="AM136" i="5"/>
  <c r="AL136" i="5"/>
  <c r="AK136" i="5"/>
  <c r="AJ136" i="5"/>
  <c r="AI136" i="5"/>
  <c r="AH136" i="5"/>
  <c r="AG136" i="5"/>
  <c r="AF136" i="5"/>
  <c r="AS134" i="5"/>
  <c r="AR134" i="5"/>
  <c r="AQ134" i="5"/>
  <c r="AP134" i="5"/>
  <c r="AO134" i="5"/>
  <c r="AN134" i="5"/>
  <c r="AM134" i="5"/>
  <c r="AL134" i="5"/>
  <c r="AK134" i="5"/>
  <c r="AJ134" i="5"/>
  <c r="AI134" i="5"/>
  <c r="AH134" i="5"/>
  <c r="AG134" i="5"/>
  <c r="AF134" i="5"/>
  <c r="AE134" i="5"/>
  <c r="AE23" i="5"/>
  <c r="AE22" i="5"/>
  <c r="AE21" i="5"/>
  <c r="AE20" i="5"/>
  <c r="AE19" i="5"/>
  <c r="AE18" i="5"/>
  <c r="AE17" i="5"/>
  <c r="AE9" i="5"/>
  <c r="AE10" i="5"/>
  <c r="AE11" i="5"/>
  <c r="AE12" i="5"/>
  <c r="AE13" i="5"/>
  <c r="AE14" i="5"/>
  <c r="AE15" i="5"/>
  <c r="AE16" i="5"/>
  <c r="BZ34" i="5"/>
  <c r="CA34" i="5"/>
  <c r="CB34" i="5"/>
  <c r="CC34" i="5"/>
  <c r="CD34" i="5"/>
  <c r="CE34" i="5"/>
  <c r="CF34" i="5"/>
  <c r="CG34" i="5"/>
  <c r="H234" i="8"/>
  <c r="I234" i="8"/>
  <c r="H220" i="8"/>
  <c r="H225" i="8"/>
  <c r="H226" i="8"/>
  <c r="K258" i="8"/>
  <c r="H217" i="8"/>
  <c r="H218" i="8"/>
  <c r="J240" i="8"/>
  <c r="H241" i="8"/>
  <c r="I252" i="8"/>
  <c r="I235" i="8"/>
  <c r="H216" i="8"/>
  <c r="H229" i="8"/>
  <c r="K235" i="8"/>
  <c r="K236" i="8"/>
  <c r="J239" i="8"/>
  <c r="H240" i="8"/>
  <c r="J243" i="8"/>
  <c r="H258" i="8"/>
  <c r="H245" i="8"/>
  <c r="H253" i="8"/>
  <c r="I253" i="8"/>
  <c r="I258" i="8"/>
  <c r="H215" i="8"/>
  <c r="H219" i="8"/>
  <c r="H228" i="8"/>
  <c r="H235" i="8"/>
  <c r="K245" i="8"/>
  <c r="K250" i="8"/>
  <c r="H252" i="8"/>
  <c r="K253" i="8"/>
  <c r="K254" i="8"/>
  <c r="H227" i="8"/>
  <c r="I216" i="8"/>
  <c r="I226" i="8"/>
  <c r="I227" i="8"/>
  <c r="I228" i="8"/>
  <c r="H251" i="8"/>
  <c r="H255" i="8"/>
  <c r="J215" i="8"/>
  <c r="J216" i="8"/>
  <c r="J217" i="8"/>
  <c r="J218" i="8"/>
  <c r="J219" i="8"/>
  <c r="J220" i="8"/>
  <c r="J225" i="8"/>
  <c r="J226" i="8"/>
  <c r="J227" i="8"/>
  <c r="J228" i="8"/>
  <c r="J229" i="8"/>
  <c r="K234" i="8"/>
  <c r="H236" i="8"/>
  <c r="H238" i="8"/>
  <c r="J241" i="8"/>
  <c r="H242" i="8"/>
  <c r="I245" i="8"/>
  <c r="H247" i="8"/>
  <c r="H250" i="8"/>
  <c r="I251" i="8"/>
  <c r="K252" i="8"/>
  <c r="H254" i="8"/>
  <c r="I255" i="8"/>
  <c r="H261" i="8"/>
  <c r="I215" i="8"/>
  <c r="I217" i="8"/>
  <c r="I218" i="8"/>
  <c r="I219" i="8"/>
  <c r="I220" i="8"/>
  <c r="I225" i="8"/>
  <c r="I229" i="8"/>
  <c r="I236" i="8"/>
  <c r="J238" i="8"/>
  <c r="H239" i="8"/>
  <c r="J242" i="8"/>
  <c r="H243" i="8"/>
  <c r="I250" i="8"/>
  <c r="K251" i="8"/>
  <c r="I254" i="8"/>
  <c r="K255" i="8"/>
  <c r="J231" i="8"/>
  <c r="J232" i="8"/>
  <c r="J247" i="8"/>
  <c r="J248" i="8"/>
  <c r="J260" i="8"/>
  <c r="J261" i="8"/>
  <c r="K231" i="8"/>
  <c r="K232" i="8"/>
  <c r="I238" i="8"/>
  <c r="I239" i="8"/>
  <c r="I240" i="8"/>
  <c r="I241" i="8"/>
  <c r="I242" i="8"/>
  <c r="I243" i="8"/>
  <c r="K247" i="8"/>
  <c r="K248" i="8"/>
  <c r="K260" i="8"/>
  <c r="K261" i="8"/>
  <c r="H232" i="8"/>
  <c r="H260" i="8"/>
  <c r="H231" i="8"/>
  <c r="H248" i="8"/>
  <c r="BY134" i="5"/>
  <c r="AN88" i="5"/>
  <c r="AM153" i="5"/>
  <c r="BZ134" i="5"/>
  <c r="AN153" i="5"/>
  <c r="AM88" i="5"/>
  <c r="CA134" i="5"/>
  <c r="AL88" i="5"/>
  <c r="AL153" i="5"/>
  <c r="CB134" i="5"/>
  <c r="AK88" i="5"/>
  <c r="AK153" i="5"/>
  <c r="CC134" i="5"/>
  <c r="AJ153" i="5"/>
  <c r="AJ88" i="5"/>
  <c r="CD134" i="5"/>
  <c r="AI88" i="5"/>
  <c r="AI153" i="5"/>
  <c r="CE134" i="5"/>
  <c r="AH153" i="5"/>
  <c r="AH88" i="5"/>
  <c r="CF134" i="5"/>
  <c r="AG153" i="5"/>
  <c r="CG134" i="5"/>
  <c r="CH34" i="5"/>
  <c r="AF153" i="5"/>
  <c r="AF88" i="5"/>
  <c r="CH134" i="5"/>
  <c r="CI34" i="5"/>
  <c r="AE88" i="5"/>
  <c r="CJ34" i="5"/>
  <c r="CI134" i="5"/>
  <c r="CK34" i="5"/>
  <c r="CJ134" i="5"/>
  <c r="CK134" i="5"/>
  <c r="CL34" i="5"/>
  <c r="CL134" i="5"/>
  <c r="CM34" i="5"/>
  <c r="CN34" i="5"/>
  <c r="CM134" i="5"/>
  <c r="CO34" i="5"/>
  <c r="CN134" i="5"/>
  <c r="CO134" i="5"/>
  <c r="CP34" i="5"/>
  <c r="CP134" i="5"/>
  <c r="AD172" i="5" l="1"/>
  <c r="AD140" i="5"/>
  <c r="AD157" i="5"/>
  <c r="AD163" i="5"/>
  <c r="AD173" i="5"/>
  <c r="AD150" i="5"/>
  <c r="AD135" i="5"/>
  <c r="AD144" i="5"/>
  <c r="AD147" i="5"/>
  <c r="AD166" i="5"/>
  <c r="AD176" i="5"/>
  <c r="AD175" i="5"/>
  <c r="AD182" i="5"/>
  <c r="AD153" i="5"/>
  <c r="AD171" i="5"/>
  <c r="AD152" i="5"/>
  <c r="AD184" i="5"/>
  <c r="AD161" i="5"/>
  <c r="AD177" i="5"/>
  <c r="AD151" i="5"/>
  <c r="AD148" i="5"/>
  <c r="AD180" i="5"/>
  <c r="AD154" i="5"/>
  <c r="AD170" i="5"/>
  <c r="AD186" i="5"/>
  <c r="AD137" i="5"/>
  <c r="AD134" i="5"/>
  <c r="AD141" i="5"/>
  <c r="AD143" i="5"/>
  <c r="AD179" i="5"/>
  <c r="AD160" i="5"/>
  <c r="AD145" i="5"/>
  <c r="AD165" i="5"/>
  <c r="AD181" i="5"/>
  <c r="AD159" i="5"/>
  <c r="AD156" i="5"/>
  <c r="AD142" i="5"/>
  <c r="AD158" i="5"/>
  <c r="AD174" i="5"/>
  <c r="AD139" i="5"/>
  <c r="AD155" i="5"/>
  <c r="AD183" i="5"/>
  <c r="AD168" i="5"/>
  <c r="AD149" i="5"/>
  <c r="AD169" i="5"/>
  <c r="AD185" i="5"/>
  <c r="AD167" i="5"/>
  <c r="AD164" i="5"/>
  <c r="AD146" i="5"/>
  <c r="AD162" i="5"/>
  <c r="AD178" i="5"/>
  <c r="AD136" i="5"/>
  <c r="AD36" i="5"/>
  <c r="AD67" i="5"/>
  <c r="AD49" i="5"/>
  <c r="AD84" i="5"/>
  <c r="AD76" i="5"/>
  <c r="AD68" i="5"/>
  <c r="AD60" i="5"/>
  <c r="AD50" i="5"/>
  <c r="AD61" i="5"/>
  <c r="AD41" i="5"/>
  <c r="AD81" i="5"/>
  <c r="AD73" i="5"/>
  <c r="AD59" i="5"/>
  <c r="AD33" i="5"/>
  <c r="AD38" i="5"/>
  <c r="AD40" i="5"/>
  <c r="AD55" i="5"/>
  <c r="AD86" i="5"/>
  <c r="AD78" i="5"/>
  <c r="AD70" i="5"/>
  <c r="AD62" i="5"/>
  <c r="AD52" i="5"/>
  <c r="AD42" i="5"/>
  <c r="AD83" i="5"/>
  <c r="AD75" i="5"/>
  <c r="AD35" i="5"/>
  <c r="AD54" i="5"/>
  <c r="AD63" i="5"/>
  <c r="AD45" i="5"/>
  <c r="AD82" i="5"/>
  <c r="AD74" i="5"/>
  <c r="AD66" i="5"/>
  <c r="AD58" i="5"/>
  <c r="AD48" i="5"/>
  <c r="AD53" i="5"/>
  <c r="AD37" i="5"/>
  <c r="AD79" i="5"/>
  <c r="AD71" i="5"/>
  <c r="AD47" i="5"/>
  <c r="AD43" i="5"/>
  <c r="AD65" i="5"/>
  <c r="AD46" i="5"/>
  <c r="AD57" i="5"/>
  <c r="AD39" i="5"/>
  <c r="AD80" i="5"/>
  <c r="AD72" i="5"/>
  <c r="AD64" i="5"/>
  <c r="AD56" i="5"/>
  <c r="AD44" i="5"/>
  <c r="AD51" i="5"/>
  <c r="AD85" i="5"/>
  <c r="AD77" i="5"/>
  <c r="AD69" i="5"/>
  <c r="AD34" i="5"/>
  <c r="AD88" i="5" l="1"/>
</calcChain>
</file>

<file path=xl/sharedStrings.xml><?xml version="1.0" encoding="utf-8"?>
<sst xmlns="http://schemas.openxmlformats.org/spreadsheetml/2006/main" count="9040" uniqueCount="2904">
  <si>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</si>
  <si>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</si>
  <si>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</si>
  <si>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</si>
  <si>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</si>
  <si>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</si>
  <si>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</si>
  <si>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</si>
  <si>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</si>
  <si>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</si>
  <si>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</si>
  <si>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</si>
  <si>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</si>
  <si>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</si>
  <si>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</si>
  <si>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</si>
  <si>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</si>
  <si>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</si>
  <si>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</si>
  <si>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</si>
  <si>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</si>
  <si>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</si>
  <si>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</si>
  <si>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</si>
  <si>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</si>
  <si>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</si>
  <si>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</si>
  <si>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</si>
  <si>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</si>
  <si>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</si>
  <si>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</si>
  <si>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</si>
  <si>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</si>
  <si>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</si>
  <si>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</si>
  <si>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</si>
  <si>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</si>
  <si>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</si>
  <si>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</si>
  <si>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</si>
  <si>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</si>
  <si>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</si>
  <si>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</si>
  <si>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</si>
  <si>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</si>
  <si>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</si>
  <si>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</si>
  <si>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</si>
  <si>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</si>
  <si>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</si>
  <si>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</si>
  <si>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</si>
  <si>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</si>
  <si>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</si>
  <si>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</si>
  <si>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</si>
  <si>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</si>
  <si>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</si>
  <si>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</si>
  <si>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</si>
  <si>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</si>
  <si>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</si>
  <si>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</si>
  <si>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</si>
  <si>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</si>
  <si>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</si>
  <si>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</si>
  <si>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</si>
  <si>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</si>
  <si>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</si>
  <si>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</si>
  <si>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</si>
  <si>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</si>
  <si>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</si>
  <si>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</si>
  <si>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</si>
  <si>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</si>
  <si>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</si>
  <si>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</si>
  <si>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</si>
  <si>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</si>
  <si>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</si>
  <si>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</si>
  <si>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</si>
  <si>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</si>
  <si>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</si>
  <si>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</si>
  <si>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</si>
  <si>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</si>
  <si>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</si>
  <si>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</si>
  <si>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</si>
  <si>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</si>
  <si>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</si>
  <si>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</si>
  <si>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</si>
  <si>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</si>
  <si>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</si>
  <si>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</si>
  <si>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</si>
  <si>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</si>
  <si>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</si>
  <si>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</si>
  <si>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</si>
  <si>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</si>
  <si>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</si>
  <si>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</si>
  <si>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</si>
  <si>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</si>
  <si>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</si>
  <si>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</si>
  <si>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</si>
  <si>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</si>
  <si>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</si>
  <si>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</si>
  <si>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</si>
  <si>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</si>
  <si>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</si>
  <si>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</si>
  <si>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</si>
  <si>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</si>
  <si>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</si>
  <si>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</si>
  <si>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</si>
  <si>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</si>
  <si>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</si>
  <si>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</si>
  <si>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</si>
  <si>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</si>
  <si>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</si>
  <si>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</si>
  <si>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</si>
  <si>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</si>
  <si>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</si>
  <si>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</si>
  <si>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</si>
  <si>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</si>
  <si>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</si>
  <si>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</si>
  <si>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</si>
  <si>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</si>
  <si>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</si>
  <si>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</si>
  <si>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</si>
  <si>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</si>
  <si>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</si>
  <si>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</si>
  <si>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</si>
  <si>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</si>
  <si>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</si>
  <si>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</si>
  <si>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</si>
  <si>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</si>
  <si>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</si>
  <si>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</si>
  <si>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</si>
  <si>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</si>
  <si>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</si>
  <si>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</si>
  <si>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</si>
  <si>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</si>
  <si>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</si>
  <si>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</si>
  <si>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</si>
  <si>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</si>
  <si>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</si>
  <si>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</si>
  <si>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</si>
  <si>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</si>
  <si>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</si>
  <si>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</si>
  <si>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</si>
  <si>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</si>
  <si>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</si>
  <si>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</si>
  <si>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</si>
  <si>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</si>
  <si>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</si>
  <si>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</si>
  <si>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</si>
  <si>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</si>
  <si>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</si>
  <si>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</si>
  <si>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</si>
  <si>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</si>
  <si>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</si>
  <si>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</si>
  <si>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</si>
  <si>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</si>
  <si>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</si>
  <si>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</si>
  <si>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</si>
  <si>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</si>
  <si>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</si>
  <si>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</si>
  <si>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</si>
  <si>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</si>
  <si>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</si>
  <si>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</si>
  <si>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</si>
  <si>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</si>
  <si>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</si>
  <si>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</si>
  <si>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</si>
  <si>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</si>
  <si>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</si>
  <si>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</si>
  <si>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</si>
  <si>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</si>
  <si>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</si>
  <si>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</si>
  <si>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</si>
  <si>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</si>
  <si>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</si>
  <si>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</si>
  <si>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</si>
  <si>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</si>
  <si>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</si>
  <si>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</si>
  <si>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</si>
  <si>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</si>
  <si>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</si>
  <si>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</si>
  <si>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</si>
  <si>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</si>
  <si>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</si>
  <si>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</si>
  <si>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</si>
  <si>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</si>
  <si>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</si>
  <si>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</si>
  <si>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</si>
  <si>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</si>
  <si>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</si>
  <si>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</si>
  <si>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</si>
  <si>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</si>
  <si>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</si>
  <si>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</si>
  <si>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</si>
  <si>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</si>
  <si>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</si>
  <si>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</si>
  <si>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</si>
  <si>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</si>
  <si>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</si>
  <si>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</si>
  <si>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</si>
  <si>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</si>
  <si>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</si>
  <si>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</si>
  <si>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</si>
  <si>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</si>
  <si>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</si>
  <si>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</si>
  <si>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</si>
  <si>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</si>
  <si>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</si>
  <si>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</si>
  <si>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</si>
  <si>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</si>
  <si>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</si>
  <si>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</si>
  <si>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</si>
  <si>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</si>
  <si>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</si>
  <si>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</si>
  <si>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</si>
  <si>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</si>
  <si>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</si>
  <si>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</si>
  <si>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</si>
  <si>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</si>
  <si>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</si>
  <si>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</si>
  <si>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</si>
  <si>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</si>
  <si>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</si>
  <si>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</si>
  <si>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</si>
  <si>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</si>
  <si>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</si>
  <si>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</si>
  <si>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</si>
  <si>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</si>
  <si>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</si>
  <si>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</si>
  <si>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</si>
  <si>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</si>
  <si>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</si>
  <si>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</si>
  <si>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</si>
  <si>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</si>
  <si>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</si>
  <si>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</si>
  <si>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</si>
  <si>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</si>
  <si>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</si>
  <si>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</si>
  <si>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</si>
  <si>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</si>
  <si>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</si>
  <si>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</si>
  <si>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</si>
  <si>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</si>
  <si>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</si>
  <si>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</si>
  <si>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</si>
  <si>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</si>
  <si>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</si>
  <si>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</si>
  <si>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</si>
  <si>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</si>
  <si>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</si>
  <si>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</si>
  <si>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</si>
  <si>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</si>
  <si>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</si>
  <si>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</si>
  <si>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</si>
  <si>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</si>
  <si>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</si>
  <si>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</si>
  <si>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</si>
  <si>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</si>
  <si>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</si>
  <si>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</si>
  <si>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</si>
  <si>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</si>
  <si>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</si>
  <si>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</si>
  <si>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</si>
  <si>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</si>
  <si>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</si>
  <si>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</si>
  <si>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</si>
  <si>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</si>
  <si>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</si>
  <si>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</si>
  <si>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</si>
  <si>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</si>
  <si>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</si>
  <si>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</si>
  <si>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</si>
  <si>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</si>
  <si>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</si>
  <si>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</si>
  <si>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</si>
  <si>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</si>
  <si>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</si>
  <si>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</si>
  <si>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</si>
  <si>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</si>
  <si>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</si>
  <si>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</si>
  <si>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</si>
  <si>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</si>
  <si>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</si>
  <si>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</si>
  <si>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</si>
  <si>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</si>
  <si>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</si>
  <si>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</si>
  <si>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</si>
  <si>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</si>
  <si>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</si>
  <si>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</si>
  <si>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</si>
  <si>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</si>
  <si>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</si>
  <si>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</si>
  <si>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</si>
  <si>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</si>
  <si>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</si>
  <si>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</si>
  <si>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</si>
  <si>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</si>
  <si>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</si>
  <si>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</si>
  <si>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</si>
  <si>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</si>
  <si>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</si>
  <si>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</si>
  <si>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</si>
  <si>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</si>
  <si>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</si>
  <si>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</si>
  <si>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</si>
  <si>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</si>
  <si>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</si>
  <si>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</si>
  <si>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</si>
  <si>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</si>
  <si>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</si>
  <si>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</si>
  <si>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</si>
  <si>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</si>
  <si>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</si>
  <si>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</si>
  <si>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</si>
  <si>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</si>
  <si>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</si>
  <si>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</si>
  <si>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</si>
  <si>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</si>
  <si>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</si>
  <si>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</si>
  <si>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</si>
  <si>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</si>
  <si>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</si>
  <si>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</si>
  <si>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</si>
  <si>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</si>
  <si>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</si>
  <si>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</si>
  <si>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</si>
  <si>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</si>
  <si>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</si>
  <si>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</si>
  <si>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</si>
  <si>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</si>
  <si>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</si>
  <si>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</si>
  <si>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</si>
  <si>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</si>
  <si>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</si>
  <si>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</si>
  <si>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</si>
  <si>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</si>
  <si>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</si>
  <si>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</si>
  <si>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</si>
  <si>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HUMAN RESOURCES: State workers (full-time)</t>
  </si>
  <si>
    <t>HUMAN RESOURCES: State workers (part-time and seasonal)</t>
  </si>
  <si>
    <t>VEHICLE RESOURCES: Plow trucks (owned and contracted units)</t>
  </si>
  <si>
    <t>VEHICLE RESOURCES: Road graders (owned and contracted units)</t>
  </si>
  <si>
    <t>FACILITY RESOURCES: Salt storage capacity (tons)</t>
  </si>
  <si>
    <t>FACILITY RESOURCES: Salt storage facilities (count)</t>
  </si>
  <si>
    <t>FACILITY RESOURCES: Liquid storage facilities (count)</t>
  </si>
  <si>
    <t>FACILITY RESOURCES: Liquid storage capacity (gallons)</t>
  </si>
  <si>
    <t>14,000</t>
  </si>
  <si>
    <t>315</t>
  </si>
  <si>
    <t>98</t>
  </si>
  <si>
    <t>80</t>
  </si>
  <si>
    <t>361,000</t>
  </si>
  <si>
    <t>37,650</t>
  </si>
  <si>
    <t>375</t>
  </si>
  <si>
    <t>30</t>
  </si>
  <si>
    <t>90</t>
  </si>
  <si>
    <t>31,600</t>
  </si>
  <si>
    <t>400,000</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</si>
  <si>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</si>
  <si>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</si>
  <si>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</si>
  <si>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</si>
  <si>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</si>
  <si>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</si>
  <si>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</si>
  <si>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</si>
  <si>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</si>
  <si>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</si>
  <si>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</si>
  <si>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</si>
  <si>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</si>
  <si>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</si>
  <si>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</si>
  <si>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</si>
  <si>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</si>
  <si>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</si>
  <si>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</si>
  <si>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</si>
  <si>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</si>
  <si>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</si>
  <si>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</si>
  <si>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</si>
  <si>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</si>
  <si>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</si>
  <si>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</si>
  <si>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</si>
  <si>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</si>
  <si>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</si>
  <si>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</si>
  <si>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</si>
  <si>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</si>
  <si>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</si>
  <si>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</si>
  <si>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</si>
  <si>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</si>
  <si>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</si>
  <si>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</si>
  <si>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</si>
  <si>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</si>
  <si>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</si>
  <si>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</si>
  <si>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</si>
  <si>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</si>
  <si>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</si>
  <si>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</si>
  <si>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</si>
  <si>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</si>
  <si>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</si>
  <si>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</si>
  <si>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</si>
  <si>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</si>
  <si>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</si>
  <si>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</si>
  <si>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</si>
  <si>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</si>
  <si>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</si>
  <si>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</si>
  <si>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</si>
  <si>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</si>
  <si>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</si>
  <si>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</si>
  <si>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</si>
  <si>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</si>
  <si>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</si>
  <si>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</si>
  <si>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</si>
  <si>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</si>
  <si>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</si>
  <si>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</si>
  <si>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</si>
  <si>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</si>
  <si>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</si>
  <si>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</si>
  <si>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</si>
  <si>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</si>
  <si>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</si>
  <si>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</si>
  <si>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</si>
  <si>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</si>
  <si>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</si>
  <si>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</si>
  <si>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</si>
  <si>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</si>
  <si>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</si>
  <si>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</si>
  <si>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</si>
  <si>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</si>
  <si>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</si>
  <si>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</si>
  <si>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</si>
  <si>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</si>
  <si>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</si>
  <si>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</si>
  <si>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</si>
  <si>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</si>
  <si>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</si>
  <si>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</si>
  <si>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</si>
  <si>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</si>
  <si>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</si>
  <si>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</si>
  <si>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</si>
  <si>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</si>
  <si>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</si>
  <si>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</si>
  <si>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</si>
  <si>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</si>
  <si>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</si>
  <si>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</si>
  <si>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</si>
  <si>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</si>
  <si>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</si>
  <si>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</si>
  <si>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</si>
  <si>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</si>
  <si>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</si>
  <si>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</si>
  <si>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</si>
  <si>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11,131</t>
  </si>
  <si>
    <t>225,145</t>
  </si>
  <si>
    <t>1,832</t>
  </si>
  <si>
    <t>618,717</t>
  </si>
  <si>
    <t>13,583,754</t>
  </si>
  <si>
    <t>233,300</t>
  </si>
  <si>
    <t>97,000</t>
  </si>
  <si>
    <t>1,481,400</t>
  </si>
  <si>
    <t>87,500</t>
  </si>
  <si>
    <t>2,600</t>
  </si>
  <si>
    <t>625,000</t>
  </si>
  <si>
    <t>461,000</t>
  </si>
  <si>
    <t>538,500</t>
  </si>
  <si>
    <t>1,540,000</t>
  </si>
  <si>
    <t>2,503,000</t>
  </si>
  <si>
    <t>122,639</t>
  </si>
  <si>
    <t>124,773</t>
  </si>
  <si>
    <t>19,839</t>
  </si>
  <si>
    <t>18,657,545</t>
  </si>
  <si>
    <t>18,700,143</t>
  </si>
  <si>
    <t>1,162</t>
  </si>
  <si>
    <t>26,665</t>
  </si>
  <si>
    <t>132,373</t>
  </si>
  <si>
    <t>650,000</t>
  </si>
  <si>
    <t>1,290,000</t>
  </si>
  <si>
    <t>173,888</t>
  </si>
  <si>
    <t>39,800</t>
  </si>
  <si>
    <t>2,158,829</t>
  </si>
  <si>
    <t>2,506,051</t>
  </si>
  <si>
    <t>120,000</t>
  </si>
  <si>
    <t>120,700</t>
  </si>
  <si>
    <t>74,000</t>
  </si>
  <si>
    <t>3,200,000</t>
  </si>
  <si>
    <t>3,900,000</t>
  </si>
  <si>
    <t>858,000</t>
  </si>
  <si>
    <t>10,800,000</t>
  </si>
  <si>
    <t>82,500</t>
  </si>
  <si>
    <t>12,000</t>
  </si>
  <si>
    <t>10,000</t>
  </si>
  <si>
    <t>12,560</t>
  </si>
  <si>
    <t>4,000</t>
  </si>
  <si>
    <t>1,162,453</t>
  </si>
  <si>
    <t>1,188,171</t>
  </si>
  <si>
    <t>160,652</t>
  </si>
  <si>
    <t>4,850,346</t>
  </si>
  <si>
    <t>4,982,861</t>
  </si>
  <si>
    <t>253,575</t>
  </si>
  <si>
    <t>253,775</t>
  </si>
  <si>
    <t>381,425</t>
  </si>
  <si>
    <t>681,000</t>
  </si>
  <si>
    <t>781,000</t>
  </si>
  <si>
    <t>388,797</t>
  </si>
  <si>
    <t>388,917</t>
  </si>
  <si>
    <t>31,221</t>
  </si>
  <si>
    <t>3,300,471</t>
  </si>
  <si>
    <t>3,567,774</t>
  </si>
  <si>
    <t>(Do not display a second parameter)</t>
  </si>
  <si>
    <t>Enter state data in the right column of the table below to populate the map at left.</t>
  </si>
  <si>
    <t>VEHICLE RESOURCES: Blowers (owned and contracted units)</t>
  </si>
  <si>
    <t>Steve Spoor</t>
  </si>
  <si>
    <t>Maintenance Services Manager</t>
  </si>
  <si>
    <t>steve.spoor@itd.idaho.gov</t>
  </si>
  <si>
    <t>208-334-8413</t>
  </si>
  <si>
    <t>Anti-Skid/Salt Added</t>
  </si>
  <si>
    <t>Salt Brine is 100% produced in house.  MgCl is 100% supplied by vendors</t>
  </si>
  <si>
    <t>Joe Snustad</t>
  </si>
  <si>
    <t>Transportation Engineer II</t>
  </si>
  <si>
    <t>jsnustad@nd.gov</t>
  </si>
  <si>
    <t>701-328-4589</t>
  </si>
  <si>
    <t>Geo-Melt</t>
  </si>
  <si>
    <t>Salt Brine solution = 80% Salt Brine &amp; 20% Geo-Melt</t>
  </si>
  <si>
    <t>$78.37 is a 3-yr average for January, and is averaged across all 8 districts.</t>
  </si>
  <si>
    <r>
      <rPr>
        <b/>
        <sz val="8"/>
        <color theme="4"/>
        <rFont val="Verdana"/>
        <family val="2"/>
      </rPr>
      <t>2015-2016</t>
    </r>
    <r>
      <rPr>
        <b/>
        <sz val="8"/>
        <rFont val="Verdana"/>
        <family val="2"/>
      </rPr>
      <t xml:space="preserve"> WINTER SEASON</t>
    </r>
  </si>
  <si>
    <r>
      <rPr>
        <b/>
        <sz val="8"/>
        <color theme="4"/>
        <rFont val="Verdana"/>
        <family val="2"/>
      </rPr>
      <t>2014-2015</t>
    </r>
    <r>
      <rPr>
        <b/>
        <sz val="8"/>
        <rFont val="Verdana"/>
        <family val="2"/>
      </rPr>
      <t xml:space="preserve"> WINTER SEASON</t>
    </r>
  </si>
  <si>
    <r>
      <rPr>
        <b/>
        <sz val="8"/>
        <color theme="4"/>
        <rFont val="Verdana"/>
        <family val="2"/>
      </rPr>
      <t xml:space="preserve">2015-2016
</t>
    </r>
    <r>
      <rPr>
        <b/>
        <sz val="8"/>
        <rFont val="Verdana"/>
        <family val="2"/>
      </rPr>
      <t>WINTER SEASON</t>
    </r>
  </si>
  <si>
    <r>
      <rPr>
        <b/>
        <sz val="8"/>
        <color theme="4"/>
        <rFont val="Verdana"/>
        <family val="2"/>
      </rPr>
      <t xml:space="preserve">2014-2015
</t>
    </r>
    <r>
      <rPr>
        <b/>
        <sz val="8"/>
        <rFont val="Verdana"/>
        <family val="2"/>
      </rPr>
      <t>WINTER SEASON</t>
    </r>
  </si>
  <si>
    <t>3. Additional Calculated Statistics - By Year</t>
  </si>
  <si>
    <r>
      <t xml:space="preserve">WINTER MAINTENANCE RESOURCES
</t>
    </r>
    <r>
      <rPr>
        <sz val="8"/>
        <rFont val="Verdana"/>
        <family val="2"/>
      </rPr>
      <t>(July 2015 - June 2016)</t>
    </r>
  </si>
  <si>
    <r>
      <t xml:space="preserve">MAINTENANCE MATERIALS USED LAST WINTER
</t>
    </r>
    <r>
      <rPr>
        <sz val="8"/>
        <rFont val="Verdana"/>
        <family val="2"/>
      </rPr>
      <t>(July 2015 - June 2016) (If unknown, please estimate based on purchase amounts or contract costs if possible.)</t>
    </r>
  </si>
  <si>
    <r>
      <t xml:space="preserve">Costs </t>
    </r>
    <r>
      <rPr>
        <b/>
        <i/>
        <sz val="8"/>
        <rFont val="Verdana"/>
        <family val="2"/>
      </rPr>
      <t xml:space="preserve">last </t>
    </r>
    <r>
      <rPr>
        <b/>
        <sz val="8"/>
        <rFont val="Verdana"/>
        <family val="2"/>
      </rPr>
      <t>winter (July 2015 - June 2016)
(Direct or contracted)</t>
    </r>
  </si>
  <si>
    <r>
      <t xml:space="preserve">Salt prices for the </t>
    </r>
    <r>
      <rPr>
        <b/>
        <i/>
        <sz val="8"/>
        <rFont val="Verdana"/>
        <family val="2"/>
      </rPr>
      <t xml:space="preserve">upcoming </t>
    </r>
    <r>
      <rPr>
        <b/>
        <sz val="8"/>
        <rFont val="Verdana"/>
        <family val="2"/>
      </rPr>
      <t>winter
(July 2016 - June 2017)</t>
    </r>
  </si>
  <si>
    <t>Average statewide salt cost on or around January 1, 2016</t>
  </si>
  <si>
    <t>Winter Operations Manager</t>
  </si>
  <si>
    <t>mark.trennepohl@azdot.gov</t>
  </si>
  <si>
    <t>Colorado has 169 tank farm sites with a total of 490 tanks.  The capacity stated is the sum of total gallons for all 490 tanks.</t>
  </si>
  <si>
    <t>District Engineer</t>
  </si>
  <si>
    <t>Timothy A. Armbrecht</t>
  </si>
  <si>
    <t>Engineer of Maintenance Operations</t>
  </si>
  <si>
    <t>tim.armbrecht@illinois.gov</t>
  </si>
  <si>
    <t>217-782-8418</t>
  </si>
  <si>
    <t>515-290-2713</t>
  </si>
  <si>
    <t xml:space="preserve">Total snow and ice annual expenditures includes $800k that we pay to local governments for winter snow and ice removal. </t>
  </si>
  <si>
    <t>We make our own NaCl brine.  We buy our MgCl Brine</t>
  </si>
  <si>
    <t>Labor does include vacation and sick leave.</t>
  </si>
  <si>
    <t>Michael Williams</t>
  </si>
  <si>
    <t>Snow &amp; Ice Program Coordinator</t>
  </si>
  <si>
    <t>502-782-5616</t>
  </si>
  <si>
    <t>Kentucky utilizes 430 contract trucks for winter maintenance, primarily utilized on interstate mileage.  With salt storage, we have an additional (not included in number above) storage facility below ground in a limestone quarry with a 150,000 ton capacity.</t>
  </si>
  <si>
    <t>Pre-Mix,  Salt and CaCl at a 4:1 Ratio</t>
  </si>
  <si>
    <t xml:space="preserve">It is state policy to pre-wet all solid material.  </t>
  </si>
  <si>
    <t>Melissa Howe</t>
  </si>
  <si>
    <t>Region Support Engineer</t>
  </si>
  <si>
    <t>howem@michigan.gov</t>
  </si>
  <si>
    <t>517-599-8135</t>
  </si>
  <si>
    <t>CMA tonnage not known at this time</t>
  </si>
  <si>
    <t>avg early fill is $54.16. Avg seasonal fill is $53.72 (as of 8-30-16).</t>
  </si>
  <si>
    <t>tim.chojnacki@modot.mo.gov</t>
  </si>
  <si>
    <t>Tony F. Strainer</t>
  </si>
  <si>
    <t>Maintenance Review Supervisor</t>
  </si>
  <si>
    <t>tstrainer@mt.gov</t>
  </si>
  <si>
    <t>406-444-7604</t>
  </si>
  <si>
    <t>Assistant Operation &amp; Maintenance Division Manager</t>
  </si>
  <si>
    <t>603-419-9017</t>
  </si>
  <si>
    <t>Do not have center line mile data available.  We do not track the numbers of resources utilized by municipal contractors for our S&amp;I contracts.  We have right wings on all trucks; roughly 40% have left wings also (double wing configuration)</t>
  </si>
  <si>
    <t>100% salt brine is produced in-house.  All other liquid chemicals are purchased from vendors.</t>
  </si>
  <si>
    <t>costs above are the budgeted values for the season, not actual.</t>
  </si>
  <si>
    <t xml:space="preserve">The only time we use corrosioninhibited deicers is when we mix non-inhibited materials with inhibited materials we purchase.  </t>
  </si>
  <si>
    <t xml:space="preserve">Difficult to calculate seasonal winter operators....ODOT owns two salt sheds and uses one of Cal Trans sheds.  </t>
  </si>
  <si>
    <t>ODOT uses a liquid corrosion inhibited mag chloride for pre-wetting.  When solid salt is pre-wet, which it isn't always, the solid product does get some corrosion inhibitor benefit.</t>
  </si>
  <si>
    <t>expenditures include $283,431 in S&amp;S (expenditures that don't fall into labor, equipment, materials).</t>
  </si>
  <si>
    <t xml:space="preserve">Winter Services Manager </t>
  </si>
  <si>
    <t xml:space="preserve">wildavenpo@pa.gov </t>
  </si>
  <si>
    <t>Danny Varilek</t>
  </si>
  <si>
    <t>daniel.varilek@state.sd.us</t>
  </si>
  <si>
    <t>605-773-3571</t>
  </si>
  <si>
    <t>Brandon Klenk</t>
  </si>
  <si>
    <t>Methods Engineer</t>
  </si>
  <si>
    <t>bklenk@utah.gov</t>
  </si>
  <si>
    <t>801-965-4094</t>
  </si>
  <si>
    <t>This is salt that is only used to make brine for a shed that uses only brine</t>
  </si>
  <si>
    <t>Todd Law</t>
  </si>
  <si>
    <t>todd.law@vermont.gov</t>
  </si>
  <si>
    <t>802-839-0274</t>
  </si>
  <si>
    <t>Liquid De-Icer inlcudes MgCl and Organic Enhancer</t>
  </si>
  <si>
    <t>With the Liquid De-Icer (MgCl and enhancer) a corrosion inhibitor is included in the solution.</t>
  </si>
  <si>
    <t>Sand/salt mix, 10:1, 5:1 or 1:1</t>
  </si>
  <si>
    <t>Operations Section Head - Maintenance</t>
  </si>
  <si>
    <t>Statewide salt contract pricing varies between $55.82 and $85.63 per ton delivered.</t>
  </si>
  <si>
    <t>Mike Sproul</t>
  </si>
  <si>
    <t xml:space="preserve">A lot of the brines are blended. We keep track of them separately. </t>
  </si>
  <si>
    <t>6. For Reference: Winter Weather and Severity, 2000 to 2010</t>
  </si>
  <si>
    <t>This sheet presents increases or decreases across a two-year span. It only shows a value where data from both years in comparison are available.</t>
  </si>
  <si>
    <t>5. Calculated Changes in Values - Two-Year</t>
  </si>
  <si>
    <t>Change 2014-15 to 2015-16</t>
  </si>
  <si>
    <t>Chris Hilyer</t>
  </si>
  <si>
    <t>Assistant State Maintenance Engineer, TSM&amp;O</t>
  </si>
  <si>
    <t>hilyerc@dot.state.al.us</t>
  </si>
  <si>
    <t>334-242-6883</t>
  </si>
  <si>
    <t>Todd Hanley</t>
  </si>
  <si>
    <t>Heavy Equipment Training Coordinator</t>
  </si>
  <si>
    <t>todd.hanley@alaska.gov</t>
  </si>
  <si>
    <t>907-269-5613</t>
  </si>
  <si>
    <t xml:space="preserve">Unfortunately, the unanswered questions were not readily available from the various superintendents.  Rather than put inaccurate information, I left them blank.  </t>
  </si>
  <si>
    <t>Durval Avila</t>
  </si>
  <si>
    <t>Winter Operations Chief</t>
  </si>
  <si>
    <t>durval.avila@dot.ca.gov</t>
  </si>
  <si>
    <t>916-832-7020</t>
  </si>
  <si>
    <t>depends where its delivered</t>
  </si>
  <si>
    <t>michael.williams@ky.gov</t>
  </si>
  <si>
    <t>paul.brown@state.ma.us</t>
  </si>
  <si>
    <t>Maintenance Research Engineer</t>
  </si>
  <si>
    <t>Was not able to obtain state-owned assets and liquid storage data</t>
  </si>
  <si>
    <t>Prices staying the same</t>
  </si>
  <si>
    <t>scott.lucas@dot.ohio.gov</t>
  </si>
  <si>
    <t>Ken Hampton</t>
  </si>
  <si>
    <t>Transportation Manager 1</t>
  </si>
  <si>
    <t>ken.hampton@tn.gov</t>
  </si>
  <si>
    <t>615-741-3458</t>
  </si>
  <si>
    <t>Dennis Markwardt</t>
  </si>
  <si>
    <t>Maintenance Field Support Section Director</t>
  </si>
  <si>
    <t>dennis.markwardt@txdot.gov</t>
  </si>
  <si>
    <t>512-416-3093</t>
  </si>
  <si>
    <t>Could not find amount of abrasives, although used extensively.</t>
  </si>
  <si>
    <t>Last year maintenance costs for winter weather was $6,161,628.  That is total cost.  Very difficult to give a breakout of the cost.</t>
  </si>
  <si>
    <t>Allen Williams</t>
  </si>
  <si>
    <t>Salem District Maintenance Engineer</t>
  </si>
  <si>
    <t>allen.williams@vdot.virginia.gov</t>
  </si>
  <si>
    <t>540-387-5346</t>
  </si>
  <si>
    <t xml:space="preserve">Across the state salt prices remained fairly consistent.  Bid by county and averaged across the state, they didn't change much. </t>
  </si>
  <si>
    <t>2. Collected Data by Year</t>
  </si>
  <si>
    <r>
      <t xml:space="preserve">This sheet includes additional derived statistics from each year's data set. </t>
    </r>
    <r>
      <rPr>
        <i/>
        <sz val="8"/>
        <color theme="4"/>
        <rFont val="Verdana"/>
        <family val="2"/>
      </rPr>
      <t>The most recent it year at the top; scroll down for past years.</t>
    </r>
  </si>
  <si>
    <r>
      <t xml:space="preserve">This sheet compiles all data as collected from this year's survey as well as all previous-year surveys. </t>
    </r>
    <r>
      <rPr>
        <i/>
        <sz val="8"/>
        <color theme="4"/>
        <rFont val="Verdana"/>
        <family val="2"/>
      </rPr>
      <t>The most recent it year at the top; scroll down for past years.</t>
    </r>
  </si>
  <si>
    <t>COST: Total labor cost ($)</t>
  </si>
  <si>
    <t>COST: Total equipment cost ($)</t>
  </si>
  <si>
    <t>COST: Total materials cost ($)</t>
  </si>
  <si>
    <t>COSTS: Snow and ice total expenditure ($)</t>
  </si>
  <si>
    <r>
      <t xml:space="preserve">Note that data copied from other tabs should be pasted </t>
    </r>
    <r>
      <rPr>
        <i/>
        <sz val="10"/>
        <color theme="1"/>
        <rFont val="Calibri"/>
        <family val="2"/>
        <scheme val="minor"/>
      </rPr>
      <t>as cell values</t>
    </r>
    <r>
      <rPr>
        <sz val="10"/>
        <color theme="1"/>
        <rFont val="Calibri"/>
        <family val="2"/>
        <scheme val="minor"/>
      </rPr>
      <t xml:space="preserve"> (rather than as formulas) into this table. </t>
    </r>
  </si>
  <si>
    <t>29,273</t>
  </si>
  <si>
    <t>350</t>
  </si>
  <si>
    <t>43</t>
  </si>
  <si>
    <t>12,174</t>
  </si>
  <si>
    <t>2,326</t>
  </si>
  <si>
    <t>22,276</t>
  </si>
  <si>
    <t>$207</t>
  </si>
  <si>
    <t>195</t>
  </si>
  <si>
    <t>279</t>
  </si>
  <si>
    <t>86</t>
  </si>
  <si>
    <t>8,815</t>
  </si>
  <si>
    <t>127,000</t>
  </si>
  <si>
    <t>$150</t>
  </si>
  <si>
    <t>447</t>
  </si>
  <si>
    <t>197</t>
  </si>
  <si>
    <t>17</t>
  </si>
  <si>
    <t>82,000</t>
  </si>
  <si>
    <t>194,000</t>
  </si>
  <si>
    <t>$2,500,000</t>
  </si>
  <si>
    <t>$2,800,000</t>
  </si>
  <si>
    <t>$7,800,000</t>
  </si>
  <si>
    <t>$125</t>
  </si>
  <si>
    <t>$1,900,000</t>
  </si>
  <si>
    <t>$2,300,000</t>
  </si>
  <si>
    <t>$1,600,000</t>
  </si>
  <si>
    <t>$5,800,000</t>
  </si>
  <si>
    <t>$6,666,845</t>
  </si>
  <si>
    <t>$14,951,604</t>
  </si>
  <si>
    <t>$130</t>
  </si>
  <si>
    <t>50,679</t>
  </si>
  <si>
    <t>1,945</t>
  </si>
  <si>
    <t>600</t>
  </si>
  <si>
    <t>1,025</t>
  </si>
  <si>
    <t>193</t>
  </si>
  <si>
    <t>77</t>
  </si>
  <si>
    <t>19,650</t>
  </si>
  <si>
    <t>39,168</t>
  </si>
  <si>
    <t>105,002</t>
  </si>
  <si>
    <t>900,816</t>
  </si>
  <si>
    <t>$20,009,840</t>
  </si>
  <si>
    <t>$4,260,665</t>
  </si>
  <si>
    <t>$5,232,636</t>
  </si>
  <si>
    <t>$29,749,902</t>
  </si>
  <si>
    <t>49,645</t>
  </si>
  <si>
    <t>955</t>
  </si>
  <si>
    <t>551</t>
  </si>
  <si>
    <t>30,000</t>
  </si>
  <si>
    <t>45,000</t>
  </si>
  <si>
    <t>6,793</t>
  </si>
  <si>
    <t>36,073</t>
  </si>
  <si>
    <t>483,181</t>
  </si>
  <si>
    <t>521,208</t>
  </si>
  <si>
    <t>$9,502,682</t>
  </si>
  <si>
    <t>$2,050,431</t>
  </si>
  <si>
    <t>$1,838,391</t>
  </si>
  <si>
    <t>$13,606,773</t>
  </si>
  <si>
    <t>$120</t>
  </si>
  <si>
    <t>1,865</t>
  </si>
  <si>
    <t>140</t>
  </si>
  <si>
    <t>878</t>
  </si>
  <si>
    <t>36</t>
  </si>
  <si>
    <t>224,900</t>
  </si>
  <si>
    <t>167</t>
  </si>
  <si>
    <t>7,338,142</t>
  </si>
  <si>
    <t>219,760</t>
  </si>
  <si>
    <t>224,184</t>
  </si>
  <si>
    <t>934</t>
  </si>
  <si>
    <t>861,417</t>
  </si>
  <si>
    <t>13,465,246</t>
  </si>
  <si>
    <t>$20,907,383</t>
  </si>
  <si>
    <t>$15,584,310</t>
  </si>
  <si>
    <t>$24,660,992</t>
  </si>
  <si>
    <t>$62,458,530</t>
  </si>
  <si>
    <t>$90</t>
  </si>
  <si>
    <t>894</t>
  </si>
  <si>
    <t>212,200</t>
  </si>
  <si>
    <t>7,253,642</t>
  </si>
  <si>
    <t>$19,378,346</t>
  </si>
  <si>
    <t>$14,465,839</t>
  </si>
  <si>
    <t>$24,050,360</t>
  </si>
  <si>
    <t>$59,301,143</t>
  </si>
  <si>
    <t>1,388</t>
  </si>
  <si>
    <t>871</t>
  </si>
  <si>
    <t>99</t>
  </si>
  <si>
    <t>595,000</t>
  </si>
  <si>
    <t>111,650</t>
  </si>
  <si>
    <t>260,300</t>
  </si>
  <si>
    <t>909,300</t>
  </si>
  <si>
    <t>$13,258,543</t>
  </si>
  <si>
    <t>$2,623,582</t>
  </si>
  <si>
    <t>$15,227,557</t>
  </si>
  <si>
    <t>$32,204,000</t>
  </si>
  <si>
    <t>$75</t>
  </si>
  <si>
    <t>$25,720,000</t>
  </si>
  <si>
    <t>$17,910,000</t>
  </si>
  <si>
    <t>$49,734,000</t>
  </si>
  <si>
    <t>$72</t>
  </si>
  <si>
    <t>285</t>
  </si>
  <si>
    <t>347</t>
  </si>
  <si>
    <t>11</t>
  </si>
  <si>
    <t>19</t>
  </si>
  <si>
    <t>46,700</t>
  </si>
  <si>
    <t>275,700</t>
  </si>
  <si>
    <t>31,112</t>
  </si>
  <si>
    <t>364,000</t>
  </si>
  <si>
    <t>$2,817,063</t>
  </si>
  <si>
    <t>$1,489,794</t>
  </si>
  <si>
    <t>$1,994,702</t>
  </si>
  <si>
    <t>$7,963,910</t>
  </si>
  <si>
    <t>$63</t>
  </si>
  <si>
    <t>383</t>
  </si>
  <si>
    <t>280,000</t>
  </si>
  <si>
    <t>$2,372,000</t>
  </si>
  <si>
    <t>$732,000</t>
  </si>
  <si>
    <t>$5,232,000</t>
  </si>
  <si>
    <t>$13,892,000</t>
  </si>
  <si>
    <t>$59</t>
  </si>
  <si>
    <t>12,284</t>
  </si>
  <si>
    <t>570</t>
  </si>
  <si>
    <t>402</t>
  </si>
  <si>
    <t>38</t>
  </si>
  <si>
    <t>120</t>
  </si>
  <si>
    <t>39,044</t>
  </si>
  <si>
    <t>2,633</t>
  </si>
  <si>
    <t>4,007,930</t>
  </si>
  <si>
    <t>4,013,811</t>
  </si>
  <si>
    <t>$60</t>
  </si>
  <si>
    <t>43,094</t>
  </si>
  <si>
    <t>1,627</t>
  </si>
  <si>
    <t>2,113</t>
  </si>
  <si>
    <t>1,846</t>
  </si>
  <si>
    <t>93</t>
  </si>
  <si>
    <t>188</t>
  </si>
  <si>
    <t>479,658</t>
  </si>
  <si>
    <t>245</t>
  </si>
  <si>
    <t>317,000</t>
  </si>
  <si>
    <t>345,060</t>
  </si>
  <si>
    <t>1,493</t>
  </si>
  <si>
    <t>1,150,000</t>
  </si>
  <si>
    <t>1,797,024</t>
  </si>
  <si>
    <t>$26,316,078</t>
  </si>
  <si>
    <t>$26,741,809</t>
  </si>
  <si>
    <t>$19,241,744</t>
  </si>
  <si>
    <t>$72,299,631</t>
  </si>
  <si>
    <t>$65</t>
  </si>
  <si>
    <t>$26,800,000</t>
  </si>
  <si>
    <t>$19,300,000</t>
  </si>
  <si>
    <t>$25,600,000</t>
  </si>
  <si>
    <t>$71,700,000</t>
  </si>
  <si>
    <t>$67</t>
  </si>
  <si>
    <t>1,200</t>
  </si>
  <si>
    <t>145</t>
  </si>
  <si>
    <t>1,100</t>
  </si>
  <si>
    <t>382,000</t>
  </si>
  <si>
    <t>1,400,000</t>
  </si>
  <si>
    <t>278,300</t>
  </si>
  <si>
    <t>5,070,000</t>
  </si>
  <si>
    <t>5,196,160</t>
  </si>
  <si>
    <t>$40,300,000</t>
  </si>
  <si>
    <t>$85</t>
  </si>
  <si>
    <t>1,047</t>
  </si>
  <si>
    <t>501</t>
  </si>
  <si>
    <t>121</t>
  </si>
  <si>
    <t>221,800</t>
  </si>
  <si>
    <t>295,000</t>
  </si>
  <si>
    <t>147,981</t>
  </si>
  <si>
    <t>149,601</t>
  </si>
  <si>
    <t>17,669</t>
  </si>
  <si>
    <t>20,189,526</t>
  </si>
  <si>
    <t>20,227,704</t>
  </si>
  <si>
    <t>$13,920,000</t>
  </si>
  <si>
    <t>$5,500,000</t>
  </si>
  <si>
    <t>$11,400,000</t>
  </si>
  <si>
    <t>$31,620,000</t>
  </si>
  <si>
    <t>$9,726,367</t>
  </si>
  <si>
    <t>$5,962,393</t>
  </si>
  <si>
    <t>$9,531,536</t>
  </si>
  <si>
    <t>$25,220,296</t>
  </si>
  <si>
    <t>10</t>
  </si>
  <si>
    <t>591</t>
  </si>
  <si>
    <t>113</t>
  </si>
  <si>
    <t>160</t>
  </si>
  <si>
    <t>200,000</t>
  </si>
  <si>
    <t>1,300,000</t>
  </si>
  <si>
    <t>79,000</t>
  </si>
  <si>
    <t>28,000</t>
  </si>
  <si>
    <t>3,550,000</t>
  </si>
  <si>
    <t>3,574,000</t>
  </si>
  <si>
    <t>$5,356,000</t>
  </si>
  <si>
    <t>$4,299,000</t>
  </si>
  <si>
    <t>$3,983,000</t>
  </si>
  <si>
    <t>$13,651,000</t>
  </si>
  <si>
    <t>$50</t>
  </si>
  <si>
    <t>1,300</t>
  </si>
  <si>
    <t>114</t>
  </si>
  <si>
    <t>326</t>
  </si>
  <si>
    <t>125</t>
  </si>
  <si>
    <t>2,000,000</t>
  </si>
  <si>
    <t>4,000,000</t>
  </si>
  <si>
    <t>4,030,000</t>
  </si>
  <si>
    <t>$6,700,000</t>
  </si>
  <si>
    <t>$5,300,000</t>
  </si>
  <si>
    <t>$4,200,000</t>
  </si>
  <si>
    <t>$16,000,000</t>
  </si>
  <si>
    <t>63,000</t>
  </si>
  <si>
    <t>2,025</t>
  </si>
  <si>
    <t>1,410</t>
  </si>
  <si>
    <t>47</t>
  </si>
  <si>
    <t>315,000</t>
  </si>
  <si>
    <t>124</t>
  </si>
  <si>
    <t>252,750</t>
  </si>
  <si>
    <t>913,200</t>
  </si>
  <si>
    <t>1,817,700</t>
  </si>
  <si>
    <t>$14,691,000</t>
  </si>
  <si>
    <t>$21,896,900</t>
  </si>
  <si>
    <t>$18,540,000</t>
  </si>
  <si>
    <t>$55,127,900</t>
  </si>
  <si>
    <t>48</t>
  </si>
  <si>
    <t>3,500</t>
  </si>
  <si>
    <t>59,600</t>
  </si>
  <si>
    <t>$1,898,464</t>
  </si>
  <si>
    <t>$731,758</t>
  </si>
  <si>
    <t>$263,757</t>
  </si>
  <si>
    <t>$2,893,979</t>
  </si>
  <si>
    <t>$202</t>
  </si>
  <si>
    <t>95,740</t>
  </si>
  <si>
    <t>95,746</t>
  </si>
  <si>
    <t>12,102</t>
  </si>
  <si>
    <t>468,809</t>
  </si>
  <si>
    <t>871,402</t>
  </si>
  <si>
    <t>$8,168,087</t>
  </si>
  <si>
    <t>$8,624,530</t>
  </si>
  <si>
    <t>$8,083,183</t>
  </si>
  <si>
    <t>$29,637,077</t>
  </si>
  <si>
    <t>$9,230,000</t>
  </si>
  <si>
    <t>$11,137,000</t>
  </si>
  <si>
    <t>$9,404,000</t>
  </si>
  <si>
    <t>$31,465,000</t>
  </si>
  <si>
    <t>16,000</t>
  </si>
  <si>
    <t>3,725</t>
  </si>
  <si>
    <t>16</t>
  </si>
  <si>
    <t>350,000</t>
  </si>
  <si>
    <t>368,500</t>
  </si>
  <si>
    <t>5,000</t>
  </si>
  <si>
    <t>$9,500,000</t>
  </si>
  <si>
    <t>$48,250,000</t>
  </si>
  <si>
    <t>$26,300,000</t>
  </si>
  <si>
    <t>$84,000,000</t>
  </si>
  <si>
    <t>$70</t>
  </si>
  <si>
    <t>725</t>
  </si>
  <si>
    <t>3,750</t>
  </si>
  <si>
    <t>40</t>
  </si>
  <si>
    <t>375,000</t>
  </si>
  <si>
    <t>613,747</t>
  </si>
  <si>
    <t>1,982,413</t>
  </si>
  <si>
    <t>$16,538,198</t>
  </si>
  <si>
    <t>$98,830,053</t>
  </si>
  <si>
    <t>$161,108,115</t>
  </si>
  <si>
    <t>$73</t>
  </si>
  <si>
    <t>32,043</t>
  </si>
  <si>
    <t>361</t>
  </si>
  <si>
    <t>142</t>
  </si>
  <si>
    <t>321</t>
  </si>
  <si>
    <t>457,695</t>
  </si>
  <si>
    <t>57,163</t>
  </si>
  <si>
    <t>1,178,965</t>
  </si>
  <si>
    <t>1,532,408</t>
  </si>
  <si>
    <t>$93,000,000</t>
  </si>
  <si>
    <t>$61</t>
  </si>
  <si>
    <t>476,642</t>
  </si>
  <si>
    <t>90,600</t>
  </si>
  <si>
    <t>1,918,000</t>
  </si>
  <si>
    <t>2,493,000</t>
  </si>
  <si>
    <t>$110,000,000</t>
  </si>
  <si>
    <t>$66</t>
  </si>
  <si>
    <t>30,632</t>
  </si>
  <si>
    <t>157,812</t>
  </si>
  <si>
    <t>32,032</t>
  </si>
  <si>
    <t>2,219,917</t>
  </si>
  <si>
    <t>2,369,662</t>
  </si>
  <si>
    <t>$29,190,000</t>
  </si>
  <si>
    <t>$40,488,000</t>
  </si>
  <si>
    <t>$24,482,000</t>
  </si>
  <si>
    <t>$94,160,000</t>
  </si>
  <si>
    <t>$76</t>
  </si>
  <si>
    <t>1,514</t>
  </si>
  <si>
    <t>327</t>
  </si>
  <si>
    <t>$27,253,340</t>
  </si>
  <si>
    <t>$36,923,880</t>
  </si>
  <si>
    <t>$23,736,780</t>
  </si>
  <si>
    <t>$87,914,000</t>
  </si>
  <si>
    <t>$74</t>
  </si>
  <si>
    <t>2,700</t>
  </si>
  <si>
    <t>1,563</t>
  </si>
  <si>
    <t>69,900</t>
  </si>
  <si>
    <t>70,200</t>
  </si>
  <si>
    <t>60,400</t>
  </si>
  <si>
    <t>1,467,000</t>
  </si>
  <si>
    <t>1,876,400</t>
  </si>
  <si>
    <t>$10,100,000</t>
  </si>
  <si>
    <t>$5,200,000</t>
  </si>
  <si>
    <t>$9,600,000</t>
  </si>
  <si>
    <t>$25,000,000</t>
  </si>
  <si>
    <t>$21,800,000</t>
  </si>
  <si>
    <t>$12,300,000</t>
  </si>
  <si>
    <t>$15,900,000</t>
  </si>
  <si>
    <t>$50,000,000</t>
  </si>
  <si>
    <t>$80</t>
  </si>
  <si>
    <t>563</t>
  </si>
  <si>
    <t>60</t>
  </si>
  <si>
    <t>3,350</t>
  </si>
  <si>
    <t>175</t>
  </si>
  <si>
    <t>1,750,000</t>
  </si>
  <si>
    <t>3,824</t>
  </si>
  <si>
    <t>261,878</t>
  </si>
  <si>
    <t>6,638,314</t>
  </si>
  <si>
    <t>9,238,314</t>
  </si>
  <si>
    <t>$6,785,325</t>
  </si>
  <si>
    <t>$4,456,872</t>
  </si>
  <si>
    <t>$8,976,913</t>
  </si>
  <si>
    <t>$20,763,256</t>
  </si>
  <si>
    <t>$81</t>
  </si>
  <si>
    <t>562</t>
  </si>
  <si>
    <t>565</t>
  </si>
  <si>
    <t>68</t>
  </si>
  <si>
    <t>3,216</t>
  </si>
  <si>
    <t>214,443</t>
  </si>
  <si>
    <t>5,333,929</t>
  </si>
  <si>
    <t>7,511,217</t>
  </si>
  <si>
    <t>$6,675,388</t>
  </si>
  <si>
    <t>$4,318,351</t>
  </si>
  <si>
    <t>$8,759,423</t>
  </si>
  <si>
    <t>$19,853,164</t>
  </si>
  <si>
    <t>$83</t>
  </si>
  <si>
    <t>23,168</t>
  </si>
  <si>
    <t>707</t>
  </si>
  <si>
    <t>133</t>
  </si>
  <si>
    <t>128</t>
  </si>
  <si>
    <t>170,000</t>
  </si>
  <si>
    <t>138</t>
  </si>
  <si>
    <t>$4,556,686</t>
  </si>
  <si>
    <t>$10,495,981</t>
  </si>
  <si>
    <t>$4,769,149</t>
  </si>
  <si>
    <t>$31,727,369</t>
  </si>
  <si>
    <t>111,000</t>
  </si>
  <si>
    <t>120,022</t>
  </si>
  <si>
    <t>2,397,000</t>
  </si>
  <si>
    <t>$3,400,000</t>
  </si>
  <si>
    <t>$7,900,000</t>
  </si>
  <si>
    <t>$11,000,000</t>
  </si>
  <si>
    <t>$22,300,000</t>
  </si>
  <si>
    <t>$52</t>
  </si>
  <si>
    <t>859</t>
  </si>
  <si>
    <t>59,111</t>
  </si>
  <si>
    <t>263,246</t>
  </si>
  <si>
    <t>290,563</t>
  </si>
  <si>
    <t>$913,484</t>
  </si>
  <si>
    <t>$2,351,597</t>
  </si>
  <si>
    <t>$1,809,527</t>
  </si>
  <si>
    <t>$5,074,608</t>
  </si>
  <si>
    <t>$51</t>
  </si>
  <si>
    <t>9,336</t>
  </si>
  <si>
    <t>124,561</t>
  </si>
  <si>
    <t>11,926</t>
  </si>
  <si>
    <t>209,098</t>
  </si>
  <si>
    <t>$10,229,575</t>
  </si>
  <si>
    <t>$3,758,664</t>
  </si>
  <si>
    <t>$7,405,220</t>
  </si>
  <si>
    <t>$36,396,279</t>
  </si>
  <si>
    <t>201,293</t>
  </si>
  <si>
    <t>75,727</t>
  </si>
  <si>
    <t>292,193</t>
  </si>
  <si>
    <t>$10,805,041</t>
  </si>
  <si>
    <t>$5,978,000</t>
  </si>
  <si>
    <t>$12,123,843</t>
  </si>
  <si>
    <t>$29,162,864</t>
  </si>
  <si>
    <t>$57</t>
  </si>
  <si>
    <t>470,973</t>
  </si>
  <si>
    <t>2,514</t>
  </si>
  <si>
    <t>938,953</t>
  </si>
  <si>
    <t>2,105,971</t>
  </si>
  <si>
    <t>$26,023,573</t>
  </si>
  <si>
    <t>$127,928,431</t>
  </si>
  <si>
    <t>$62</t>
  </si>
  <si>
    <t>225</t>
  </si>
  <si>
    <t>1,466</t>
  </si>
  <si>
    <t>256</t>
  </si>
  <si>
    <t>1,000,000</t>
  </si>
  <si>
    <t>566,412</t>
  </si>
  <si>
    <t>6,000</t>
  </si>
  <si>
    <t>655,000</t>
  </si>
  <si>
    <t>$227,000,000</t>
  </si>
  <si>
    <t>$43,000,000</t>
  </si>
  <si>
    <t>$72,000,000</t>
  </si>
  <si>
    <t>$400,000,000</t>
  </si>
  <si>
    <t>$56</t>
  </si>
  <si>
    <t>3,385</t>
  </si>
  <si>
    <t>365</t>
  </si>
  <si>
    <t>1,462</t>
  </si>
  <si>
    <t>41</t>
  </si>
  <si>
    <t>257</t>
  </si>
  <si>
    <t>490,180</t>
  </si>
  <si>
    <t>1,106,185</t>
  </si>
  <si>
    <t>16,725</t>
  </si>
  <si>
    <t>1,156,515</t>
  </si>
  <si>
    <t>1,427,690</t>
  </si>
  <si>
    <t>$169,000,000</t>
  </si>
  <si>
    <t>$42,000,000</t>
  </si>
  <si>
    <t>$57,000,000</t>
  </si>
  <si>
    <t>$330,000,000</t>
  </si>
  <si>
    <t>$58</t>
  </si>
  <si>
    <t>17,062</t>
  </si>
  <si>
    <t>371</t>
  </si>
  <si>
    <t>360</t>
  </si>
  <si>
    <t>21</t>
  </si>
  <si>
    <t>67</t>
  </si>
  <si>
    <t>94,150</t>
  </si>
  <si>
    <t>85</t>
  </si>
  <si>
    <t>1,840,500</t>
  </si>
  <si>
    <t>32,054</t>
  </si>
  <si>
    <t>34,082</t>
  </si>
  <si>
    <t>1,671,361</t>
  </si>
  <si>
    <t>2,085,093</t>
  </si>
  <si>
    <t>$7,696,826</t>
  </si>
  <si>
    <t>$6,340,808</t>
  </si>
  <si>
    <t>$3,203,995</t>
  </si>
  <si>
    <t>$17,508,007</t>
  </si>
  <si>
    <t>$79</t>
  </si>
  <si>
    <t>70</t>
  </si>
  <si>
    <t>91,150</t>
  </si>
  <si>
    <t>84</t>
  </si>
  <si>
    <t>1,435,000</t>
  </si>
  <si>
    <t>42,256</t>
  </si>
  <si>
    <t>51,549</t>
  </si>
  <si>
    <t>1,818,415</t>
  </si>
  <si>
    <t>2,293,134</t>
  </si>
  <si>
    <t>$9,000,932</t>
  </si>
  <si>
    <t>$7,316,181</t>
  </si>
  <si>
    <t>$4,195,364</t>
  </si>
  <si>
    <t>$20,710,725</t>
  </si>
  <si>
    <t>$82</t>
  </si>
  <si>
    <t>2,066</t>
  </si>
  <si>
    <t>250</t>
  </si>
  <si>
    <t>1,638</t>
  </si>
  <si>
    <t>239</t>
  </si>
  <si>
    <t>700,000</t>
  </si>
  <si>
    <t>577,960</t>
  </si>
  <si>
    <t>7,338,039</t>
  </si>
  <si>
    <t>9,283,769</t>
  </si>
  <si>
    <t>$17,274,630</t>
  </si>
  <si>
    <t>$2,249,366</t>
  </si>
  <si>
    <t>$41,005,014</t>
  </si>
  <si>
    <t>$80,606,491</t>
  </si>
  <si>
    <t>949,313</t>
  </si>
  <si>
    <t>16,754</t>
  </si>
  <si>
    <t>8,394,084</t>
  </si>
  <si>
    <t>11,005,628</t>
  </si>
  <si>
    <t>$21,412,761</t>
  </si>
  <si>
    <t>$36,161,515</t>
  </si>
  <si>
    <t>$63,272,939</t>
  </si>
  <si>
    <t>$120,847,215</t>
  </si>
  <si>
    <t>491</t>
  </si>
  <si>
    <t>785</t>
  </si>
  <si>
    <t>292,565</t>
  </si>
  <si>
    <t>4,788,170</t>
  </si>
  <si>
    <t>$11,904,102</t>
  </si>
  <si>
    <t>$8,502,930</t>
  </si>
  <si>
    <t>$7,652,637</t>
  </si>
  <si>
    <t>$28,343,100</t>
  </si>
  <si>
    <t>187</t>
  </si>
  <si>
    <t>136,862</t>
  </si>
  <si>
    <t>2,884,705</t>
  </si>
  <si>
    <t>$8,224,516</t>
  </si>
  <si>
    <t>$6,094,848</t>
  </si>
  <si>
    <t>$4,625,139</t>
  </si>
  <si>
    <t>$19,326,648</t>
  </si>
  <si>
    <t>$105</t>
  </si>
  <si>
    <t>3,924</t>
  </si>
  <si>
    <t>772</t>
  </si>
  <si>
    <t>2,908</t>
  </si>
  <si>
    <t>237</t>
  </si>
  <si>
    <t>441</t>
  </si>
  <si>
    <t>800,000</t>
  </si>
  <si>
    <t>3,000,000</t>
  </si>
  <si>
    <t>545,000</t>
  </si>
  <si>
    <t>6,000,000</t>
  </si>
  <si>
    <t>$95,000,000</t>
  </si>
  <si>
    <t>$48,000,000</t>
  </si>
  <si>
    <t>$155,000,000</t>
  </si>
  <si>
    <t>$118,000,000</t>
  </si>
  <si>
    <t>$32,900,000</t>
  </si>
  <si>
    <t>$92,700,000</t>
  </si>
  <si>
    <t>$275,000,000</t>
  </si>
  <si>
    <t>$64</t>
  </si>
  <si>
    <t>$700,000</t>
  </si>
  <si>
    <t>$3,500,000</t>
  </si>
  <si>
    <t>$9,400,000</t>
  </si>
  <si>
    <t>90,598</t>
  </si>
  <si>
    <t>3,284</t>
  </si>
  <si>
    <t>559</t>
  </si>
  <si>
    <t>78</t>
  </si>
  <si>
    <t>57,000</t>
  </si>
  <si>
    <t>528,000</t>
  </si>
  <si>
    <t>15,680</t>
  </si>
  <si>
    <t>6,250</t>
  </si>
  <si>
    <t>1,453,425</t>
  </si>
  <si>
    <t>1,515,326</t>
  </si>
  <si>
    <t>$1,176,501</t>
  </si>
  <si>
    <t>$393,926</t>
  </si>
  <si>
    <t>$1,757,570</t>
  </si>
  <si>
    <t>$3,332,997</t>
  </si>
  <si>
    <t>$108</t>
  </si>
  <si>
    <t>3,107</t>
  </si>
  <si>
    <t>593</t>
  </si>
  <si>
    <t>141</t>
  </si>
  <si>
    <t>$1,272,202</t>
  </si>
  <si>
    <t>$343,405</t>
  </si>
  <si>
    <t>$1,356,191</t>
  </si>
  <si>
    <t>$2,972,438</t>
  </si>
  <si>
    <t>$104</t>
  </si>
  <si>
    <t>18,278</t>
  </si>
  <si>
    <t>335</t>
  </si>
  <si>
    <t>509</t>
  </si>
  <si>
    <t>65</t>
  </si>
  <si>
    <t>72</t>
  </si>
  <si>
    <t>93,600</t>
  </si>
  <si>
    <t>134</t>
  </si>
  <si>
    <t>927,150</t>
  </si>
  <si>
    <t>45,742</t>
  </si>
  <si>
    <t>1,728</t>
  </si>
  <si>
    <t>1,113,940</t>
  </si>
  <si>
    <t>1,420,966</t>
  </si>
  <si>
    <t>$3,023,579</t>
  </si>
  <si>
    <t>$7,341,708</t>
  </si>
  <si>
    <t>$4,438,773</t>
  </si>
  <si>
    <t>$15,174,848</t>
  </si>
  <si>
    <t>$69</t>
  </si>
  <si>
    <t>61,177</t>
  </si>
  <si>
    <t>23,053</t>
  </si>
  <si>
    <t>897,507</t>
  </si>
  <si>
    <t>1,341,898</t>
  </si>
  <si>
    <t>$68</t>
  </si>
  <si>
    <t>829</t>
  </si>
  <si>
    <t>903,486</t>
  </si>
  <si>
    <t>911,462</t>
  </si>
  <si>
    <t>775,950</t>
  </si>
  <si>
    <t>845,317</t>
  </si>
  <si>
    <t>$6,216,324</t>
  </si>
  <si>
    <t>$2,858,617</t>
  </si>
  <si>
    <t>$10,273,863</t>
  </si>
  <si>
    <t>$19,348,804</t>
  </si>
  <si>
    <t>$7,387,201</t>
  </si>
  <si>
    <t>$4,518,469</t>
  </si>
  <si>
    <t>$12,128,030</t>
  </si>
  <si>
    <t>$24,033,700</t>
  </si>
  <si>
    <t>198,000</t>
  </si>
  <si>
    <t>2,500</t>
  </si>
  <si>
    <t>1,839</t>
  </si>
  <si>
    <t>400</t>
  </si>
  <si>
    <t>9,450</t>
  </si>
  <si>
    <t>9,619</t>
  </si>
  <si>
    <t>6,043,236</t>
  </si>
  <si>
    <t>6,075,236</t>
  </si>
  <si>
    <t>$6,161,628</t>
  </si>
  <si>
    <t>$93</t>
  </si>
  <si>
    <t>23,500</t>
  </si>
  <si>
    <t>641</t>
  </si>
  <si>
    <t>79</t>
  </si>
  <si>
    <t>51</t>
  </si>
  <si>
    <t>18</t>
  </si>
  <si>
    <t>216,000</t>
  </si>
  <si>
    <t>1,320,000</t>
  </si>
  <si>
    <t>87,241</t>
  </si>
  <si>
    <t>19,235</t>
  </si>
  <si>
    <t>216,839</t>
  </si>
  <si>
    <t>$7,744,159</t>
  </si>
  <si>
    <t>$7,625,249</t>
  </si>
  <si>
    <t>$7,959,907</t>
  </si>
  <si>
    <t>$23,329,317</t>
  </si>
  <si>
    <t>$32</t>
  </si>
  <si>
    <t>6,511</t>
  </si>
  <si>
    <t>66,821</t>
  </si>
  <si>
    <t>2,496</t>
  </si>
  <si>
    <t>1,579,628</t>
  </si>
  <si>
    <t>1,643,540</t>
  </si>
  <si>
    <t>$7,458,691</t>
  </si>
  <si>
    <t>$8,571,707</t>
  </si>
  <si>
    <t>$5,525,377</t>
  </si>
  <si>
    <t>$21,555,776</t>
  </si>
  <si>
    <t>132,271</t>
  </si>
  <si>
    <t>7,430</t>
  </si>
  <si>
    <t>2,274,378</t>
  </si>
  <si>
    <t>2,433,662</t>
  </si>
  <si>
    <t>$9,927,972</t>
  </si>
  <si>
    <t>$11,050,538</t>
  </si>
  <si>
    <t>$9,959,052</t>
  </si>
  <si>
    <t>$30,937,562</t>
  </si>
  <si>
    <t>$77</t>
  </si>
  <si>
    <t>3,798</t>
  </si>
  <si>
    <t>6,339</t>
  </si>
  <si>
    <t>504</t>
  </si>
  <si>
    <t>56</t>
  </si>
  <si>
    <t>270</t>
  </si>
  <si>
    <t>489,000</t>
  </si>
  <si>
    <t>1,620,880</t>
  </si>
  <si>
    <t>1,127,113</t>
  </si>
  <si>
    <t>1,128,228</t>
  </si>
  <si>
    <t>128,836</t>
  </si>
  <si>
    <t>3,288,982</t>
  </si>
  <si>
    <t>4,383,619</t>
  </si>
  <si>
    <t>$27,000,000</t>
  </si>
  <si>
    <t>$230,000,000</t>
  </si>
  <si>
    <t>$284,000,000</t>
  </si>
  <si>
    <t>63,505</t>
  </si>
  <si>
    <t>38,122</t>
  </si>
  <si>
    <t>553,702</t>
  </si>
  <si>
    <t>1,705,713</t>
  </si>
  <si>
    <t>$15,444,641</t>
  </si>
  <si>
    <t>$12,757,215</t>
  </si>
  <si>
    <t>$11,559,402</t>
  </si>
  <si>
    <t>$41,777,977</t>
  </si>
  <si>
    <t>$129</t>
  </si>
  <si>
    <t>31,698</t>
  </si>
  <si>
    <t>8,000</t>
  </si>
  <si>
    <t>1,200,000</t>
  </si>
  <si>
    <t>2,174,650</t>
  </si>
  <si>
    <t>$12,450,362</t>
  </si>
  <si>
    <t>$11,548,672</t>
  </si>
  <si>
    <t>$7,022,521</t>
  </si>
  <si>
    <t>$34,000,000</t>
  </si>
  <si>
    <t>$121</t>
  </si>
  <si>
    <t>4,500</t>
  </si>
  <si>
    <t>1,371</t>
  </si>
  <si>
    <t>246</t>
  </si>
  <si>
    <t>158</t>
  </si>
  <si>
    <t>177,000</t>
  </si>
  <si>
    <t>961,400</t>
  </si>
  <si>
    <t>199,642</t>
  </si>
  <si>
    <t>199,954</t>
  </si>
  <si>
    <t>265,363</t>
  </si>
  <si>
    <t>525,051</t>
  </si>
  <si>
    <t>628,093</t>
  </si>
  <si>
    <t>$48,358,696</t>
  </si>
  <si>
    <t>1,020</t>
  </si>
  <si>
    <t>450,000</t>
  </si>
  <si>
    <t>$61,530,000</t>
  </si>
  <si>
    <t>34,486</t>
  </si>
  <si>
    <t>3,006</t>
  </si>
  <si>
    <t>366</t>
  </si>
  <si>
    <t>31</t>
  </si>
  <si>
    <t>322</t>
  </si>
  <si>
    <t>525,456</t>
  </si>
  <si>
    <t>227</t>
  </si>
  <si>
    <t>853,700</t>
  </si>
  <si>
    <t>399,046</t>
  </si>
  <si>
    <t>399,076</t>
  </si>
  <si>
    <t>9,255</t>
  </si>
  <si>
    <t>3,822,077</t>
  </si>
  <si>
    <t>4,018,330</t>
  </si>
  <si>
    <t>$20,077,541</t>
  </si>
  <si>
    <t>$20,770,104</t>
  </si>
  <si>
    <t>$31,140,663</t>
  </si>
  <si>
    <t>$71,988,308</t>
  </si>
  <si>
    <t>$71</t>
  </si>
  <si>
    <t>1,517</t>
  </si>
  <si>
    <t>762</t>
  </si>
  <si>
    <t>262</t>
  </si>
  <si>
    <t>$19,007,154</t>
  </si>
  <si>
    <t>$23,767,883</t>
  </si>
  <si>
    <t>$31,419,463</t>
  </si>
  <si>
    <t>$74,194,500</t>
  </si>
  <si>
    <t>49</t>
  </si>
  <si>
    <t>132</t>
  </si>
  <si>
    <t>-98</t>
  </si>
  <si>
    <t>-3</t>
  </si>
  <si>
    <t>1</t>
  </si>
  <si>
    <t>-12,978</t>
  </si>
  <si>
    <t>-12,971</t>
  </si>
  <si>
    <t>67,000</t>
  </si>
  <si>
    <t>99,000</t>
  </si>
  <si>
    <t>$600,000</t>
  </si>
  <si>
    <t>$500,000</t>
  </si>
  <si>
    <t>$1,200,000</t>
  </si>
  <si>
    <t>$2,000,000</t>
  </si>
  <si>
    <t>$0</t>
  </si>
  <si>
    <t>1,034</t>
  </si>
  <si>
    <t>990</t>
  </si>
  <si>
    <t>-26</t>
  </si>
  <si>
    <t>12,857</t>
  </si>
  <si>
    <t>32,375</t>
  </si>
  <si>
    <t>68,929</t>
  </si>
  <si>
    <t>417,635</t>
  </si>
  <si>
    <t>379,608</t>
  </si>
  <si>
    <t>$10,507,158</t>
  </si>
  <si>
    <t>$2,210,234</t>
  </si>
  <si>
    <t>$3,394,245</t>
  </si>
  <si>
    <t>$16,143,129</t>
  </si>
  <si>
    <t>-16</t>
  </si>
  <si>
    <t>12,700</t>
  </si>
  <si>
    <t>84,500</t>
  </si>
  <si>
    <t>208,629</t>
  </si>
  <si>
    <t>-961</t>
  </si>
  <si>
    <t>-898</t>
  </si>
  <si>
    <t>242,700</t>
  </si>
  <si>
    <t>-118,508</t>
  </si>
  <si>
    <t>$1,529,037</t>
  </si>
  <si>
    <t>$1,118,471</t>
  </si>
  <si>
    <t>$610,632</t>
  </si>
  <si>
    <t>$3,157,387</t>
  </si>
  <si>
    <t>27</t>
  </si>
  <si>
    <t>-1</t>
  </si>
  <si>
    <t>163,000</t>
  </si>
  <si>
    <t>-121,650</t>
  </si>
  <si>
    <t>163,300</t>
  </si>
  <si>
    <t>-572,100</t>
  </si>
  <si>
    <t>-$12,461,457</t>
  </si>
  <si>
    <t>-$2,682,443</t>
  </si>
  <si>
    <t>-$17,530,000</t>
  </si>
  <si>
    <t>$3</t>
  </si>
  <si>
    <t>-36</t>
  </si>
  <si>
    <t>6</t>
  </si>
  <si>
    <t>-4,300</t>
  </si>
  <si>
    <t>-56,388</t>
  </si>
  <si>
    <t>-261,000</t>
  </si>
  <si>
    <t>$445,063</t>
  </si>
  <si>
    <t>$757,794</t>
  </si>
  <si>
    <t>-$3,237,298</t>
  </si>
  <si>
    <t>-$5,928,090</t>
  </si>
  <si>
    <t>$5</t>
  </si>
  <si>
    <t>-686</t>
  </si>
  <si>
    <t>-17</t>
  </si>
  <si>
    <t>-4</t>
  </si>
  <si>
    <t>-6,092</t>
  </si>
  <si>
    <t>60,000</t>
  </si>
  <si>
    <t>-144,000</t>
  </si>
  <si>
    <t>-193,440</t>
  </si>
  <si>
    <t>-390,000</t>
  </si>
  <si>
    <t>-705,976</t>
  </si>
  <si>
    <t>-$483,922</t>
  </si>
  <si>
    <t>$7,441,809</t>
  </si>
  <si>
    <t>-$6,358,256</t>
  </si>
  <si>
    <t>$599,631</t>
  </si>
  <si>
    <t>-$2</t>
  </si>
  <si>
    <t>115</t>
  </si>
  <si>
    <t>-80</t>
  </si>
  <si>
    <t>-76</t>
  </si>
  <si>
    <t>-50</t>
  </si>
  <si>
    <t>-2,555,000</t>
  </si>
  <si>
    <t>25,342</t>
  </si>
  <si>
    <t>24,828</t>
  </si>
  <si>
    <t>-2,170</t>
  </si>
  <si>
    <t>1,531,981</t>
  </si>
  <si>
    <t>1,527,561</t>
  </si>
  <si>
    <t>$4,193,633</t>
  </si>
  <si>
    <t>-$462,393</t>
  </si>
  <si>
    <t>$1,868,464</t>
  </si>
  <si>
    <t>$6,399,704</t>
  </si>
  <si>
    <t>-100</t>
  </si>
  <si>
    <t>-5</t>
  </si>
  <si>
    <t>-166</t>
  </si>
  <si>
    <t>-700,000</t>
  </si>
  <si>
    <t>-6,000</t>
  </si>
  <si>
    <t>-17,000</t>
  </si>
  <si>
    <t>-450,000</t>
  </si>
  <si>
    <t>-456,000</t>
  </si>
  <si>
    <t>-$1,344,000</t>
  </si>
  <si>
    <t>-$1,001,000</t>
  </si>
  <si>
    <t>-$217,000</t>
  </si>
  <si>
    <t>-$2,349,000</t>
  </si>
  <si>
    <t>-36,633</t>
  </si>
  <si>
    <t>-36,627</t>
  </si>
  <si>
    <t>-12,898</t>
  </si>
  <si>
    <t>-181,191</t>
  </si>
  <si>
    <t>-418,598</t>
  </si>
  <si>
    <t>-$1,061,913</t>
  </si>
  <si>
    <t>-$2,512,470</t>
  </si>
  <si>
    <t>-$1,320,817</t>
  </si>
  <si>
    <t>-$1,827,923</t>
  </si>
  <si>
    <t>-5,000</t>
  </si>
  <si>
    <t>-25</t>
  </si>
  <si>
    <t>-25,000</t>
  </si>
  <si>
    <t>-245,247</t>
  </si>
  <si>
    <t>-1,482,413</t>
  </si>
  <si>
    <t>-$7,038,198</t>
  </si>
  <si>
    <t>-$50,580,053</t>
  </si>
  <si>
    <t>-$77,108,115</t>
  </si>
  <si>
    <t>-$3</t>
  </si>
  <si>
    <t>1,760</t>
  </si>
  <si>
    <t>-15</t>
  </si>
  <si>
    <t>-7</t>
  </si>
  <si>
    <t>-18,947</t>
  </si>
  <si>
    <t>-33,437</t>
  </si>
  <si>
    <t>-739,035</t>
  </si>
  <si>
    <t>-960,592</t>
  </si>
  <si>
    <t>-$17,000,000</t>
  </si>
  <si>
    <t>-$5</t>
  </si>
  <si>
    <t>-16,076</t>
  </si>
  <si>
    <t>-7,768</t>
  </si>
  <si>
    <t>61,088</t>
  </si>
  <si>
    <t>-136,389</t>
  </si>
  <si>
    <t>$1,936,660</t>
  </si>
  <si>
    <t>$3,564,120</t>
  </si>
  <si>
    <t>$745,220</t>
  </si>
  <si>
    <t>$6,246,000</t>
  </si>
  <si>
    <t>$1</t>
  </si>
  <si>
    <t>-300</t>
  </si>
  <si>
    <t>-54</t>
  </si>
  <si>
    <t>-2</t>
  </si>
  <si>
    <t>-50,100</t>
  </si>
  <si>
    <t>-50,500</t>
  </si>
  <si>
    <t>-13,600</t>
  </si>
  <si>
    <t>-1,733,000</t>
  </si>
  <si>
    <t>-2,023,600</t>
  </si>
  <si>
    <t>-$11,700,000</t>
  </si>
  <si>
    <t>-$7,100,000</t>
  </si>
  <si>
    <t>-$6,300,000</t>
  </si>
  <si>
    <t>-$25,000,000</t>
  </si>
  <si>
    <t>-$7</t>
  </si>
  <si>
    <t>-30</t>
  </si>
  <si>
    <t>-8</t>
  </si>
  <si>
    <t>608</t>
  </si>
  <si>
    <t>47,435</t>
  </si>
  <si>
    <t>1,304,385</t>
  </si>
  <si>
    <t>1,727,097</t>
  </si>
  <si>
    <t>$109,937</t>
  </si>
  <si>
    <t>$138,521</t>
  </si>
  <si>
    <t>$217,490</t>
  </si>
  <si>
    <t>$910,092</t>
  </si>
  <si>
    <t>-832</t>
  </si>
  <si>
    <t>39</t>
  </si>
  <si>
    <t>$1,156,686</t>
  </si>
  <si>
    <t>$2,595,981</t>
  </si>
  <si>
    <t>-$6,230,851</t>
  </si>
  <si>
    <t>$9,427,369</t>
  </si>
  <si>
    <t>$9</t>
  </si>
  <si>
    <t>-76,732</t>
  </si>
  <si>
    <t>-63,801</t>
  </si>
  <si>
    <t>#VALUE!</t>
  </si>
  <si>
    <t>-83,095</t>
  </si>
  <si>
    <t>-$575,466</t>
  </si>
  <si>
    <t>-$2,219,336</t>
  </si>
  <si>
    <t>-$4,718,623</t>
  </si>
  <si>
    <t>$7,233,415</t>
  </si>
  <si>
    <t>-140</t>
  </si>
  <si>
    <t>9,820</t>
  </si>
  <si>
    <t>196</t>
  </si>
  <si>
    <t>-100,000</t>
  </si>
  <si>
    <t>-539,773</t>
  </si>
  <si>
    <t>-10,725</t>
  </si>
  <si>
    <t>-656,515</t>
  </si>
  <si>
    <t>-772,690</t>
  </si>
  <si>
    <t>$58,000,000</t>
  </si>
  <si>
    <t>$1,000,000</t>
  </si>
  <si>
    <t>$15,000,000</t>
  </si>
  <si>
    <t>$70,000,000</t>
  </si>
  <si>
    <t>-48</t>
  </si>
  <si>
    <t>405,500</t>
  </si>
  <si>
    <t>-10,202</t>
  </si>
  <si>
    <t>-17,467</t>
  </si>
  <si>
    <t>-147,054</t>
  </si>
  <si>
    <t>-208,041</t>
  </si>
  <si>
    <t>-$1,304,106</t>
  </si>
  <si>
    <t>-$975,373</t>
  </si>
  <si>
    <t>-$991,369</t>
  </si>
  <si>
    <t>-$3,202,718</t>
  </si>
  <si>
    <t>-602</t>
  </si>
  <si>
    <t>-170</t>
  </si>
  <si>
    <t>-38,098</t>
  </si>
  <si>
    <t>-371,353</t>
  </si>
  <si>
    <t>-16,754</t>
  </si>
  <si>
    <t>-1,056,045</t>
  </si>
  <si>
    <t>-1,721,859</t>
  </si>
  <si>
    <t>-$4,138,131</t>
  </si>
  <si>
    <t>-$33,912,149</t>
  </si>
  <si>
    <t>-$22,267,925</t>
  </si>
  <si>
    <t>-$40,240,724</t>
  </si>
  <si>
    <t>-$14</t>
  </si>
  <si>
    <t>54</t>
  </si>
  <si>
    <t>598</t>
  </si>
  <si>
    <t>155,703</t>
  </si>
  <si>
    <t>1,903,465</t>
  </si>
  <si>
    <t>$3,679,586</t>
  </si>
  <si>
    <t>$2,408,082</t>
  </si>
  <si>
    <t>$3,027,498</t>
  </si>
  <si>
    <t>$9,016,452</t>
  </si>
  <si>
    <t>-$25</t>
  </si>
  <si>
    <t>-956</t>
  </si>
  <si>
    <t>-205</t>
  </si>
  <si>
    <t>74</t>
  </si>
  <si>
    <t>-36,000</t>
  </si>
  <si>
    <t>2,099,000</t>
  </si>
  <si>
    <t>-555,000</t>
  </si>
  <si>
    <t>-483,000</t>
  </si>
  <si>
    <t>-4,800,000</t>
  </si>
  <si>
    <t>-$23,000,000</t>
  </si>
  <si>
    <t>$17,100,000</t>
  </si>
  <si>
    <t>-$44,700,000</t>
  </si>
  <si>
    <t>-$120,000,000</t>
  </si>
  <si>
    <t>$8</t>
  </si>
  <si>
    <t>177</t>
  </si>
  <si>
    <t>-34</t>
  </si>
  <si>
    <t>3,120</t>
  </si>
  <si>
    <t>2,250</t>
  </si>
  <si>
    <t>290,972</t>
  </si>
  <si>
    <t>327,155</t>
  </si>
  <si>
    <t>-$95,701</t>
  </si>
  <si>
    <t>$50,521</t>
  </si>
  <si>
    <t>$401,379</t>
  </si>
  <si>
    <t>$360,559</t>
  </si>
  <si>
    <t>$4</t>
  </si>
  <si>
    <t>-334</t>
  </si>
  <si>
    <t>3,600</t>
  </si>
  <si>
    <t>59</t>
  </si>
  <si>
    <t>377,150</t>
  </si>
  <si>
    <t>-15,435</t>
  </si>
  <si>
    <t>-21,325</t>
  </si>
  <si>
    <t>216,433</t>
  </si>
  <si>
    <t>79,068</t>
  </si>
  <si>
    <t>-12</t>
  </si>
  <si>
    <t>742,834</t>
  </si>
  <si>
    <t>750,810</t>
  </si>
  <si>
    <t>-4,074,396</t>
  </si>
  <si>
    <t>-4,137,544</t>
  </si>
  <si>
    <t>-$1,170,877</t>
  </si>
  <si>
    <t>-$1,659,852</t>
  </si>
  <si>
    <t>-$1,854,167</t>
  </si>
  <si>
    <t>-$4,684,896</t>
  </si>
  <si>
    <t>-11</t>
  </si>
  <si>
    <t>-65,450</t>
  </si>
  <si>
    <t>-4,934</t>
  </si>
  <si>
    <t>-694,750</t>
  </si>
  <si>
    <t>-790,122</t>
  </si>
  <si>
    <t>-$2,469,281</t>
  </si>
  <si>
    <t>-$2,478,831</t>
  </si>
  <si>
    <t>-$4,433,675</t>
  </si>
  <si>
    <t>-$9,381,786</t>
  </si>
  <si>
    <t>$2</t>
  </si>
  <si>
    <t>31,807</t>
  </si>
  <si>
    <t>30,122</t>
  </si>
  <si>
    <t>-646,298</t>
  </si>
  <si>
    <t>-468,937</t>
  </si>
  <si>
    <t>$2,994,279</t>
  </si>
  <si>
    <t>$1,208,543</t>
  </si>
  <si>
    <t>$4,536,881</t>
  </si>
  <si>
    <t>$7,777,977</t>
  </si>
  <si>
    <t>351</t>
  </si>
  <si>
    <t>511,400</t>
  </si>
  <si>
    <t>-53,933</t>
  </si>
  <si>
    <t>-53,821</t>
  </si>
  <si>
    <t>-116,062</t>
  </si>
  <si>
    <t>-155,949</t>
  </si>
  <si>
    <t>-152,907</t>
  </si>
  <si>
    <t>-$13,171,304</t>
  </si>
  <si>
    <t>-49</t>
  </si>
  <si>
    <t>1,489</t>
  </si>
  <si>
    <t>-396</t>
  </si>
  <si>
    <t>10,249</t>
  </si>
  <si>
    <t>10,159</t>
  </si>
  <si>
    <t>-21,966</t>
  </si>
  <si>
    <t>521,606</t>
  </si>
  <si>
    <t>450,556</t>
  </si>
  <si>
    <t>$1,070,387</t>
  </si>
  <si>
    <t>-$2,997,779</t>
  </si>
  <si>
    <t>-$278,800</t>
  </si>
  <si>
    <t>-$2,206,192</t>
  </si>
  <si>
    <t>Kerry NeSmith</t>
  </si>
  <si>
    <t>Deputy State Maintenance Engineer</t>
  </si>
  <si>
    <t>nesmithk@dot.state.al.us</t>
  </si>
  <si>
    <t>334-242-6777</t>
  </si>
  <si>
    <t>Calcium Magnesium Acetate</t>
  </si>
  <si>
    <t>Liquid Calcium Magnesium Acetate</t>
  </si>
  <si>
    <t>Some areas indicated use of inhibitors and others said no.</t>
  </si>
  <si>
    <t>Costs vary from $97-$132 per ton.</t>
  </si>
  <si>
    <t xml:space="preserve">Director of Maintenance &amp; Operations, Facilities and Construction </t>
  </si>
  <si>
    <t>tom.renninger@alaska.gov</t>
  </si>
  <si>
    <t>907-465-1795</t>
  </si>
  <si>
    <t>Unable to report applications</t>
  </si>
  <si>
    <t>602-712-7211</t>
  </si>
  <si>
    <t>Russell Modrell</t>
  </si>
  <si>
    <t>Winter Operations Branch Chief</t>
  </si>
  <si>
    <t>Russell.Modrell@dot.ca.gov</t>
  </si>
  <si>
    <t>916 616-8987</t>
  </si>
  <si>
    <t>B.J. Jacobs</t>
  </si>
  <si>
    <t>Asset Manager</t>
  </si>
  <si>
    <t>braporh.jacobs@state.co.us</t>
  </si>
  <si>
    <t xml:space="preserve">303-512-5508  </t>
  </si>
  <si>
    <t>Colorado has 172 tank farms sites with a total of 495 tanks.  The capacity stated is the sum of total gallons for all 490 tanks.</t>
  </si>
  <si>
    <t>302-853-1300</t>
  </si>
  <si>
    <t>Combination Anti-skid/Salt, all values listed are in Tons</t>
  </si>
  <si>
    <t>Frank Sharpe</t>
  </si>
  <si>
    <t>Frank.W.Sharpe@illinois.gov</t>
  </si>
  <si>
    <t>No major changes to our contract for salt, but back to back winters have reduced demand so the prices are at a 10 year low for us.</t>
  </si>
  <si>
    <t xml:space="preserve">Mark Anderson </t>
  </si>
  <si>
    <t xml:space="preserve">Winter Operations Manager </t>
  </si>
  <si>
    <t>maanderson1@indot.in.gov</t>
  </si>
  <si>
    <t>317-719-0914</t>
  </si>
  <si>
    <t xml:space="preserve">Pre-wet systems and belly plows are estimated. M5 currently has no what to track data.     </t>
  </si>
  <si>
    <t xml:space="preserve">Beet heet </t>
  </si>
  <si>
    <t xml:space="preserve">Mag chloride is used on occasion but is often not accurately tracked. </t>
  </si>
  <si>
    <t>FY18 salt cost is state average. Equipment costs includes fuel.</t>
  </si>
  <si>
    <t>craig.bargfrede@iowadot.us</t>
  </si>
  <si>
    <t xml:space="preserve">All costs listed for labor, equipment and materials are strictly direct costs. </t>
  </si>
  <si>
    <t>clay.adams@ks.gov</t>
  </si>
  <si>
    <t>Snow and Ice Program Coordinator</t>
  </si>
  <si>
    <t>Michael.Williams@ky.gov</t>
  </si>
  <si>
    <t>We have 450 contract trucks available to call upon, if needed.  But we as a Department, are responsible for the maintenance.</t>
  </si>
  <si>
    <t>All salt contracts expired and had to be rebid this spring.  Prices were surprisingly MUCH lower.</t>
  </si>
  <si>
    <t>Scott Simons</t>
  </si>
  <si>
    <t>Transportation Engineer V</t>
  </si>
  <si>
    <t>ssimons@sha.state.md.us</t>
  </si>
  <si>
    <t>410-582-5566</t>
  </si>
  <si>
    <t>n/a</t>
  </si>
  <si>
    <t>The amount did not change because the extension option on our salt contracts was exercised.</t>
  </si>
  <si>
    <t>Sam Salfity</t>
  </si>
  <si>
    <t>Lead State Snow and Ice Engineer</t>
  </si>
  <si>
    <t>bassam.salfity@dot.state.ma.us</t>
  </si>
  <si>
    <t>857-368-9671</t>
  </si>
  <si>
    <t>Melissa Longworth</t>
  </si>
  <si>
    <t>longworthm@michigan.gov</t>
  </si>
  <si>
    <t xml:space="preserve">Avg. early fill is $42.91/ton. Avg. seasonal fill is $38.34/ton.  </t>
  </si>
  <si>
    <t>Matt Dugas</t>
  </si>
  <si>
    <t>Assistant District 7 Maintenance Engineer</t>
  </si>
  <si>
    <t>mdugas@mdot.ms.gov</t>
  </si>
  <si>
    <t>601-810-1311</t>
  </si>
  <si>
    <t>Todd Miller</t>
  </si>
  <si>
    <t>Richard.T.Miller@modot.mo.gov</t>
  </si>
  <si>
    <t>573-751-5415</t>
  </si>
  <si>
    <t>Ty Barger</t>
  </si>
  <si>
    <t>Hwy. Operations Assistant Division Manager</t>
  </si>
  <si>
    <t>ty.barger@nebraska.gov</t>
  </si>
  <si>
    <t>Unknown NaCl - we average 114000 tons/year.  Unknown abrasives - we purchased 32000 tons during this period.</t>
  </si>
  <si>
    <t>Unknown NaCl - we use a substantial amount of NaCl brine, but have not yet begun to track amounts.  Unknown MgCl2 brine - we purchased 1053756 gallons during this period.  Unknown CH3CO2K - we purchased 8750 gallons during this period.  Unknown ag byproduct - we purchased 528199 gallons beet juice during this period.</t>
  </si>
  <si>
    <t>Unknown percentages.</t>
  </si>
  <si>
    <t>We averaged $55.37/ton for Kansas white salt.  We average $171.81/ton for "Ice Slicer".  We are now paying (on average) $48.88/ton for Kansas white salt.</t>
  </si>
  <si>
    <t>david.gray@dot.nh.gov</t>
  </si>
  <si>
    <t>Flake Calcium Choride</t>
  </si>
  <si>
    <t>No center-line miles data available.</t>
  </si>
  <si>
    <t>Percentages shown reflect total liquids used.  Only salt brine produced in-house.  All other liquids are supplied by vendors.</t>
  </si>
  <si>
    <t>Cost listed are budgeted values, not actual.</t>
  </si>
  <si>
    <t>Transportation Engineer</t>
  </si>
  <si>
    <t>jsnustad@gmail.com</t>
  </si>
  <si>
    <t>701-328-5689</t>
  </si>
  <si>
    <t>Salt Brine solution = 80% Salt Water &amp; 20% GeoMelt</t>
  </si>
  <si>
    <t>81.01 = 3 year avg for January, Avg across all 8 districts</t>
  </si>
  <si>
    <t>Administrative Officer III</t>
  </si>
  <si>
    <t>Beet Heet and Aqua Salina</t>
  </si>
  <si>
    <t>Only when the liquids are PNS approved materials.  We do not enhance our own brine.</t>
  </si>
  <si>
    <t>This is our average statewide costs.</t>
  </si>
  <si>
    <t>Scott Rattay</t>
  </si>
  <si>
    <t>Winter Maintenance Program Coordinator</t>
  </si>
  <si>
    <t>scott.j.rattay@odot.state.or.us</t>
  </si>
  <si>
    <t>503-986-4484</t>
  </si>
  <si>
    <t>Freezgard CI+</t>
  </si>
  <si>
    <t>RPM</t>
  </si>
  <si>
    <t>717-787-1199</t>
  </si>
  <si>
    <t xml:space="preserve">Renewed Contracts </t>
  </si>
  <si>
    <t>Walter A. Reed</t>
  </si>
  <si>
    <t>Asst. State Maintenance Eng.</t>
  </si>
  <si>
    <t>reedwa@scdot.org</t>
  </si>
  <si>
    <t>Dan Varilek</t>
  </si>
  <si>
    <t>Ice Slicer RS</t>
  </si>
  <si>
    <t>Dir. Maint. Field Support Section</t>
  </si>
  <si>
    <t>The liquid material applied is too difficult to track and would take a long process to gather that information.</t>
  </si>
  <si>
    <t>we have several salt prices.  Pick up is $55-57, Delivered is $93 per ton. 2000 lb totes are approx. $86 per sack.</t>
  </si>
  <si>
    <t>801-891-6622</t>
  </si>
  <si>
    <t>MgCl2 and Organic Based Performance Enhancer with Corrosion inhibitor</t>
  </si>
  <si>
    <t>When road temperatures are less than 20 degrees F, we use the MgCl2 and OBPE</t>
  </si>
  <si>
    <t>Lower price with additional competition to bidders with 1 new vendor and 1 previous vendor who did not bid last round, 3 years ago.</t>
  </si>
  <si>
    <t>District Maintenance Engineer</t>
  </si>
  <si>
    <t>Morinj@wsdot.wa.gov</t>
  </si>
  <si>
    <t>Sand Salt Mix @ 1 to 1, 2 to 1, 5 to 1, 10 to 1</t>
  </si>
  <si>
    <t>$50.25 - $74.11  Varies between locations.  Different vendors and freight costs.</t>
  </si>
  <si>
    <t>Allan Johnson</t>
  </si>
  <si>
    <t>Winter Maintenance Engineer</t>
  </si>
  <si>
    <t>allan.johnson@dot.wi.gov</t>
  </si>
  <si>
    <t>608-266-8460</t>
  </si>
  <si>
    <t>Many salt brine blend combinations used (Enhanced &amp; Agricultural) but reported as individual components - not a blend total quantity.  Also in one county, the service provider has the option of using a large vendor as a backup for making brine (liquid materials).</t>
  </si>
  <si>
    <t xml:space="preserve">We negotiated a 2.5% reduction in salt price from previous winter for all 3 of our salt vendors.  The price reported here is a weighted average by tons purchased for each county.  Our bid is one price for each county. </t>
  </si>
  <si>
    <r>
      <rPr>
        <b/>
        <sz val="8"/>
        <color theme="4"/>
        <rFont val="Verdana"/>
        <family val="2"/>
      </rPr>
      <t>2016-2017</t>
    </r>
    <r>
      <rPr>
        <b/>
        <sz val="8"/>
        <rFont val="Verdana"/>
        <family val="2"/>
      </rPr>
      <t xml:space="preserve"> WINTER SEASON</t>
    </r>
  </si>
  <si>
    <r>
      <t xml:space="preserve">WINTER MAINTENANCE RESOURCES
</t>
    </r>
    <r>
      <rPr>
        <sz val="8"/>
        <rFont val="Verdana"/>
        <family val="2"/>
      </rPr>
      <t>(July 2016 - June 2017)</t>
    </r>
  </si>
  <si>
    <r>
      <t xml:space="preserve">MAINTENANCE MATERIALS USED LAST WINTER
</t>
    </r>
    <r>
      <rPr>
        <sz val="8"/>
        <rFont val="Verdana"/>
        <family val="2"/>
      </rPr>
      <t>(July 2016 - June 2017) (If unknown, please estimate based on purchase amounts or contract costs if possible.)</t>
    </r>
  </si>
  <si>
    <r>
      <t xml:space="preserve">Costs </t>
    </r>
    <r>
      <rPr>
        <b/>
        <i/>
        <sz val="8"/>
        <rFont val="Verdana"/>
        <family val="2"/>
      </rPr>
      <t xml:space="preserve">last </t>
    </r>
    <r>
      <rPr>
        <b/>
        <sz val="8"/>
        <rFont val="Verdana"/>
        <family val="2"/>
      </rPr>
      <t>winter (July 2016 - June 2017)
(Direct or contracted)</t>
    </r>
  </si>
  <si>
    <r>
      <t xml:space="preserve">Salt prices for the </t>
    </r>
    <r>
      <rPr>
        <b/>
        <i/>
        <sz val="8"/>
        <rFont val="Verdana"/>
        <family val="2"/>
      </rPr>
      <t xml:space="preserve">upcoming </t>
    </r>
    <r>
      <rPr>
        <b/>
        <sz val="8"/>
        <rFont val="Verdana"/>
        <family val="2"/>
      </rPr>
      <t>winter
(July 2017 - June 2018)</t>
    </r>
  </si>
  <si>
    <t>If you answered yes, please note the expected salt price on or around January 1, 2018</t>
  </si>
  <si>
    <t>If you answered yes, please note the expected salt price on or around January 1, 2017</t>
  </si>
  <si>
    <t>Average statewide salt cost on or around January 1, 2017</t>
  </si>
  <si>
    <t>4. Average Values - Three-Years</t>
  </si>
  <si>
    <r>
      <rPr>
        <b/>
        <sz val="8"/>
        <rFont val="Verdana"/>
        <family val="2"/>
      </rPr>
      <t>CHANGE from</t>
    </r>
    <r>
      <rPr>
        <b/>
        <sz val="8"/>
        <color theme="4"/>
        <rFont val="Verdana"/>
        <family val="2"/>
      </rPr>
      <t xml:space="preserve">
2015-16 to 2016-2017
Winter Seasons</t>
    </r>
  </si>
  <si>
    <t>This sheet presents running averages across the three years of the survey. It only shows a value when data is available for at least least two of the last three years.</t>
  </si>
  <si>
    <r>
      <rPr>
        <b/>
        <sz val="8"/>
        <rFont val="Verdana"/>
        <family val="2"/>
      </rPr>
      <t>AVERAGE among</t>
    </r>
    <r>
      <rPr>
        <b/>
        <sz val="8"/>
        <color theme="4"/>
        <rFont val="Verdana"/>
        <family val="2"/>
      </rPr>
      <t xml:space="preserve">
2014-15 to 2016-2017
Winter Seasons</t>
    </r>
  </si>
  <si>
    <t>Average across 2014-15, 2015-16 and 2016-17</t>
  </si>
  <si>
    <t>Change 2015-16 to 2016-17</t>
  </si>
  <si>
    <t>Winter 2016-17</t>
  </si>
  <si>
    <t>Winter 2015-16</t>
  </si>
  <si>
    <t>Winter 2014-15</t>
  </si>
  <si>
    <t>825</t>
  </si>
  <si>
    <t>18,300</t>
  </si>
  <si>
    <t>742,300</t>
  </si>
  <si>
    <t>7,720</t>
  </si>
  <si>
    <t>25,235</t>
  </si>
  <si>
    <t>584</t>
  </si>
  <si>
    <t>232,650</t>
  </si>
  <si>
    <t>$1,467,504</t>
  </si>
  <si>
    <t>$302,174</t>
  </si>
  <si>
    <t>$579,474</t>
  </si>
  <si>
    <t>$2,349,152</t>
  </si>
  <si>
    <t>$134</t>
  </si>
  <si>
    <t>11,766</t>
  </si>
  <si>
    <t>194</t>
  </si>
  <si>
    <t>8,814</t>
  </si>
  <si>
    <t>$160</t>
  </si>
  <si>
    <t>395</t>
  </si>
  <si>
    <t>34</t>
  </si>
  <si>
    <t>381,000</t>
  </si>
  <si>
    <t>49,000</t>
  </si>
  <si>
    <t>49,005</t>
  </si>
  <si>
    <t>210,000</t>
  </si>
  <si>
    <t>402,000</t>
  </si>
  <si>
    <t>$3,157,000</t>
  </si>
  <si>
    <t>$3,022,000</t>
  </si>
  <si>
    <t>$8,679,000</t>
  </si>
  <si>
    <t>9,060</t>
  </si>
  <si>
    <t>20,636</t>
  </si>
  <si>
    <t>40,737</t>
  </si>
  <si>
    <t>111,922</t>
  </si>
  <si>
    <t>845,276</t>
  </si>
  <si>
    <t>$49,295,797</t>
  </si>
  <si>
    <t>$8,352,501</t>
  </si>
  <si>
    <t>$6,239,395</t>
  </si>
  <si>
    <t>$63,887,693</t>
  </si>
  <si>
    <t>203,050</t>
  </si>
  <si>
    <t>529</t>
  </si>
  <si>
    <t>7,395,642</t>
  </si>
  <si>
    <t>200,047</t>
  </si>
  <si>
    <t>207,614</t>
  </si>
  <si>
    <t>1,186</t>
  </si>
  <si>
    <t>11,010,607</t>
  </si>
  <si>
    <t>12,344,555</t>
  </si>
  <si>
    <t>$18,894,220</t>
  </si>
  <si>
    <t>$15,345,582</t>
  </si>
  <si>
    <t>$22,873,182</t>
  </si>
  <si>
    <t>$57,956,994</t>
  </si>
  <si>
    <t>1,445</t>
  </si>
  <si>
    <t>188,610</t>
  </si>
  <si>
    <t>442,900</t>
  </si>
  <si>
    <t>1,606,170</t>
  </si>
  <si>
    <t>$19,022,000</t>
  </si>
  <si>
    <t>$2,443,900</t>
  </si>
  <si>
    <t>$14,073,000</t>
  </si>
  <si>
    <t>$36,320,000</t>
  </si>
  <si>
    <t>52,000</t>
  </si>
  <si>
    <t>21,730</t>
  </si>
  <si>
    <t>320,000</t>
  </si>
  <si>
    <t>$1,854,000</t>
  </si>
  <si>
    <t>$2,600,000</t>
  </si>
  <si>
    <t>$2,347,000</t>
  </si>
  <si>
    <t>$5,274,000</t>
  </si>
  <si>
    <t>12,320</t>
  </si>
  <si>
    <t>454</t>
  </si>
  <si>
    <t>111,469</t>
  </si>
  <si>
    <t>27,802</t>
  </si>
  <si>
    <t>14,006,746</t>
  </si>
  <si>
    <t>16,304,752</t>
  </si>
  <si>
    <t>43,186</t>
  </si>
  <si>
    <t>1,620</t>
  </si>
  <si>
    <t>2,240</t>
  </si>
  <si>
    <t>480,000</t>
  </si>
  <si>
    <t>304,500</t>
  </si>
  <si>
    <t>328,620</t>
  </si>
  <si>
    <t>1,010</t>
  </si>
  <si>
    <t>989,516</t>
  </si>
  <si>
    <t>1,602,211</t>
  </si>
  <si>
    <t>$15,240,000</t>
  </si>
  <si>
    <t>$13,213,000</t>
  </si>
  <si>
    <t>$19,889,000</t>
  </si>
  <si>
    <t>$48,342,000</t>
  </si>
  <si>
    <t>26,507</t>
  </si>
  <si>
    <t>1,698</t>
  </si>
  <si>
    <t>118</t>
  </si>
  <si>
    <t>361,604</t>
  </si>
  <si>
    <t>1,009,156</t>
  </si>
  <si>
    <t>185,754</t>
  </si>
  <si>
    <t>4,224,472</t>
  </si>
  <si>
    <t>$2,782,789</t>
  </si>
  <si>
    <t>$6,874,513</t>
  </si>
  <si>
    <t>$13,701,683</t>
  </si>
  <si>
    <t>$23,358,985</t>
  </si>
  <si>
    <t>9,593</t>
  </si>
  <si>
    <t>911</t>
  </si>
  <si>
    <t>505</t>
  </si>
  <si>
    <t>116</t>
  </si>
  <si>
    <t>222,000</t>
  </si>
  <si>
    <t>102</t>
  </si>
  <si>
    <t>121,454</t>
  </si>
  <si>
    <t>122,417</t>
  </si>
  <si>
    <t>11,210</t>
  </si>
  <si>
    <t>21,780,049</t>
  </si>
  <si>
    <t>21,819,420</t>
  </si>
  <si>
    <t>$10,897,258</t>
  </si>
  <si>
    <t>$4,915,908</t>
  </si>
  <si>
    <t>$10,517,472</t>
  </si>
  <si>
    <t>$26,330,638</t>
  </si>
  <si>
    <t>1,800,000</t>
  </si>
  <si>
    <t>53,000</t>
  </si>
  <si>
    <t>3,500,000</t>
  </si>
  <si>
    <t>3,548,000</t>
  </si>
  <si>
    <t>$4,075,298</t>
  </si>
  <si>
    <t>$3,304,018</t>
  </si>
  <si>
    <t>$2,748,901</t>
  </si>
  <si>
    <t>$10,246,313</t>
  </si>
  <si>
    <t>$47</t>
  </si>
  <si>
    <t>2,000</t>
  </si>
  <si>
    <t>314,000</t>
  </si>
  <si>
    <t>64,390</t>
  </si>
  <si>
    <t>1,044,255</t>
  </si>
  <si>
    <t>1,276,095</t>
  </si>
  <si>
    <t>$7,103,260</t>
  </si>
  <si>
    <t>$13,834,630</t>
  </si>
  <si>
    <t>$7,121,890</t>
  </si>
  <si>
    <t>$28,570,560</t>
  </si>
  <si>
    <t>142,182</t>
  </si>
  <si>
    <t>142,192</t>
  </si>
  <si>
    <t>17,868</t>
  </si>
  <si>
    <t>610,045</t>
  </si>
  <si>
    <t>1,197,494</t>
  </si>
  <si>
    <t>$9,554,627</t>
  </si>
  <si>
    <t>$9,815,287</t>
  </si>
  <si>
    <t>$10,748,715</t>
  </si>
  <si>
    <t>$32,218,630</t>
  </si>
  <si>
    <t>17,132</t>
  </si>
  <si>
    <t>773</t>
  </si>
  <si>
    <t>94</t>
  </si>
  <si>
    <t>380,000</t>
  </si>
  <si>
    <t>91,494</t>
  </si>
  <si>
    <t>15,207</t>
  </si>
  <si>
    <t>1,169,839</t>
  </si>
  <si>
    <t>$18,338,146</t>
  </si>
  <si>
    <t>$5,173,518</t>
  </si>
  <si>
    <t>$7,043,941</t>
  </si>
  <si>
    <t>$53,722,560</t>
  </si>
  <si>
    <t>153</t>
  </si>
  <si>
    <t>123</t>
  </si>
  <si>
    <t>920,000</t>
  </si>
  <si>
    <t>515,624</t>
  </si>
  <si>
    <t>516,327</t>
  </si>
  <si>
    <t>15,638</t>
  </si>
  <si>
    <t>3,340,000</t>
  </si>
  <si>
    <t>$13,420,000</t>
  </si>
  <si>
    <t>$81,906,000</t>
  </si>
  <si>
    <t>$37,510,000</t>
  </si>
  <si>
    <t>$132,837,156</t>
  </si>
  <si>
    <t>32,045</t>
  </si>
  <si>
    <t>431,518</t>
  </si>
  <si>
    <t>88,079</t>
  </si>
  <si>
    <t>1,260,696</t>
  </si>
  <si>
    <t>1,658,811</t>
  </si>
  <si>
    <t>$90,000,000</t>
  </si>
  <si>
    <t>$49</t>
  </si>
  <si>
    <t>30,517</t>
  </si>
  <si>
    <t>197,417</t>
  </si>
  <si>
    <t>453,611</t>
  </si>
  <si>
    <t>45,796</t>
  </si>
  <si>
    <t>9,109</t>
  </si>
  <si>
    <t>13,370</t>
  </si>
  <si>
    <t>$31,319,000</t>
  </si>
  <si>
    <t>$35,759,000</t>
  </si>
  <si>
    <t>$29,955,000</t>
  </si>
  <si>
    <t>3,904</t>
  </si>
  <si>
    <t>38,000</t>
  </si>
  <si>
    <t>6,600</t>
  </si>
  <si>
    <t>$96,000</t>
  </si>
  <si>
    <t>$40,000</t>
  </si>
  <si>
    <t>$48,000</t>
  </si>
  <si>
    <t>$184,000</t>
  </si>
  <si>
    <t>2,483</t>
  </si>
  <si>
    <t>530</t>
  </si>
  <si>
    <t>70,000</t>
  </si>
  <si>
    <t>70,300</t>
  </si>
  <si>
    <t>$5,600,000</t>
  </si>
  <si>
    <t>$11,500,000</t>
  </si>
  <si>
    <t>$28,350,000</t>
  </si>
  <si>
    <t>25,592</t>
  </si>
  <si>
    <t>255,871</t>
  </si>
  <si>
    <t>737,096</t>
  </si>
  <si>
    <t>2,787,701</t>
  </si>
  <si>
    <t>$9,476,524</t>
  </si>
  <si>
    <t>$6,196,519</t>
  </si>
  <si>
    <t>$10,130,053</t>
  </si>
  <si>
    <t>$25,916,548</t>
  </si>
  <si>
    <t>998</t>
  </si>
  <si>
    <t>175,325</t>
  </si>
  <si>
    <t>7,330,000</t>
  </si>
  <si>
    <t>$3,036,677</t>
  </si>
  <si>
    <t>$6,707,167</t>
  </si>
  <si>
    <t>$11,977,138</t>
  </si>
  <si>
    <t>$21,720,982</t>
  </si>
  <si>
    <t>$55</t>
  </si>
  <si>
    <t>401</t>
  </si>
  <si>
    <t>226,280</t>
  </si>
  <si>
    <t>19,667</t>
  </si>
  <si>
    <t>11,081</t>
  </si>
  <si>
    <t>87,030</t>
  </si>
  <si>
    <t>$21,290,073</t>
  </si>
  <si>
    <t>$17,729,685</t>
  </si>
  <si>
    <t>$17,279,889</t>
  </si>
  <si>
    <t>$57,237,630</t>
  </si>
  <si>
    <t>43,716</t>
  </si>
  <si>
    <t>1,090,000</t>
  </si>
  <si>
    <t>4,975</t>
  </si>
  <si>
    <t>1,406,000</t>
  </si>
  <si>
    <t>1,537,170</t>
  </si>
  <si>
    <t>$47,000,000</t>
  </si>
  <si>
    <t>$60,000,000</t>
  </si>
  <si>
    <t>$381,000,000</t>
  </si>
  <si>
    <t>17,255</t>
  </si>
  <si>
    <t>353</t>
  </si>
  <si>
    <t>69</t>
  </si>
  <si>
    <t>91,400</t>
  </si>
  <si>
    <t>32,022</t>
  </si>
  <si>
    <t>23,944</t>
  </si>
  <si>
    <t>1,264,680</t>
  </si>
  <si>
    <t>$10,702,515</t>
  </si>
  <si>
    <t>$4,482,132</t>
  </si>
  <si>
    <t>$3,713,167</t>
  </si>
  <si>
    <t>$24,256,197</t>
  </si>
  <si>
    <t>43,304</t>
  </si>
  <si>
    <t>2,665</t>
  </si>
  <si>
    <t>415</t>
  </si>
  <si>
    <t>229</t>
  </si>
  <si>
    <t>752,000</t>
  </si>
  <si>
    <t>3,112,989</t>
  </si>
  <si>
    <t>595,525</t>
  </si>
  <si>
    <t>9,643,164</t>
  </si>
  <si>
    <t>$17,774,000</t>
  </si>
  <si>
    <t>$20,950,000</t>
  </si>
  <si>
    <t>$37,626,000</t>
  </si>
  <si>
    <t>$76,513,000</t>
  </si>
  <si>
    <t>$43</t>
  </si>
  <si>
    <t>105</t>
  </si>
  <si>
    <t>1,218</t>
  </si>
  <si>
    <t>434,243</t>
  </si>
  <si>
    <t>5,400,000</t>
  </si>
  <si>
    <t>$19,153,425</t>
  </si>
  <si>
    <t>$17,680,084</t>
  </si>
  <si>
    <t>$10,683,195</t>
  </si>
  <si>
    <t>$47,516,704</t>
  </si>
  <si>
    <t>4,800</t>
  </si>
  <si>
    <t>676</t>
  </si>
  <si>
    <t>457</t>
  </si>
  <si>
    <t>838,000</t>
  </si>
  <si>
    <t>3,222,000</t>
  </si>
  <si>
    <t>732,000</t>
  </si>
  <si>
    <t>532,000</t>
  </si>
  <si>
    <t>17,000,000</t>
  </si>
  <si>
    <t>$112,000,000</t>
  </si>
  <si>
    <t>$61,000,000</t>
  </si>
  <si>
    <t>$12,500,000</t>
  </si>
  <si>
    <t>$254,000,000</t>
  </si>
  <si>
    <t>3,200</t>
  </si>
  <si>
    <t>11,092</t>
  </si>
  <si>
    <t>2,663</t>
  </si>
  <si>
    <t>1,048,914</t>
  </si>
  <si>
    <t>1,090,819</t>
  </si>
  <si>
    <t>$925,827</t>
  </si>
  <si>
    <t>$376,104</t>
  </si>
  <si>
    <t>$1,233,642</t>
  </si>
  <si>
    <t>$2,535,573</t>
  </si>
  <si>
    <t>$88</t>
  </si>
  <si>
    <t>49,439</t>
  </si>
  <si>
    <t>49,440</t>
  </si>
  <si>
    <t>5,944</t>
  </si>
  <si>
    <t>1,320,883</t>
  </si>
  <si>
    <t>1,661,046</t>
  </si>
  <si>
    <t>$2,168,949</t>
  </si>
  <si>
    <t>$19,827,327</t>
  </si>
  <si>
    <t>772,000</t>
  </si>
  <si>
    <t>12,095</t>
  </si>
  <si>
    <t>281,291</t>
  </si>
  <si>
    <t>28,654</t>
  </si>
  <si>
    <t>281,204</t>
  </si>
  <si>
    <t>$9,958,700</t>
  </si>
  <si>
    <t>$8,844,544</t>
  </si>
  <si>
    <t>$10,089,888</t>
  </si>
  <si>
    <t>$28,891,483</t>
  </si>
  <si>
    <t>$34</t>
  </si>
  <si>
    <t>127,382</t>
  </si>
  <si>
    <t>6,062</t>
  </si>
  <si>
    <t>2,714,068</t>
  </si>
  <si>
    <t>$10,552,582</t>
  </si>
  <si>
    <t>$14,838,798</t>
  </si>
  <si>
    <t>$10,996,965</t>
  </si>
  <si>
    <t>$36,388,355</t>
  </si>
  <si>
    <t>$78</t>
  </si>
  <si>
    <t>130,338</t>
  </si>
  <si>
    <t>3,319</t>
  </si>
  <si>
    <t>274</t>
  </si>
  <si>
    <t>506,596</t>
  </si>
  <si>
    <t>185</t>
  </si>
  <si>
    <t>2,137,054</t>
  </si>
  <si>
    <t>283,625</t>
  </si>
  <si>
    <t>283,818</t>
  </si>
  <si>
    <t>65,224</t>
  </si>
  <si>
    <t>2,632,772</t>
  </si>
  <si>
    <t>2,880,917</t>
  </si>
  <si>
    <t>$21,707,400</t>
  </si>
  <si>
    <t>$96,587,052</t>
  </si>
  <si>
    <t>$28,687,066</t>
  </si>
  <si>
    <t>$146,981,518</t>
  </si>
  <si>
    <t>18,900</t>
  </si>
  <si>
    <t>111,970</t>
  </si>
  <si>
    <t>38,627</t>
  </si>
  <si>
    <t>2,538,903</t>
  </si>
  <si>
    <t>$20,164,593</t>
  </si>
  <si>
    <t>$11,014,214</t>
  </si>
  <si>
    <t>$17,972,971</t>
  </si>
  <si>
    <t>$49,640,708</t>
  </si>
  <si>
    <t>962,000</t>
  </si>
  <si>
    <t>156,355</t>
  </si>
  <si>
    <t>156,426</t>
  </si>
  <si>
    <t>194,427</t>
  </si>
  <si>
    <t>595,485</t>
  </si>
  <si>
    <t>666,694</t>
  </si>
  <si>
    <t>$20,504,626</t>
  </si>
  <si>
    <t>34,621</t>
  </si>
  <si>
    <t>282</t>
  </si>
  <si>
    <t>562,471</t>
  </si>
  <si>
    <t>277</t>
  </si>
  <si>
    <t>3,316,619</t>
  </si>
  <si>
    <t>525,276</t>
  </si>
  <si>
    <t>525,306</t>
  </si>
  <si>
    <t>14,467</t>
  </si>
  <si>
    <t>4,629,484</t>
  </si>
  <si>
    <t>4,764,506</t>
  </si>
  <si>
    <t>$23,226,685</t>
  </si>
  <si>
    <t>$24,913,706</t>
  </si>
  <si>
    <t>$39,696,302</t>
  </si>
  <si>
    <t>$87,836,693</t>
  </si>
  <si>
    <t>42</t>
  </si>
  <si>
    <t>634</t>
  </si>
  <si>
    <t>409</t>
  </si>
  <si>
    <t>1,747</t>
  </si>
  <si>
    <t>1,080</t>
  </si>
  <si>
    <t>902</t>
  </si>
  <si>
    <t>45</t>
  </si>
  <si>
    <t>980</t>
  </si>
  <si>
    <t>645</t>
  </si>
  <si>
    <t>324</t>
  </si>
  <si>
    <t>843</t>
  </si>
  <si>
    <t>1,538</t>
  </si>
  <si>
    <t>610</t>
  </si>
  <si>
    <t>1,469</t>
  </si>
  <si>
    <t>355</t>
  </si>
  <si>
    <t>519</t>
  </si>
  <si>
    <t>2,182</t>
  </si>
  <si>
    <t>112</t>
  </si>
  <si>
    <t>628</t>
  </si>
  <si>
    <t>431</t>
  </si>
  <si>
    <t>275</t>
  </si>
  <si>
    <t>1,405</t>
  </si>
  <si>
    <t>266</t>
  </si>
  <si>
    <t>588</t>
  </si>
  <si>
    <t>73</t>
  </si>
  <si>
    <t>9,150</t>
  </si>
  <si>
    <t>377,237</t>
  </si>
  <si>
    <t>3,860</t>
  </si>
  <si>
    <t>1,455</t>
  </si>
  <si>
    <t>116,325</t>
  </si>
  <si>
    <t>151,433</t>
  </si>
  <si>
    <t>$170</t>
  </si>
  <si>
    <t>13,383</t>
  </si>
  <si>
    <t>$155</t>
  </si>
  <si>
    <t>386</t>
  </si>
  <si>
    <t>26,387</t>
  </si>
  <si>
    <t>33</t>
  </si>
  <si>
    <t>367,667</t>
  </si>
  <si>
    <t>20,674</t>
  </si>
  <si>
    <t>20,678</t>
  </si>
  <si>
    <t>102,333</t>
  </si>
  <si>
    <t>230,333</t>
  </si>
  <si>
    <t>$2,752,333</t>
  </si>
  <si>
    <t>$2,474,000</t>
  </si>
  <si>
    <t>$7,426,333</t>
  </si>
  <si>
    <t>36,461</t>
  </si>
  <si>
    <t>1,615</t>
  </si>
  <si>
    <t>52,500</t>
  </si>
  <si>
    <t>15,693</t>
  </si>
  <si>
    <t>28,899</t>
  </si>
  <si>
    <t>84,332</t>
  </si>
  <si>
    <t>743,091</t>
  </si>
  <si>
    <t>755,767</t>
  </si>
  <si>
    <t>$26,269,440</t>
  </si>
  <si>
    <t>$4,887,866</t>
  </si>
  <si>
    <t>$4,436,807</t>
  </si>
  <si>
    <t>$35,748,123</t>
  </si>
  <si>
    <t>888</t>
  </si>
  <si>
    <t>202</t>
  </si>
  <si>
    <t>213,383</t>
  </si>
  <si>
    <t>288</t>
  </si>
  <si>
    <t>7,329,142</t>
  </si>
  <si>
    <t>143,646</t>
  </si>
  <si>
    <t>218,981</t>
  </si>
  <si>
    <t>1,317</t>
  </si>
  <si>
    <t>4,163,580</t>
  </si>
  <si>
    <t>13,131,185</t>
  </si>
  <si>
    <t>$19,726,650</t>
  </si>
  <si>
    <t>$15,131,910</t>
  </si>
  <si>
    <t>$23,861,511</t>
  </si>
  <si>
    <t>$59,905,556</t>
  </si>
  <si>
    <t>1,343</t>
  </si>
  <si>
    <t>540,667</t>
  </si>
  <si>
    <t>177,853</t>
  </si>
  <si>
    <t>266,733</t>
  </si>
  <si>
    <t>1,332,290</t>
  </si>
  <si>
    <t>$19,333,514</t>
  </si>
  <si>
    <t>$2,533,741</t>
  </si>
  <si>
    <t>$15,736,852</t>
  </si>
  <si>
    <t>$39,419,333</t>
  </si>
  <si>
    <t>359</t>
  </si>
  <si>
    <t>48,467</t>
  </si>
  <si>
    <t>277,133</t>
  </si>
  <si>
    <t>46,781</t>
  </si>
  <si>
    <t>436,333</t>
  </si>
  <si>
    <t>$2,347,688</t>
  </si>
  <si>
    <t>$1,607,265</t>
  </si>
  <si>
    <t>$3,191,234</t>
  </si>
  <si>
    <t>$9,043,303</t>
  </si>
  <si>
    <t>12,302</t>
  </si>
  <si>
    <t>512</t>
  </si>
  <si>
    <t>406</t>
  </si>
  <si>
    <t>148</t>
  </si>
  <si>
    <t>75,257</t>
  </si>
  <si>
    <t>15,218</t>
  </si>
  <si>
    <t>9,007,338</t>
  </si>
  <si>
    <t>10,159,282</t>
  </si>
  <si>
    <t>43,353</t>
  </si>
  <si>
    <t>1,607</t>
  </si>
  <si>
    <t>2,148</t>
  </si>
  <si>
    <t>1,819</t>
  </si>
  <si>
    <t>92</t>
  </si>
  <si>
    <t>189</t>
  </si>
  <si>
    <t>481,803</t>
  </si>
  <si>
    <t>360,833</t>
  </si>
  <si>
    <t>404,060</t>
  </si>
  <si>
    <t>834</t>
  </si>
  <si>
    <t>1,226,505</t>
  </si>
  <si>
    <t>1,967,412</t>
  </si>
  <si>
    <t>$22,785,359</t>
  </si>
  <si>
    <t>$19,751,603</t>
  </si>
  <si>
    <t>$21,576,915</t>
  </si>
  <si>
    <t>$64,113,877</t>
  </si>
  <si>
    <t>27,855</t>
  </si>
  <si>
    <t>1,449</t>
  </si>
  <si>
    <t>1,090</t>
  </si>
  <si>
    <t>119</t>
  </si>
  <si>
    <t>371,802</t>
  </si>
  <si>
    <t>96</t>
  </si>
  <si>
    <t>1,204,578</t>
  </si>
  <si>
    <t>232,027</t>
  </si>
  <si>
    <t>4,647,236</t>
  </si>
  <si>
    <t>6,710,316</t>
  </si>
  <si>
    <t>$31,829,493</t>
  </si>
  <si>
    <t>19,279</t>
  </si>
  <si>
    <t>1,028</t>
  </si>
  <si>
    <t>494</t>
  </si>
  <si>
    <t>895</t>
  </si>
  <si>
    <t>221,883</t>
  </si>
  <si>
    <t>1,998,333</t>
  </si>
  <si>
    <t>130,691</t>
  </si>
  <si>
    <t>132,264</t>
  </si>
  <si>
    <t>16,239</t>
  </si>
  <si>
    <t>20,209,040</t>
  </si>
  <si>
    <t>20,249,089</t>
  </si>
  <si>
    <t>$11,514,542</t>
  </si>
  <si>
    <t>$5,459,434</t>
  </si>
  <si>
    <t>$10,483,003</t>
  </si>
  <si>
    <t>$27,723,645</t>
  </si>
  <si>
    <t>1,233</t>
  </si>
  <si>
    <t>215</t>
  </si>
  <si>
    <t>122</t>
  </si>
  <si>
    <t>1,700,000</t>
  </si>
  <si>
    <t>72,333</t>
  </si>
  <si>
    <t>29,667</t>
  </si>
  <si>
    <t>3,683,333</t>
  </si>
  <si>
    <t>3,717,333</t>
  </si>
  <si>
    <t>$5,377,099</t>
  </si>
  <si>
    <t>$4,301,006</t>
  </si>
  <si>
    <t>$3,643,967</t>
  </si>
  <si>
    <t>$13,299,104</t>
  </si>
  <si>
    <t>61,500</t>
  </si>
  <si>
    <t>2,013</t>
  </si>
  <si>
    <t>314,500</t>
  </si>
  <si>
    <t>158,570</t>
  </si>
  <si>
    <t>978,728</t>
  </si>
  <si>
    <t>1,546,898</t>
  </si>
  <si>
    <t>$10,897,130</t>
  </si>
  <si>
    <t>$17,865,765</t>
  </si>
  <si>
    <t>$12,830,945</t>
  </si>
  <si>
    <t>$41,849,230</t>
  </si>
  <si>
    <t>86,667</t>
  </si>
  <si>
    <t>123,432</t>
  </si>
  <si>
    <t>123,437</t>
  </si>
  <si>
    <t>18,323</t>
  </si>
  <si>
    <t>576,285</t>
  </si>
  <si>
    <t>1,119,632</t>
  </si>
  <si>
    <t>$8,984,238</t>
  </si>
  <si>
    <t>$9,858,939</t>
  </si>
  <si>
    <t>$9,411,966</t>
  </si>
  <si>
    <t>$31,106,902</t>
  </si>
  <si>
    <t>17,667</t>
  </si>
  <si>
    <t>575</t>
  </si>
  <si>
    <t>292</t>
  </si>
  <si>
    <t>144</t>
  </si>
  <si>
    <t>368,333</t>
  </si>
  <si>
    <t>640,000</t>
  </si>
  <si>
    <t>499,290</t>
  </si>
  <si>
    <t>499,525</t>
  </si>
  <si>
    <t>8,546</t>
  </si>
  <si>
    <t>1,940,804</t>
  </si>
  <si>
    <t>$13,152,733</t>
  </si>
  <si>
    <t>$76,328,684</t>
  </si>
  <si>
    <t>$31,905,000</t>
  </si>
  <si>
    <t>$125,981,757</t>
  </si>
  <si>
    <t>31,457</t>
  </si>
  <si>
    <t>357</t>
  </si>
  <si>
    <t>143</t>
  </si>
  <si>
    <t>320</t>
  </si>
  <si>
    <t>455,285</t>
  </si>
  <si>
    <t>78,614</t>
  </si>
  <si>
    <t>1,452,554</t>
  </si>
  <si>
    <t>1,894,740</t>
  </si>
  <si>
    <t>$97,666,667</t>
  </si>
  <si>
    <t>30,565</t>
  </si>
  <si>
    <t>841</t>
  </si>
  <si>
    <t>156</t>
  </si>
  <si>
    <t>176,372</t>
  </si>
  <si>
    <t>261,770</t>
  </si>
  <si>
    <t>39,209</t>
  </si>
  <si>
    <t>1,462,618</t>
  </si>
  <si>
    <t>1,629,694</t>
  </si>
  <si>
    <t>$29,254,113</t>
  </si>
  <si>
    <t>$37,723,627</t>
  </si>
  <si>
    <t>$26,057,927</t>
  </si>
  <si>
    <t>$91,037,000</t>
  </si>
  <si>
    <t>2,728</t>
  </si>
  <si>
    <t>510</t>
  </si>
  <si>
    <t>1,573</t>
  </si>
  <si>
    <t>110</t>
  </si>
  <si>
    <t>86,633</t>
  </si>
  <si>
    <t>87,067</t>
  </si>
  <si>
    <t>57,467</t>
  </si>
  <si>
    <t>2,022,333</t>
  </si>
  <si>
    <t>2,438,800</t>
  </si>
  <si>
    <t>$14,300,000</t>
  </si>
  <si>
    <t>$7,700,000</t>
  </si>
  <si>
    <t>$12,333,333</t>
  </si>
  <si>
    <t>$34,450,000</t>
  </si>
  <si>
    <t>155</t>
  </si>
  <si>
    <t>568</t>
  </si>
  <si>
    <t>10,877</t>
  </si>
  <si>
    <t>244,064</t>
  </si>
  <si>
    <t>4,236,446</t>
  </si>
  <si>
    <t>6,512,411</t>
  </si>
  <si>
    <t>$7,645,746</t>
  </si>
  <si>
    <t>$4,990,581</t>
  </si>
  <si>
    <t>$9,288,796</t>
  </si>
  <si>
    <t>$22,177,656</t>
  </si>
  <si>
    <t>23,445</t>
  </si>
  <si>
    <t>905</t>
  </si>
  <si>
    <t>672</t>
  </si>
  <si>
    <t>169,108</t>
  </si>
  <si>
    <t>6,876,667</t>
  </si>
  <si>
    <t>$3,664,454</t>
  </si>
  <si>
    <t>$8,367,716</t>
  </si>
  <si>
    <t>$9,248,762</t>
  </si>
  <si>
    <t>$25,249,450</t>
  </si>
  <si>
    <t>9,356</t>
  </si>
  <si>
    <t>175,421</t>
  </si>
  <si>
    <t>184,045</t>
  </si>
  <si>
    <t>35,773</t>
  </si>
  <si>
    <t>5,541</t>
  </si>
  <si>
    <t>196,107</t>
  </si>
  <si>
    <t>$14,108,230</t>
  </si>
  <si>
    <t>$9,155,450</t>
  </si>
  <si>
    <t>$12,269,651</t>
  </si>
  <si>
    <t>$40,932,258</t>
  </si>
  <si>
    <t>43,603</t>
  </si>
  <si>
    <t>3,443</t>
  </si>
  <si>
    <t>295</t>
  </si>
  <si>
    <t>496,727</t>
  </si>
  <si>
    <t>191</t>
  </si>
  <si>
    <t>1,033,333</t>
  </si>
  <si>
    <t>920,866</t>
  </si>
  <si>
    <t>9,233</t>
  </si>
  <si>
    <t>1,020,838</t>
  </si>
  <si>
    <t>1,206,620</t>
  </si>
  <si>
    <t>$207,666,667</t>
  </si>
  <si>
    <t>$44,000,000</t>
  </si>
  <si>
    <t>$63,000,000</t>
  </si>
  <si>
    <t>$370,333,333</t>
  </si>
  <si>
    <t>17,122</t>
  </si>
  <si>
    <t>92,233</t>
  </si>
  <si>
    <t>1,705,333</t>
  </si>
  <si>
    <t>35,444</t>
  </si>
  <si>
    <t>36,525</t>
  </si>
  <si>
    <t>1,584,819</t>
  </si>
  <si>
    <t>1,990,754</t>
  </si>
  <si>
    <t>$9,133,424</t>
  </si>
  <si>
    <t>$6,046,374</t>
  </si>
  <si>
    <t>$3,704,175</t>
  </si>
  <si>
    <t>$20,824,976</t>
  </si>
  <si>
    <t>43,326</t>
  </si>
  <si>
    <t>2,466</t>
  </si>
  <si>
    <t>362</t>
  </si>
  <si>
    <t>1,645</t>
  </si>
  <si>
    <t>234</t>
  </si>
  <si>
    <t>730,033</t>
  </si>
  <si>
    <t>2,912,330</t>
  </si>
  <si>
    <t>707,599</t>
  </si>
  <si>
    <t>5,951</t>
  </si>
  <si>
    <t>8,458,429</t>
  </si>
  <si>
    <t>10,448,080</t>
  </si>
  <si>
    <t>$18,820,464</t>
  </si>
  <si>
    <t>$19,786,960</t>
  </si>
  <si>
    <t>$47,301,318</t>
  </si>
  <si>
    <t>$92,655,569</t>
  </si>
  <si>
    <t>482</t>
  </si>
  <si>
    <t>730</t>
  </si>
  <si>
    <t>287,890</t>
  </si>
  <si>
    <t>4,357,625</t>
  </si>
  <si>
    <t>$13,094,014</t>
  </si>
  <si>
    <t>$10,759,287</t>
  </si>
  <si>
    <t>$7,653,657</t>
  </si>
  <si>
    <t>$31,728,817</t>
  </si>
  <si>
    <t>4,535</t>
  </si>
  <si>
    <t>717</t>
  </si>
  <si>
    <t>2,296</t>
  </si>
  <si>
    <t>824,667</t>
  </si>
  <si>
    <t>2,374,333</t>
  </si>
  <si>
    <t>792,333</t>
  </si>
  <si>
    <t>588,333</t>
  </si>
  <si>
    <t>11,266,667</t>
  </si>
  <si>
    <t>$108,333,333</t>
  </si>
  <si>
    <t>$47,966,667</t>
  </si>
  <si>
    <t>$51,066,667</t>
  </si>
  <si>
    <t>$228,000,000</t>
  </si>
  <si>
    <t>90,570</t>
  </si>
  <si>
    <t>3,197</t>
  </si>
  <si>
    <t>557</t>
  </si>
  <si>
    <t>13,111</t>
  </si>
  <si>
    <t>4,304</t>
  </si>
  <si>
    <t>1,221,597</t>
  </si>
  <si>
    <t>1,264,772</t>
  </si>
  <si>
    <t>$1,124,843</t>
  </si>
  <si>
    <t>$371,145</t>
  </si>
  <si>
    <t>$1,449,134</t>
  </si>
  <si>
    <t>$2,947,003</t>
  </si>
  <si>
    <t>$100</t>
  </si>
  <si>
    <t>18,389</t>
  </si>
  <si>
    <t>334</t>
  </si>
  <si>
    <t>58</t>
  </si>
  <si>
    <t>92,400</t>
  </si>
  <si>
    <t>801,433</t>
  </si>
  <si>
    <t>52,119</t>
  </si>
  <si>
    <t>52,120</t>
  </si>
  <si>
    <t>10,242</t>
  </si>
  <si>
    <t>1,110,777</t>
  </si>
  <si>
    <t>1,474,637</t>
  </si>
  <si>
    <t>$2,738,702</t>
  </si>
  <si>
    <t>$16,725,674</t>
  </si>
  <si>
    <t>813</t>
  </si>
  <si>
    <t>71</t>
  </si>
  <si>
    <t>532,069</t>
  </si>
  <si>
    <t>536,057</t>
  </si>
  <si>
    <t>2,813,148</t>
  </si>
  <si>
    <t>2,914,089</t>
  </si>
  <si>
    <t>$6,801,763</t>
  </si>
  <si>
    <t>$3,688,543</t>
  </si>
  <si>
    <t>$11,200,947</t>
  </si>
  <si>
    <t>$21,691,252</t>
  </si>
  <si>
    <t>1,234</t>
  </si>
  <si>
    <t>430</t>
  </si>
  <si>
    <t>1,386,000</t>
  </si>
  <si>
    <t>10,773</t>
  </si>
  <si>
    <t>10,857</t>
  </si>
  <si>
    <t>19,750</t>
  </si>
  <si>
    <t>534</t>
  </si>
  <si>
    <t>184,266</t>
  </si>
  <si>
    <t>23,945</t>
  </si>
  <si>
    <t>249,022</t>
  </si>
  <si>
    <t>$8,851,430</t>
  </si>
  <si>
    <t>$8,234,897</t>
  </si>
  <si>
    <t>$9,024,898</t>
  </si>
  <si>
    <t>$26,110,400</t>
  </si>
  <si>
    <t>$33</t>
  </si>
  <si>
    <t>6,515</t>
  </si>
  <si>
    <t>108,825</t>
  </si>
  <si>
    <t>5,329</t>
  </si>
  <si>
    <t>2,189,358</t>
  </si>
  <si>
    <t>2,303,624</t>
  </si>
  <si>
    <t>$9,313,082</t>
  </si>
  <si>
    <t>$11,487,014</t>
  </si>
  <si>
    <t>$8,827,131</t>
  </si>
  <si>
    <t>$29,627,231</t>
  </si>
  <si>
    <t>128,669</t>
  </si>
  <si>
    <t>3,559</t>
  </si>
  <si>
    <t>273</t>
  </si>
  <si>
    <t>272</t>
  </si>
  <si>
    <t>497,798</t>
  </si>
  <si>
    <t>1,878,967</t>
  </si>
  <si>
    <t>705,369</t>
  </si>
  <si>
    <t>706,023</t>
  </si>
  <si>
    <t>97,030</t>
  </si>
  <si>
    <t>2,960,877</t>
  </si>
  <si>
    <t>3,632,268</t>
  </si>
  <si>
    <t>$24,353,700</t>
  </si>
  <si>
    <t>$163,293,526</t>
  </si>
  <si>
    <t>$27,843,533</t>
  </si>
  <si>
    <t>$215,490,759</t>
  </si>
  <si>
    <t>$84</t>
  </si>
  <si>
    <t>18,700</t>
  </si>
  <si>
    <t>69,058</t>
  </si>
  <si>
    <t>28,250</t>
  </si>
  <si>
    <t>917,901</t>
  </si>
  <si>
    <t>2,139,755</t>
  </si>
  <si>
    <t>$16,019,865</t>
  </si>
  <si>
    <t>$11,773,367</t>
  </si>
  <si>
    <t>$12,184,965</t>
  </si>
  <si>
    <t>$41,806,228</t>
  </si>
  <si>
    <t>$126</t>
  </si>
  <si>
    <t>1,254</t>
  </si>
  <si>
    <t>210</t>
  </si>
  <si>
    <t>791,133</t>
  </si>
  <si>
    <t>203,191</t>
  </si>
  <si>
    <t>203,385</t>
  </si>
  <si>
    <t>280,405</t>
  </si>
  <si>
    <t>600,512</t>
  </si>
  <si>
    <t>691,929</t>
  </si>
  <si>
    <t>$43,464,441</t>
  </si>
  <si>
    <t>34,547</t>
  </si>
  <si>
    <t>289</t>
  </si>
  <si>
    <t>537,794</t>
  </si>
  <si>
    <t>252</t>
  </si>
  <si>
    <t>2,085,160</t>
  </si>
  <si>
    <t>437,706</t>
  </si>
  <si>
    <t>437,766</t>
  </si>
  <si>
    <t>18,314</t>
  </si>
  <si>
    <t>3,917,344</t>
  </si>
  <si>
    <t>4,116,870</t>
  </si>
  <si>
    <t>$20,770,460</t>
  </si>
  <si>
    <t>$23,150,564</t>
  </si>
  <si>
    <t>$34,085,476</t>
  </si>
  <si>
    <t>$78,006,500</t>
  </si>
  <si>
    <t>475</t>
  </si>
  <si>
    <t>730,126</t>
  </si>
  <si>
    <t>-1,742</t>
  </si>
  <si>
    <t>258,314</t>
  </si>
  <si>
    <t>-$73</t>
  </si>
  <si>
    <t>-3,234</t>
  </si>
  <si>
    <t>$10</t>
  </si>
  <si>
    <t>-52</t>
  </si>
  <si>
    <t>78,920</t>
  </si>
  <si>
    <t>48,978</t>
  </si>
  <si>
    <t>48,976</t>
  </si>
  <si>
    <t>208,000</t>
  </si>
  <si>
    <t>$357,000</t>
  </si>
  <si>
    <t>$222,000</t>
  </si>
  <si>
    <t>$879,000</t>
  </si>
  <si>
    <t>-41,619</t>
  </si>
  <si>
    <t>186</t>
  </si>
  <si>
    <t>986</t>
  </si>
  <si>
    <t>1,569</t>
  </si>
  <si>
    <t>6,920</t>
  </si>
  <si>
    <t>-55,540</t>
  </si>
  <si>
    <t>$29,285,957</t>
  </si>
  <si>
    <t>$4,091,836</t>
  </si>
  <si>
    <t>$1,006,759</t>
  </si>
  <si>
    <t>$34,137,791</t>
  </si>
  <si>
    <t>-21,850</t>
  </si>
  <si>
    <t>57,500</t>
  </si>
  <si>
    <t>-19,713</t>
  </si>
  <si>
    <t>-16,570</t>
  </si>
  <si>
    <t>10,149,190</t>
  </si>
  <si>
    <t>-1,120,691</t>
  </si>
  <si>
    <t>-$2,013,163</t>
  </si>
  <si>
    <t>-$238,728</t>
  </si>
  <si>
    <t>-$1,787,810</t>
  </si>
  <si>
    <t>-$4,501,536</t>
  </si>
  <si>
    <t>-$20</t>
  </si>
  <si>
    <t>76,960</t>
  </si>
  <si>
    <t>182,600</t>
  </si>
  <si>
    <t>696,870</t>
  </si>
  <si>
    <t>$5,763,457</t>
  </si>
  <si>
    <t>-$179,682</t>
  </si>
  <si>
    <t>-$1,154,557</t>
  </si>
  <si>
    <t>$4,116,000</t>
  </si>
  <si>
    <t>5,300</t>
  </si>
  <si>
    <t>-9,382</t>
  </si>
  <si>
    <t>-44,000</t>
  </si>
  <si>
    <t>-$963,063</t>
  </si>
  <si>
    <t>$1,110,206</t>
  </si>
  <si>
    <t>$352,298</t>
  </si>
  <si>
    <t>-$2,689,910</t>
  </si>
  <si>
    <t>-99</t>
  </si>
  <si>
    <t>342</t>
  </si>
  <si>
    <t>-12,500</t>
  </si>
  <si>
    <t>-16,440</t>
  </si>
  <si>
    <t>-483</t>
  </si>
  <si>
    <t>-160,484</t>
  </si>
  <si>
    <t>-194,813</t>
  </si>
  <si>
    <t>-$11,076,078</t>
  </si>
  <si>
    <t>-$13,528,809</t>
  </si>
  <si>
    <t>$647,256</t>
  </si>
  <si>
    <t>-$23,957,631</t>
  </si>
  <si>
    <t>-14,529</t>
  </si>
  <si>
    <t>-136</t>
  </si>
  <si>
    <t>2,555,000</t>
  </si>
  <si>
    <t>-26,527</t>
  </si>
  <si>
    <t>-27,184</t>
  </si>
  <si>
    <t>-6,459</t>
  </si>
  <si>
    <t>1,590,523</t>
  </si>
  <si>
    <t>1,591,716</t>
  </si>
  <si>
    <t>-$3,022,742</t>
  </si>
  <si>
    <t>-$584,092</t>
  </si>
  <si>
    <t>-$882,528</t>
  </si>
  <si>
    <t>-$5,289,362</t>
  </si>
  <si>
    <t>-26,000</t>
  </si>
  <si>
    <t>-12,000</t>
  </si>
  <si>
    <t>-50,000</t>
  </si>
  <si>
    <t>-$1,280,702</t>
  </si>
  <si>
    <t>-$994,982</t>
  </si>
  <si>
    <t>-$1,234,099</t>
  </si>
  <si>
    <t>-$3,404,687</t>
  </si>
  <si>
    <t>-3,000</t>
  </si>
  <si>
    <t>-20</t>
  </si>
  <si>
    <t>-1,000</t>
  </si>
  <si>
    <t>-188,360</t>
  </si>
  <si>
    <t>131,055</t>
  </si>
  <si>
    <t>-541,605</t>
  </si>
  <si>
    <t>-$7,587,740</t>
  </si>
  <si>
    <t>-$8,062,270</t>
  </si>
  <si>
    <t>-$11,418,110</t>
  </si>
  <si>
    <t>-$26,557,340</t>
  </si>
  <si>
    <t>-$4</t>
  </si>
  <si>
    <t>46,442</t>
  </si>
  <si>
    <t>46,446</t>
  </si>
  <si>
    <t>5,766</t>
  </si>
  <si>
    <t>141,236</t>
  </si>
  <si>
    <t>326,092</t>
  </si>
  <si>
    <t>$1,386,540</t>
  </si>
  <si>
    <t>$1,190,757</t>
  </si>
  <si>
    <t>$2,665,532</t>
  </si>
  <si>
    <t>$2,581,553</t>
  </si>
  <si>
    <t>-400</t>
  </si>
  <si>
    <t>-6</t>
  </si>
  <si>
    <t>-14</t>
  </si>
  <si>
    <t>420,000</t>
  </si>
  <si>
    <t>147,124</t>
  </si>
  <si>
    <t>147,827</t>
  </si>
  <si>
    <t>10,638</t>
  </si>
  <si>
    <t>2,840,000</t>
  </si>
  <si>
    <t>$3,920,000</t>
  </si>
  <si>
    <t>$33,656,000</t>
  </si>
  <si>
    <t>$11,210,000</t>
  </si>
  <si>
    <t>$48,837,156</t>
  </si>
  <si>
    <t>-26,177</t>
  </si>
  <si>
    <t>30,916</t>
  </si>
  <si>
    <t>81,731</t>
  </si>
  <si>
    <t>126,403</t>
  </si>
  <si>
    <t>-$3,000,000</t>
  </si>
  <si>
    <t>-$12</t>
  </si>
  <si>
    <t>-115</t>
  </si>
  <si>
    <t>39,605</t>
  </si>
  <si>
    <t>295,799</t>
  </si>
  <si>
    <t>13,764</t>
  </si>
  <si>
    <t>-2,210,808</t>
  </si>
  <si>
    <t>-2,356,292</t>
  </si>
  <si>
    <t>$2,129,000</t>
  </si>
  <si>
    <t>-$4,729,000</t>
  </si>
  <si>
    <t>$5,473,000</t>
  </si>
  <si>
    <t>-217</t>
  </si>
  <si>
    <t>-22,400</t>
  </si>
  <si>
    <t>-67,000</t>
  </si>
  <si>
    <t>-336,400</t>
  </si>
  <si>
    <t>$900,000</t>
  </si>
  <si>
    <t>$400,000</t>
  </si>
  <si>
    <t>$3,350,000</t>
  </si>
  <si>
    <t>21,768</t>
  </si>
  <si>
    <t>-6,007</t>
  </si>
  <si>
    <t>-5,901,218</t>
  </si>
  <si>
    <t>-6,450,613</t>
  </si>
  <si>
    <t>$2,691,199</t>
  </si>
  <si>
    <t>$1,739,647</t>
  </si>
  <si>
    <t>$1,153,140</t>
  </si>
  <si>
    <t>$5,153,292</t>
  </si>
  <si>
    <t>-97</t>
  </si>
  <si>
    <t>5,325</t>
  </si>
  <si>
    <t>-41</t>
  </si>
  <si>
    <t>680,000</t>
  </si>
  <si>
    <t>-$1,520,009</t>
  </si>
  <si>
    <t>-$3,788,814</t>
  </si>
  <si>
    <t>$7,207,989</t>
  </si>
  <si>
    <t>-$10,006,387</t>
  </si>
  <si>
    <t>-$6</t>
  </si>
  <si>
    <t>101,719</t>
  </si>
  <si>
    <t>7,741</t>
  </si>
  <si>
    <t>-122,068</t>
  </si>
  <si>
    <t>$11,060,498</t>
  </si>
  <si>
    <t>$13,971,021</t>
  </si>
  <si>
    <t>$9,874,669</t>
  </si>
  <si>
    <t>$20,841,351</t>
  </si>
  <si>
    <t>170</t>
  </si>
  <si>
    <t>-40</t>
  </si>
  <si>
    <t>-21</t>
  </si>
  <si>
    <t>523,588</t>
  </si>
  <si>
    <t>-1,025</t>
  </si>
  <si>
    <t>906,000</t>
  </si>
  <si>
    <t>882,170</t>
  </si>
  <si>
    <t>$4,000,000</t>
  </si>
  <si>
    <t>-$12,000,000</t>
  </si>
  <si>
    <t>-$19,000,000</t>
  </si>
  <si>
    <t>-18</t>
  </si>
  <si>
    <t>-2,750</t>
  </si>
  <si>
    <t>-32</t>
  </si>
  <si>
    <t>-10,138</t>
  </si>
  <si>
    <t>-406,681</t>
  </si>
  <si>
    <t>-491,057</t>
  </si>
  <si>
    <t>$3,005,689</t>
  </si>
  <si>
    <t>-$1,858,676</t>
  </si>
  <si>
    <t>$509,172</t>
  </si>
  <si>
    <t>$6,748,190</t>
  </si>
  <si>
    <t>-33</t>
  </si>
  <si>
    <t>599</t>
  </si>
  <si>
    <t>165</t>
  </si>
  <si>
    <t>-10</t>
  </si>
  <si>
    <t>-19</t>
  </si>
  <si>
    <t>300,989</t>
  </si>
  <si>
    <t>17,565</t>
  </si>
  <si>
    <t>2,305,125</t>
  </si>
  <si>
    <t>1,771,075</t>
  </si>
  <si>
    <t>$499,370</t>
  </si>
  <si>
    <t>$18,700,634</t>
  </si>
  <si>
    <t>-$3,379,014</t>
  </si>
  <si>
    <t>-$4,093,491</t>
  </si>
  <si>
    <t>-$19</t>
  </si>
  <si>
    <t>433</t>
  </si>
  <si>
    <t>141,678</t>
  </si>
  <si>
    <t>611,830</t>
  </si>
  <si>
    <t>$7,249,323</t>
  </si>
  <si>
    <t>$9,177,154</t>
  </si>
  <si>
    <t>$3,030,558</t>
  </si>
  <si>
    <t>$19,173,604</t>
  </si>
  <si>
    <t>876</t>
  </si>
  <si>
    <t>-96</t>
  </si>
  <si>
    <t>-70</t>
  </si>
  <si>
    <t>187,000</t>
  </si>
  <si>
    <t>157,000</t>
  </si>
  <si>
    <t>11,000,000</t>
  </si>
  <si>
    <t>$17,000,000</t>
  </si>
  <si>
    <t>-$35,500,000</t>
  </si>
  <si>
    <t>$99,000,000</t>
  </si>
  <si>
    <t>-84</t>
  </si>
  <si>
    <t>-4,588</t>
  </si>
  <si>
    <t>-3,587</t>
  </si>
  <si>
    <t>-404,511</t>
  </si>
  <si>
    <t>-424,507</t>
  </si>
  <si>
    <t>-$250,674</t>
  </si>
  <si>
    <t>-$17,822</t>
  </si>
  <si>
    <t>-$523,928</t>
  </si>
  <si>
    <t>-$797,424</t>
  </si>
  <si>
    <t>3,697</t>
  </si>
  <si>
    <t>3,698</t>
  </si>
  <si>
    <t>4,216</t>
  </si>
  <si>
    <t>206,943</t>
  </si>
  <si>
    <t>240,080</t>
  </si>
  <si>
    <t>-$854,630</t>
  </si>
  <si>
    <t>$4,652,479</t>
  </si>
  <si>
    <t>-1,211</t>
  </si>
  <si>
    <t>-301</t>
  </si>
  <si>
    <t>-1,228,000</t>
  </si>
  <si>
    <t>2,645</t>
  </si>
  <si>
    <t>2,476</t>
  </si>
  <si>
    <t>-7,500</t>
  </si>
  <si>
    <t>-58</t>
  </si>
  <si>
    <t>194,050</t>
  </si>
  <si>
    <t>9,419</t>
  </si>
  <si>
    <t>64,365</t>
  </si>
  <si>
    <t>$2,214,541</t>
  </si>
  <si>
    <t>$1,219,295</t>
  </si>
  <si>
    <t>$2,129,981</t>
  </si>
  <si>
    <t>$5,562,166</t>
  </si>
  <si>
    <t>60,561</t>
  </si>
  <si>
    <t>3,566</t>
  </si>
  <si>
    <t>1,134,440</t>
  </si>
  <si>
    <t>1,190,129</t>
  </si>
  <si>
    <t>$3,093,891</t>
  </si>
  <si>
    <t>$6,267,091</t>
  </si>
  <si>
    <t>$5,471,588</t>
  </si>
  <si>
    <t>$14,832,579</t>
  </si>
  <si>
    <t>-$1</t>
  </si>
  <si>
    <t>3,338</t>
  </si>
  <si>
    <t>-479</t>
  </si>
  <si>
    <t>-65</t>
  </si>
  <si>
    <t>-337</t>
  </si>
  <si>
    <t>-13</t>
  </si>
  <si>
    <t>17,596</t>
  </si>
  <si>
    <t>516,174</t>
  </si>
  <si>
    <t>-843,488</t>
  </si>
  <si>
    <t>-844,410</t>
  </si>
  <si>
    <t>-63,612</t>
  </si>
  <si>
    <t>-656,210</t>
  </si>
  <si>
    <t>-1,502,702</t>
  </si>
  <si>
    <t>-$5,292,600</t>
  </si>
  <si>
    <t>-$133,412,948</t>
  </si>
  <si>
    <t>$1,687,066</t>
  </si>
  <si>
    <t>-$137,018,482</t>
  </si>
  <si>
    <t>48,465</t>
  </si>
  <si>
    <t>446,298</t>
  </si>
  <si>
    <t>833,190</t>
  </si>
  <si>
    <t>$4,719,952</t>
  </si>
  <si>
    <t>-$1,743,001</t>
  </si>
  <si>
    <t>$6,413,569</t>
  </si>
  <si>
    <t>$7,862,731</t>
  </si>
  <si>
    <t>-43,287</t>
  </si>
  <si>
    <t>-43,528</t>
  </si>
  <si>
    <t>-70,936</t>
  </si>
  <si>
    <t>70,434</t>
  </si>
  <si>
    <t>38,601</t>
  </si>
  <si>
    <t>-$27,854,070</t>
  </si>
  <si>
    <t>37,015</t>
  </si>
  <si>
    <t>2,462,919</t>
  </si>
  <si>
    <t>126,230</t>
  </si>
  <si>
    <t>5,212</t>
  </si>
  <si>
    <t>807,407</t>
  </si>
  <si>
    <t>746,176</t>
  </si>
  <si>
    <t>$3,149,144</t>
  </si>
  <si>
    <t>$4,143,602</t>
  </si>
  <si>
    <t>$8,555,639</t>
  </si>
  <si>
    <t>$15,848,385</t>
  </si>
  <si>
    <t>452</t>
  </si>
  <si>
    <t>481</t>
  </si>
  <si>
    <t>-57</t>
  </si>
  <si>
    <t>280,590</t>
  </si>
  <si>
    <t>8,224,472</t>
  </si>
  <si>
    <t>1,594,036</t>
  </si>
  <si>
    <t>11,054,844</t>
  </si>
  <si>
    <t>2,833,669</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</si>
</sst>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0.0%"/>
    <numFmt numFmtId="171" formatCode="&quot;$&quot;#,##0"/>
  </numFmts>
  <fonts count="44"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8"/>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i/>
      <sz val="10"/>
      <color theme="1"/>
      <name val="Calibri"/>
      <family val="2"/>
      <scheme val="minor"/>
    </font>
    <font>
      <b/>
      <sz val="8"/>
      <color theme="4"/>
      <name val="Verdana"/>
      <family val="2"/>
    </font>
    <font>
      <i/>
      <sz val="8"/>
      <color theme="4"/>
      <name val="Verdana"/>
      <family val="2"/>
    </font>
    <font>
      <sz val="8"/>
      <color theme="0" tint="-0.499984740745262"/>
      <name val="Verdana"/>
      <family val="2"/>
    </font>
    <font>
      <sz val="8"/>
      <color theme="1"/>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
      <patternFill patternType="solid">
        <fgColor rgb="FFFFFF00"/>
        <bgColor indexed="64"/>
      </patternFill>
    </fill>
  </fills>
  <borders count="101">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rgb="FFCCCCCC"/>
      </top>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
      <left style="thin">
        <color indexed="64"/>
      </left>
      <right style="thin">
        <color indexed="64"/>
      </right>
      <top style="thin">
        <color theme="0" tint="-0.24994659260841701"/>
      </top>
      <bottom style="thin">
        <color rgb="FFCCCCCC"/>
      </bottom>
      <diagonal/>
    </border>
    <border>
      <left style="thin">
        <color indexed="64"/>
      </left>
      <right/>
      <top style="thin">
        <color rgb="FFCCCCCC"/>
      </top>
      <bottom/>
      <diagonal/>
    </border>
    <border>
      <left style="thin">
        <color rgb="FF000000"/>
      </left>
      <right style="thin">
        <color rgb="FF000000"/>
      </right>
      <top style="thin">
        <color indexed="64"/>
      </top>
      <bottom/>
      <diagonal/>
    </border>
    <border>
      <left/>
      <right style="thin">
        <color rgb="FF000000"/>
      </right>
      <top style="thin">
        <color indexed="64"/>
      </top>
      <bottom/>
      <diagonal/>
    </border>
    <border>
      <left/>
      <right style="thin">
        <color rgb="FF000000"/>
      </right>
      <top style="thin">
        <color indexed="64"/>
      </top>
      <bottom style="thin">
        <color rgb="FFCCCCCC"/>
      </bottom>
      <diagonal/>
    </border>
    <border>
      <left/>
      <right/>
      <top style="thin">
        <color indexed="64"/>
      </top>
      <bottom style="thin">
        <color rgb="FFCCCCCC"/>
      </bottom>
      <diagonal/>
    </border>
    <border>
      <left style="thin">
        <color indexed="64"/>
      </left>
      <right style="thin">
        <color rgb="FF000000"/>
      </right>
      <top style="thin">
        <color indexed="64"/>
      </top>
      <bottom style="thin">
        <color rgb="FFCCCCCC"/>
      </bottom>
      <diagonal/>
    </border>
    <border>
      <left style="thin">
        <color rgb="FF000000"/>
      </left>
      <right style="thin">
        <color indexed="64"/>
      </right>
      <top style="thin">
        <color indexed="64"/>
      </top>
      <bottom style="thin">
        <color rgb="FFCCCCCC"/>
      </bottom>
      <diagonal/>
    </border>
    <border>
      <left/>
      <right style="thin">
        <color indexed="64"/>
      </right>
      <top style="thin">
        <color indexed="64"/>
      </top>
      <bottom style="thin">
        <color rgb="FFCCCCCC"/>
      </bottom>
      <diagonal/>
    </border>
    <border>
      <left/>
      <right style="thin">
        <color indexed="64"/>
      </right>
      <top style="thin">
        <color rgb="FFCCCCCC"/>
      </top>
      <bottom style="thin">
        <color rgb="FFCCCCCC"/>
      </bottom>
      <diagonal/>
    </border>
    <border>
      <left/>
      <right style="thin">
        <color indexed="64"/>
      </right>
      <top style="thin">
        <color rgb="FFCCCCCC"/>
      </top>
      <bottom/>
      <diagonal/>
    </border>
    <border>
      <left style="thin">
        <color indexed="64"/>
      </left>
      <right/>
      <top style="thin">
        <color rgb="FFCCCCCC"/>
      </top>
      <bottom style="thin">
        <color indexed="64"/>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right style="thin">
        <color theme="0" tint="-0.14996795556505021"/>
      </right>
      <top style="thin">
        <color theme="0" tint="-0.14996795556505021"/>
      </top>
      <bottom style="thin">
        <color theme="0" tint="-0.14996795556505021"/>
      </bottom>
      <diagonal/>
    </border>
    <border>
      <left style="thin">
        <color indexed="64"/>
      </left>
      <right style="thin">
        <color rgb="FF000000"/>
      </right>
      <top/>
      <bottom style="thin">
        <color rgb="FFCCCCCC"/>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rgb="FFCCCCCC"/>
      </top>
      <bottom style="thin">
        <color indexed="64"/>
      </bottom>
      <diagonal/>
    </border>
    <border>
      <left/>
      <right/>
      <top style="thin">
        <color rgb="FFCCCCCC"/>
      </top>
      <bottom style="thin">
        <color indexed="64"/>
      </bottom>
      <diagonal/>
    </border>
    <border>
      <left/>
      <right style="thin">
        <color indexed="64"/>
      </right>
      <top/>
      <bottom style="thin">
        <color rgb="FFCCCCCC"/>
      </bottom>
      <diagonal/>
    </border>
    <border>
      <left style="thin">
        <color indexed="64"/>
      </left>
      <right/>
      <top style="thin">
        <color theme="0" tint="-0.24994659260841701"/>
      </top>
      <bottom style="thin">
        <color rgb="FFCCCCCC"/>
      </bottom>
      <diagonal/>
    </border>
    <border>
      <left/>
      <right style="thin">
        <color indexed="64"/>
      </right>
      <top style="thin">
        <color rgb="FFCCCCCC"/>
      </top>
      <bottom style="thin">
        <color indexed="64"/>
      </bottom>
      <diagonal/>
    </border>
  </borders>
  <cellStyleXfs count="1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xf numFmtId="0" fontId="5" fillId="0" borderId="0"/>
  </cellStyleXfs>
  <cellXfs count="403">
    <xf numFmtId="0" fontId="0" fillId="0" borderId="0" xfId="0"/>
    <xf numFmtId="0" fontId="3" fillId="2" borderId="0" xfId="4" applyFill="1" applyBorder="1"/>
    <xf numFmtId="0" fontId="3" fillId="0" borderId="0" xfId="4" applyFont="1" applyBorder="1"/>
    <xf numFmtId="0" fontId="3" fillId="0" borderId="0" xfId="4" applyBorder="1"/>
    <xf numFmtId="0" fontId="8" fillId="2" borderId="1" xfId="4" applyFont="1" applyFill="1" applyBorder="1"/>
    <xf numFmtId="164" fontId="8" fillId="2" borderId="1" xfId="5" applyNumberFormat="1" applyFont="1" applyFill="1" applyBorder="1" applyAlignment="1">
      <alignment horizontal="center"/>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3" fontId="18" fillId="2" borderId="0" xfId="4" applyNumberFormat="1" applyFont="1" applyFill="1" applyBorder="1"/>
    <xf numFmtId="0" fontId="18" fillId="2" borderId="0" xfId="4" applyFont="1" applyFill="1" applyBorder="1"/>
    <xf numFmtId="3" fontId="16" fillId="2" borderId="0" xfId="4" applyNumberFormat="1" applyFont="1" applyFill="1" applyBorder="1"/>
    <xf numFmtId="3" fontId="20" fillId="2" borderId="0" xfId="4" applyNumberFormat="1" applyFont="1" applyFill="1" applyBorder="1"/>
    <xf numFmtId="0" fontId="22" fillId="0" borderId="0" xfId="8" applyFont="1"/>
    <xf numFmtId="0" fontId="21" fillId="0" borderId="0" xfId="8" applyFont="1" applyAlignment="1"/>
    <xf numFmtId="0" fontId="23" fillId="0" borderId="0" xfId="8" applyFont="1" applyAlignment="1"/>
    <xf numFmtId="3" fontId="23" fillId="0" borderId="14" xfId="8" applyNumberFormat="1" applyFont="1" applyBorder="1" applyAlignment="1"/>
    <xf numFmtId="0" fontId="26" fillId="0" borderId="0" xfId="8" applyFont="1" applyAlignment="1"/>
    <xf numFmtId="0" fontId="34" fillId="0" borderId="0" xfId="8" applyFont="1" applyAlignment="1">
      <alignment vertical="top"/>
    </xf>
    <xf numFmtId="3" fontId="23" fillId="0" borderId="0" xfId="8" applyNumberFormat="1" applyFont="1"/>
    <xf numFmtId="3" fontId="21" fillId="0" borderId="0" xfId="8" applyNumberFormat="1" applyFont="1" applyAlignment="1"/>
    <xf numFmtId="3" fontId="34" fillId="0" borderId="0" xfId="8" applyNumberFormat="1" applyFont="1" applyAlignment="1">
      <alignment vertical="top"/>
    </xf>
    <xf numFmtId="3" fontId="22" fillId="0" borderId="0" xfId="8" applyNumberFormat="1" applyFont="1"/>
    <xf numFmtId="3" fontId="26" fillId="0" borderId="0" xfId="8" applyNumberFormat="1" applyFont="1" applyAlignment="1"/>
    <xf numFmtId="3" fontId="24" fillId="0" borderId="0" xfId="8" applyNumberFormat="1" applyFont="1" applyAlignment="1"/>
    <xf numFmtId="3" fontId="23" fillId="0" borderId="0" xfId="8" applyNumberFormat="1" applyFont="1" applyAlignment="1"/>
    <xf numFmtId="3" fontId="29" fillId="0" borderId="0" xfId="8" applyNumberFormat="1" applyFont="1" applyAlignment="1">
      <alignment vertical="center"/>
    </xf>
    <xf numFmtId="3" fontId="29"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13" xfId="8" applyNumberFormat="1" applyFont="1" applyBorder="1" applyAlignment="1"/>
    <xf numFmtId="3" fontId="28" fillId="4" borderId="13" xfId="8" applyNumberFormat="1" applyFont="1" applyFill="1" applyBorder="1" applyAlignment="1"/>
    <xf numFmtId="3" fontId="14" fillId="0" borderId="38" xfId="8" applyNumberFormat="1" applyFont="1" applyBorder="1" applyAlignment="1"/>
    <xf numFmtId="3" fontId="14" fillId="0" borderId="17" xfId="8" applyNumberFormat="1" applyFont="1" applyBorder="1" applyAlignment="1"/>
    <xf numFmtId="3" fontId="14" fillId="0" borderId="17" xfId="8" applyNumberFormat="1" applyFont="1" applyBorder="1" applyAlignment="1">
      <alignment horizontal="center"/>
    </xf>
    <xf numFmtId="3" fontId="14" fillId="0" borderId="37" xfId="8" applyNumberFormat="1" applyFont="1" applyBorder="1" applyAlignment="1"/>
    <xf numFmtId="3" fontId="14" fillId="0" borderId="36" xfId="8" applyNumberFormat="1" applyFont="1" applyBorder="1" applyAlignment="1"/>
    <xf numFmtId="3" fontId="28" fillId="4" borderId="36" xfId="8" applyNumberFormat="1" applyFont="1" applyFill="1" applyBorder="1" applyAlignment="1"/>
    <xf numFmtId="3" fontId="14" fillId="0" borderId="10" xfId="8" applyNumberFormat="1" applyFont="1" applyBorder="1" applyAlignment="1"/>
    <xf numFmtId="3" fontId="14" fillId="0" borderId="7" xfId="8" applyNumberFormat="1" applyFont="1" applyBorder="1" applyAlignment="1"/>
    <xf numFmtId="3" fontId="14" fillId="0" borderId="10" xfId="8" quotePrefix="1" applyNumberFormat="1" applyFont="1" applyBorder="1" applyAlignment="1"/>
    <xf numFmtId="3" fontId="14" fillId="0" borderId="10" xfId="8" applyNumberFormat="1" applyFont="1" applyBorder="1" applyAlignment="1">
      <alignment horizontal="center"/>
    </xf>
    <xf numFmtId="3" fontId="29" fillId="0" borderId="0" xfId="8" applyNumberFormat="1" applyFont="1" applyAlignment="1"/>
    <xf numFmtId="3" fontId="14" fillId="0" borderId="8" xfId="8" applyNumberFormat="1" applyFont="1" applyBorder="1" applyAlignment="1"/>
    <xf numFmtId="3" fontId="28" fillId="4" borderId="8" xfId="8" applyNumberFormat="1" applyFont="1" applyFill="1" applyBorder="1" applyAlignment="1"/>
    <xf numFmtId="3" fontId="14" fillId="0" borderId="11" xfId="8" applyNumberFormat="1" applyFont="1" applyBorder="1" applyAlignment="1"/>
    <xf numFmtId="3" fontId="28" fillId="4" borderId="12" xfId="8" applyNumberFormat="1" applyFont="1" applyFill="1" applyBorder="1" applyAlignment="1"/>
    <xf numFmtId="3" fontId="14" fillId="0" borderId="0" xfId="8" applyNumberFormat="1" applyFont="1"/>
    <xf numFmtId="3" fontId="27" fillId="0" borderId="0" xfId="8" applyNumberFormat="1" applyFont="1"/>
    <xf numFmtId="3" fontId="24" fillId="0" borderId="0" xfId="8" applyNumberFormat="1" applyFont="1"/>
    <xf numFmtId="3" fontId="23" fillId="0" borderId="4" xfId="8" applyNumberFormat="1" applyFont="1" applyBorder="1" applyAlignment="1"/>
    <xf numFmtId="3" fontId="28" fillId="4" borderId="42" xfId="8" applyNumberFormat="1" applyFont="1" applyFill="1" applyBorder="1" applyAlignment="1"/>
    <xf numFmtId="3" fontId="23" fillId="0" borderId="39" xfId="8" applyNumberFormat="1" applyFont="1" applyBorder="1" applyAlignment="1"/>
    <xf numFmtId="3" fontId="14" fillId="0" borderId="46" xfId="8" applyNumberFormat="1" applyFont="1" applyBorder="1" applyAlignment="1"/>
    <xf numFmtId="165" fontId="14" fillId="0" borderId="47" xfId="8" applyNumberFormat="1" applyFont="1" applyBorder="1" applyAlignment="1"/>
    <xf numFmtId="165" fontId="14" fillId="0" borderId="48" xfId="8" applyNumberFormat="1" applyFont="1" applyBorder="1" applyAlignment="1"/>
    <xf numFmtId="165" fontId="14" fillId="0" borderId="49" xfId="8" applyNumberFormat="1" applyFont="1" applyBorder="1" applyAlignment="1"/>
    <xf numFmtId="3" fontId="14" fillId="0" borderId="45" xfId="8" applyNumberFormat="1" applyFont="1" applyBorder="1" applyAlignment="1"/>
    <xf numFmtId="3" fontId="14" fillId="0" borderId="50" xfId="8" applyNumberFormat="1" applyFont="1" applyBorder="1" applyAlignment="1"/>
    <xf numFmtId="3" fontId="14" fillId="0" borderId="51" xfId="8" applyNumberFormat="1" applyFont="1" applyBorder="1" applyAlignment="1"/>
    <xf numFmtId="3" fontId="28" fillId="4" borderId="51" xfId="8" applyNumberFormat="1" applyFont="1" applyFill="1" applyBorder="1" applyAlignment="1"/>
    <xf numFmtId="3" fontId="14" fillId="0" borderId="52" xfId="8" applyNumberFormat="1" applyFont="1" applyBorder="1" applyAlignment="1"/>
    <xf numFmtId="3" fontId="14" fillId="0" borderId="52" xfId="8" applyNumberFormat="1" applyFont="1" applyBorder="1" applyAlignment="1">
      <alignment horizontal="center"/>
    </xf>
    <xf numFmtId="166" fontId="14" fillId="0" borderId="45" xfId="8" applyNumberFormat="1" applyFont="1" applyBorder="1" applyAlignment="1"/>
    <xf numFmtId="167" fontId="14" fillId="0" borderId="45" xfId="8" applyNumberFormat="1" applyFont="1" applyBorder="1" applyAlignment="1"/>
    <xf numFmtId="168" fontId="14" fillId="0" borderId="45" xfId="8" applyNumberFormat="1" applyFont="1" applyBorder="1" applyAlignment="1"/>
    <xf numFmtId="166" fontId="14" fillId="0" borderId="10" xfId="8" applyNumberFormat="1" applyFont="1" applyBorder="1" applyAlignment="1"/>
    <xf numFmtId="166" fontId="14" fillId="0" borderId="52" xfId="8" applyNumberFormat="1" applyFont="1" applyBorder="1" applyAlignment="1"/>
    <xf numFmtId="166" fontId="14" fillId="0" borderId="42" xfId="8" applyNumberFormat="1" applyFont="1" applyBorder="1" applyAlignment="1"/>
    <xf numFmtId="169" fontId="14" fillId="0" borderId="10" xfId="8" applyNumberFormat="1" applyFont="1" applyBorder="1" applyAlignment="1"/>
    <xf numFmtId="169" fontId="14" fillId="0" borderId="52" xfId="8" applyNumberFormat="1" applyFont="1" applyBorder="1" applyAlignment="1"/>
    <xf numFmtId="167" fontId="14" fillId="0" borderId="10" xfId="8" applyNumberFormat="1" applyFont="1" applyBorder="1" applyAlignment="1"/>
    <xf numFmtId="3" fontId="5" fillId="0" borderId="0" xfId="8" applyNumberFormat="1" applyFont="1" applyAlignment="1"/>
    <xf numFmtId="0" fontId="21" fillId="0" borderId="0" xfId="8" applyFont="1" applyAlignment="1">
      <alignment horizontal="center"/>
    </xf>
    <xf numFmtId="3" fontId="23" fillId="0" borderId="39" xfId="8" applyNumberFormat="1" applyFont="1" applyBorder="1" applyAlignment="1">
      <alignment horizontal="center"/>
    </xf>
    <xf numFmtId="165" fontId="14" fillId="0" borderId="49" xfId="8" applyNumberFormat="1" applyFont="1" applyBorder="1" applyAlignment="1">
      <alignment horizontal="center"/>
    </xf>
    <xf numFmtId="3" fontId="14" fillId="0" borderId="9" xfId="8" applyNumberFormat="1" applyFont="1" applyBorder="1" applyAlignment="1"/>
    <xf numFmtId="3" fontId="14" fillId="0" borderId="53" xfId="8" applyNumberFormat="1" applyFont="1" applyBorder="1" applyAlignment="1"/>
    <xf numFmtId="3" fontId="14" fillId="0" borderId="54" xfId="8" applyNumberFormat="1" applyFont="1" applyBorder="1" applyAlignment="1"/>
    <xf numFmtId="3" fontId="14" fillId="0" borderId="55" xfId="8" applyNumberFormat="1" applyFont="1" applyBorder="1" applyAlignment="1"/>
    <xf numFmtId="3" fontId="14" fillId="0" borderId="56" xfId="8" applyNumberFormat="1" applyFont="1" applyBorder="1" applyAlignment="1"/>
    <xf numFmtId="3" fontId="14" fillId="0" borderId="57" xfId="8" applyNumberFormat="1" applyFont="1" applyBorder="1" applyAlignment="1"/>
    <xf numFmtId="3" fontId="14" fillId="0" borderId="9" xfId="8" applyNumberFormat="1" applyFont="1" applyBorder="1" applyAlignment="1">
      <alignment horizontal="center"/>
    </xf>
    <xf numFmtId="3" fontId="14" fillId="0" borderId="53" xfId="8" applyNumberFormat="1" applyFont="1" applyBorder="1" applyAlignment="1">
      <alignment horizontal="center"/>
    </xf>
    <xf numFmtId="3" fontId="14" fillId="0" borderId="41" xfId="8" applyNumberFormat="1" applyFont="1" applyBorder="1" applyAlignment="1"/>
    <xf numFmtId="3" fontId="32" fillId="6" borderId="19" xfId="8" applyNumberFormat="1" applyFont="1" applyFill="1" applyBorder="1" applyAlignment="1">
      <alignment horizontal="center" vertical="center" wrapText="1"/>
    </xf>
    <xf numFmtId="3" fontId="27" fillId="6" borderId="30" xfId="8" applyNumberFormat="1" applyFont="1" applyFill="1" applyBorder="1" applyAlignment="1">
      <alignment horizontal="center" vertical="center" wrapText="1"/>
    </xf>
    <xf numFmtId="3" fontId="25" fillId="6" borderId="35" xfId="8" applyNumberFormat="1" applyFont="1" applyFill="1" applyBorder="1" applyAlignment="1">
      <alignment horizontal="center" vertical="center" wrapText="1"/>
    </xf>
    <xf numFmtId="3" fontId="27" fillId="6" borderId="19" xfId="8" applyNumberFormat="1" applyFont="1" applyFill="1" applyBorder="1" applyAlignment="1">
      <alignment vertical="center" wrapText="1"/>
    </xf>
    <xf numFmtId="3" fontId="27" fillId="6" borderId="4" xfId="8" applyNumberFormat="1" applyFont="1" applyFill="1" applyBorder="1" applyAlignment="1">
      <alignment horizontal="left" vertical="center" wrapText="1"/>
    </xf>
    <xf numFmtId="3" fontId="27" fillId="6" borderId="34" xfId="8" applyNumberFormat="1" applyFont="1" applyFill="1" applyBorder="1" applyAlignment="1">
      <alignment vertical="center"/>
    </xf>
    <xf numFmtId="3" fontId="27" fillId="6" borderId="35" xfId="8" applyNumberFormat="1" applyFont="1" applyFill="1" applyBorder="1" applyAlignment="1">
      <alignment vertical="center" wrapText="1"/>
    </xf>
    <xf numFmtId="3" fontId="27" fillId="6" borderId="22" xfId="8" applyNumberFormat="1" applyFont="1" applyFill="1" applyBorder="1" applyAlignment="1">
      <alignment vertical="center" wrapText="1"/>
    </xf>
    <xf numFmtId="3" fontId="25" fillId="6" borderId="34" xfId="8" applyNumberFormat="1" applyFont="1" applyFill="1" applyBorder="1" applyAlignment="1">
      <alignment vertical="center"/>
    </xf>
    <xf numFmtId="3" fontId="25" fillId="6" borderId="26" xfId="8" applyNumberFormat="1" applyFont="1" applyFill="1" applyBorder="1" applyAlignment="1">
      <alignment horizontal="left" vertical="center" wrapText="1"/>
    </xf>
    <xf numFmtId="3" fontId="32" fillId="6" borderId="6" xfId="8" applyNumberFormat="1" applyFont="1" applyFill="1" applyBorder="1" applyAlignment="1">
      <alignment horizontal="center" vertical="center" wrapText="1"/>
    </xf>
    <xf numFmtId="3" fontId="27" fillId="6" borderId="6" xfId="8" applyNumberFormat="1" applyFont="1" applyFill="1" applyBorder="1" applyAlignment="1">
      <alignment horizontal="center" vertical="center" wrapText="1"/>
    </xf>
    <xf numFmtId="3" fontId="25" fillId="6" borderId="16" xfId="8" applyNumberFormat="1" applyFont="1" applyFill="1" applyBorder="1" applyAlignment="1">
      <alignment horizontal="center" vertical="center" wrapText="1"/>
    </xf>
    <xf numFmtId="3" fontId="27" fillId="6" borderId="16" xfId="8" applyNumberFormat="1" applyFont="1" applyFill="1" applyBorder="1" applyAlignment="1">
      <alignment horizontal="center" vertical="center" wrapText="1"/>
    </xf>
    <xf numFmtId="3" fontId="25" fillId="6" borderId="15" xfId="8" applyNumberFormat="1" applyFont="1" applyFill="1" applyBorder="1" applyAlignment="1">
      <alignment horizontal="center" vertical="center" wrapText="1"/>
    </xf>
    <xf numFmtId="3" fontId="27" fillId="6" borderId="15" xfId="8" applyNumberFormat="1" applyFont="1" applyFill="1" applyBorder="1" applyAlignment="1">
      <alignment horizontal="center" vertical="center" wrapText="1"/>
    </xf>
    <xf numFmtId="3" fontId="27" fillId="6" borderId="18" xfId="8" applyNumberFormat="1" applyFont="1" applyFill="1" applyBorder="1" applyAlignment="1">
      <alignment horizontal="center" vertical="center" wrapText="1"/>
    </xf>
    <xf numFmtId="3" fontId="27" fillId="6" borderId="17" xfId="8" applyNumberFormat="1" applyFont="1" applyFill="1" applyBorder="1" applyAlignment="1">
      <alignment horizontal="center" vertical="center" wrapText="1"/>
    </xf>
    <xf numFmtId="3" fontId="25" fillId="6" borderId="27" xfId="8" applyNumberFormat="1" applyFont="1" applyFill="1" applyBorder="1" applyAlignment="1">
      <alignment horizontal="left" vertical="center"/>
    </xf>
    <xf numFmtId="3" fontId="33" fillId="6" borderId="8"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27" fillId="6" borderId="27" xfId="8" applyNumberFormat="1" applyFont="1" applyFill="1" applyBorder="1" applyAlignment="1">
      <alignment vertical="center" wrapText="1"/>
    </xf>
    <xf numFmtId="3" fontId="31" fillId="6" borderId="19" xfId="8" applyNumberFormat="1" applyFont="1" applyFill="1" applyBorder="1" applyAlignment="1">
      <alignment horizontal="left" vertical="center" wrapText="1"/>
    </xf>
    <xf numFmtId="3" fontId="25" fillId="6" borderId="44" xfId="8" applyNumberFormat="1" applyFont="1" applyFill="1" applyBorder="1" applyAlignment="1">
      <alignment horizontal="center" vertical="center" wrapText="1"/>
    </xf>
    <xf numFmtId="3" fontId="27" fillId="6" borderId="58" xfId="8" applyNumberFormat="1" applyFont="1" applyFill="1" applyBorder="1" applyAlignment="1">
      <alignment horizontal="center" vertical="center" wrapText="1"/>
    </xf>
    <xf numFmtId="3" fontId="27" fillId="6" borderId="59" xfId="8" applyNumberFormat="1" applyFont="1" applyFill="1" applyBorder="1" applyAlignment="1">
      <alignment horizontal="center" vertical="center" wrapText="1"/>
    </xf>
    <xf numFmtId="3" fontId="14" fillId="0" borderId="44" xfId="8" applyNumberFormat="1" applyFont="1" applyBorder="1" applyAlignment="1"/>
    <xf numFmtId="3" fontId="14" fillId="0" borderId="61" xfId="8" applyNumberFormat="1" applyFont="1" applyBorder="1" applyAlignment="1"/>
    <xf numFmtId="3" fontId="14" fillId="0" borderId="62" xfId="8" applyNumberFormat="1" applyFont="1" applyBorder="1" applyAlignment="1"/>
    <xf numFmtId="3" fontId="14" fillId="0" borderId="61" xfId="8" quotePrefix="1" applyNumberFormat="1" applyFont="1" applyBorder="1" applyAlignment="1"/>
    <xf numFmtId="3" fontId="14" fillId="0" borderId="63" xfId="8" applyNumberFormat="1" applyFont="1" applyBorder="1" applyAlignment="1"/>
    <xf numFmtId="3" fontId="14" fillId="0" borderId="64" xfId="8" applyNumberFormat="1" applyFont="1" applyBorder="1" applyAlignment="1"/>
    <xf numFmtId="3" fontId="14" fillId="0" borderId="65" xfId="8" applyNumberFormat="1" applyFont="1" applyBorder="1" applyAlignment="1"/>
    <xf numFmtId="3" fontId="14" fillId="0" borderId="40" xfId="8" applyNumberFormat="1" applyFont="1" applyBorder="1" applyAlignment="1"/>
    <xf numFmtId="3" fontId="14" fillId="0" borderId="66" xfId="8" applyNumberFormat="1" applyFont="1" applyBorder="1" applyAlignment="1"/>
    <xf numFmtId="3" fontId="14" fillId="0" borderId="8" xfId="8" applyNumberFormat="1" applyFont="1" applyFill="1" applyBorder="1" applyAlignment="1"/>
    <xf numFmtId="3" fontId="14" fillId="0" borderId="10" xfId="8" applyNumberFormat="1" applyFont="1" applyFill="1" applyBorder="1" applyAlignment="1"/>
    <xf numFmtId="167" fontId="14" fillId="0" borderId="10" xfId="8" applyNumberFormat="1" applyFont="1" applyFill="1" applyBorder="1" applyAlignment="1"/>
    <xf numFmtId="3" fontId="14" fillId="0" borderId="9" xfId="8" applyNumberFormat="1" applyFont="1" applyFill="1" applyBorder="1" applyAlignment="1"/>
    <xf numFmtId="3" fontId="14" fillId="0" borderId="55" xfId="8" applyNumberFormat="1" applyFont="1" applyFill="1" applyBorder="1" applyAlignment="1"/>
    <xf numFmtId="3" fontId="14" fillId="0" borderId="61" xfId="8" applyNumberFormat="1" applyFont="1" applyFill="1" applyBorder="1" applyAlignment="1"/>
    <xf numFmtId="3" fontId="14" fillId="0" borderId="62" xfId="8" applyNumberFormat="1" applyFont="1" applyFill="1" applyBorder="1" applyAlignment="1"/>
    <xf numFmtId="3" fontId="14" fillId="0" borderId="10" xfId="8" applyNumberFormat="1" applyFont="1" applyFill="1" applyBorder="1" applyAlignment="1">
      <alignment horizontal="center"/>
    </xf>
    <xf numFmtId="3" fontId="14" fillId="0" borderId="9" xfId="8" applyNumberFormat="1" applyFont="1" applyFill="1" applyBorder="1" applyAlignment="1">
      <alignment horizontal="center"/>
    </xf>
    <xf numFmtId="169" fontId="14" fillId="0" borderId="10" xfId="8" applyNumberFormat="1" applyFont="1" applyFill="1" applyBorder="1" applyAlignment="1"/>
    <xf numFmtId="166" fontId="14" fillId="0" borderId="10" xfId="8" applyNumberFormat="1" applyFont="1" applyFill="1" applyBorder="1" applyAlignment="1"/>
    <xf numFmtId="3" fontId="29" fillId="0" borderId="0" xfId="8" applyNumberFormat="1" applyFont="1" applyFill="1" applyAlignment="1"/>
    <xf numFmtId="3" fontId="14" fillId="0" borderId="52" xfId="8" applyNumberFormat="1" applyFont="1" applyFill="1" applyBorder="1" applyAlignment="1"/>
    <xf numFmtId="3" fontId="14" fillId="0" borderId="17" xfId="8" applyNumberFormat="1" applyFont="1" applyFill="1" applyBorder="1" applyAlignment="1"/>
    <xf numFmtId="3" fontId="28" fillId="2" borderId="13" xfId="8" applyNumberFormat="1" applyFont="1" applyFill="1" applyBorder="1" applyAlignment="1"/>
    <xf numFmtId="3" fontId="28" fillId="2" borderId="23" xfId="8" applyNumberFormat="1" applyFont="1" applyFill="1" applyBorder="1" applyAlignment="1"/>
    <xf numFmtId="3" fontId="36" fillId="6" borderId="19" xfId="8" applyNumberFormat="1" applyFont="1" applyFill="1" applyBorder="1" applyAlignment="1">
      <alignment horizontal="left" vertical="center" wrapText="1"/>
    </xf>
    <xf numFmtId="3" fontId="14" fillId="2" borderId="36" xfId="8" applyNumberFormat="1" applyFont="1" applyFill="1" applyBorder="1" applyAlignment="1"/>
    <xf numFmtId="167" fontId="14" fillId="0" borderId="52" xfId="8" applyNumberFormat="1" applyFont="1" applyBorder="1" applyAlignment="1"/>
    <xf numFmtId="3" fontId="37" fillId="0" borderId="15" xfId="8" applyNumberFormat="1" applyFont="1" applyBorder="1" applyAlignment="1"/>
    <xf numFmtId="3" fontId="37" fillId="0" borderId="37" xfId="8" applyNumberFormat="1" applyFont="1" applyBorder="1" applyAlignment="1"/>
    <xf numFmtId="3" fontId="37" fillId="0" borderId="50" xfId="8" applyNumberFormat="1" applyFont="1" applyBorder="1" applyAlignment="1"/>
    <xf numFmtId="3" fontId="37" fillId="0" borderId="7" xfId="8" applyNumberFormat="1" applyFont="1" applyBorder="1" applyAlignment="1"/>
    <xf numFmtId="0" fontId="19" fillId="0" borderId="0" xfId="0" applyFont="1" applyBorder="1" applyAlignment="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0" fontId="13" fillId="0" borderId="68" xfId="0" applyNumberFormat="1" applyFont="1" applyBorder="1"/>
    <xf numFmtId="0" fontId="18" fillId="2" borderId="0" xfId="0" applyFont="1" applyFill="1" applyBorder="1"/>
    <xf numFmtId="0" fontId="13" fillId="0" borderId="69" xfId="0" applyNumberFormat="1" applyFont="1" applyBorder="1"/>
    <xf numFmtId="0" fontId="13" fillId="0" borderId="67" xfId="0" applyNumberFormat="1" applyFont="1" applyBorder="1" applyAlignment="1">
      <alignment horizontal="center"/>
    </xf>
    <xf numFmtId="0" fontId="4" fillId="3" borderId="70" xfId="4" applyFont="1" applyFill="1" applyBorder="1" applyAlignment="1">
      <alignment horizontal="center" vertical="top" wrapText="1"/>
    </xf>
    <xf numFmtId="0" fontId="13" fillId="0" borderId="71" xfId="0" applyNumberFormat="1" applyFont="1" applyBorder="1" applyAlignment="1">
      <alignment horizontal="center"/>
    </xf>
    <xf numFmtId="0" fontId="4" fillId="3" borderId="72" xfId="4" applyFont="1" applyFill="1" applyBorder="1" applyAlignment="1">
      <alignment horizontal="center" vertical="top" wrapText="1"/>
    </xf>
    <xf numFmtId="0" fontId="13" fillId="0" borderId="73" xfId="0" applyNumberFormat="1" applyFont="1" applyBorder="1" applyAlignment="1">
      <alignment horizontal="center"/>
    </xf>
    <xf numFmtId="0" fontId="4" fillId="3" borderId="74" xfId="4" applyFont="1" applyFill="1" applyBorder="1" applyAlignment="1">
      <alignment horizontal="center" vertical="top" wrapText="1"/>
    </xf>
    <xf numFmtId="2" fontId="13" fillId="0" borderId="75"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76" xfId="0" applyNumberFormat="1" applyFont="1" applyBorder="1" applyAlignment="1">
      <alignment horizontal="center"/>
    </xf>
    <xf numFmtId="0" fontId="4" fillId="3" borderId="77" xfId="4" applyFont="1" applyFill="1" applyBorder="1" applyAlignment="1">
      <alignment horizontal="center" vertical="top" wrapText="1"/>
    </xf>
    <xf numFmtId="2" fontId="13" fillId="0" borderId="78" xfId="0" applyNumberFormat="1" applyFont="1" applyBorder="1" applyAlignment="1">
      <alignment horizontal="center"/>
    </xf>
    <xf numFmtId="0" fontId="26" fillId="0" borderId="0" xfId="9" applyFont="1" applyAlignment="1"/>
    <xf numFmtId="3" fontId="25" fillId="6" borderId="34" xfId="8" applyNumberFormat="1" applyFont="1" applyFill="1" applyBorder="1" applyAlignment="1">
      <alignment horizontal="left" vertical="center" wrapText="1"/>
    </xf>
    <xf numFmtId="3" fontId="14" fillId="4" borderId="36" xfId="8" applyNumberFormat="1" applyFont="1" applyFill="1" applyBorder="1" applyAlignment="1"/>
    <xf numFmtId="3" fontId="14" fillId="4" borderId="8" xfId="8" applyNumberFormat="1" applyFont="1" applyFill="1" applyBorder="1" applyAlignment="1"/>
    <xf numFmtId="3" fontId="14" fillId="4" borderId="51" xfId="8" applyNumberFormat="1" applyFont="1" applyFill="1" applyBorder="1" applyAlignment="1"/>
    <xf numFmtId="3" fontId="27" fillId="6" borderId="35" xfId="8" applyNumberFormat="1" applyFont="1" applyFill="1" applyBorder="1" applyAlignment="1">
      <alignment horizontal="center" vertical="center" wrapText="1"/>
    </xf>
    <xf numFmtId="3" fontId="27" fillId="6" borderId="28" xfId="8" applyNumberFormat="1" applyFont="1" applyFill="1" applyBorder="1" applyAlignment="1">
      <alignment vertical="center" wrapText="1"/>
    </xf>
    <xf numFmtId="3" fontId="27" fillId="6" borderId="43" xfId="8" applyNumberFormat="1" applyFont="1" applyFill="1" applyBorder="1" applyAlignment="1">
      <alignment vertical="center" wrapText="1"/>
    </xf>
    <xf numFmtId="3" fontId="14" fillId="0" borderId="0" xfId="8" applyNumberFormat="1" applyFont="1" applyAlignment="1"/>
    <xf numFmtId="3" fontId="14" fillId="0" borderId="0" xfId="8" applyNumberFormat="1" applyFont="1" applyFill="1" applyAlignment="1"/>
    <xf numFmtId="3" fontId="25" fillId="6" borderId="19" xfId="8" applyNumberFormat="1" applyFont="1" applyFill="1" applyBorder="1" applyAlignment="1">
      <alignment horizontal="left" vertical="center" wrapText="1"/>
    </xf>
    <xf numFmtId="3" fontId="27" fillId="6" borderId="26" xfId="8" applyNumberFormat="1" applyFont="1" applyFill="1" applyBorder="1" applyAlignment="1">
      <alignment horizontal="left" vertical="center" wrapText="1"/>
    </xf>
    <xf numFmtId="3" fontId="23" fillId="0" borderId="26" xfId="8" applyNumberFormat="1" applyFont="1" applyBorder="1" applyAlignment="1"/>
    <xf numFmtId="3" fontId="14" fillId="0" borderId="79" xfId="8" applyNumberFormat="1" applyFont="1" applyBorder="1" applyAlignment="1"/>
    <xf numFmtId="3" fontId="40" fillId="6" borderId="19" xfId="8" applyNumberFormat="1" applyFont="1" applyFill="1" applyBorder="1" applyAlignment="1">
      <alignment horizontal="left" vertical="center" wrapText="1"/>
    </xf>
    <xf numFmtId="170" fontId="14" fillId="0" borderId="36" xfId="8" applyNumberFormat="1" applyFont="1" applyBorder="1" applyAlignment="1"/>
    <xf numFmtId="170" fontId="14" fillId="0" borderId="10" xfId="8" applyNumberFormat="1" applyFont="1" applyBorder="1" applyAlignment="1"/>
    <xf numFmtId="170" fontId="14" fillId="0" borderId="10" xfId="8" applyNumberFormat="1" applyFont="1" applyFill="1" applyBorder="1" applyAlignment="1"/>
    <xf numFmtId="170" fontId="14" fillId="0" borderId="52" xfId="8" applyNumberFormat="1" applyFont="1" applyBorder="1" applyAlignment="1"/>
    <xf numFmtId="0" fontId="14" fillId="0" borderId="56" xfId="0" applyFont="1" applyBorder="1"/>
    <xf numFmtId="3" fontId="42" fillId="0" borderId="56" xfId="9" applyNumberFormat="1" applyFont="1" applyBorder="1" applyAlignment="1"/>
    <xf numFmtId="0" fontId="14" fillId="0" borderId="9" xfId="0" applyFont="1" applyBorder="1"/>
    <xf numFmtId="3" fontId="42" fillId="0" borderId="9" xfId="9" applyNumberFormat="1" applyFont="1" applyBorder="1" applyAlignment="1"/>
    <xf numFmtId="0" fontId="14" fillId="0" borderId="55" xfId="0" applyFont="1" applyBorder="1"/>
    <xf numFmtId="3" fontId="25" fillId="6" borderId="26" xfId="8" applyNumberFormat="1" applyFont="1" applyFill="1" applyBorder="1" applyAlignment="1">
      <alignment horizontal="left" vertical="center"/>
    </xf>
    <xf numFmtId="3" fontId="33" fillId="6" borderId="51" xfId="8" applyNumberFormat="1" applyFont="1" applyFill="1" applyBorder="1" applyAlignment="1">
      <alignment horizontal="center" vertical="center" wrapText="1"/>
    </xf>
    <xf numFmtId="3" fontId="23" fillId="6" borderId="51" xfId="8" applyNumberFormat="1" applyFont="1" applyFill="1" applyBorder="1" applyAlignment="1">
      <alignment horizontal="center" vertical="center" wrapText="1"/>
    </xf>
    <xf numFmtId="3" fontId="14" fillId="6" borderId="51" xfId="8" applyNumberFormat="1" applyFont="1" applyFill="1" applyBorder="1" applyAlignment="1">
      <alignment horizontal="center" vertical="center" wrapText="1"/>
    </xf>
    <xf numFmtId="3" fontId="14" fillId="6" borderId="50" xfId="8" applyNumberFormat="1" applyFont="1" applyFill="1" applyBorder="1" applyAlignment="1">
      <alignment horizontal="center" vertical="center" wrapText="1"/>
    </xf>
    <xf numFmtId="3" fontId="14" fillId="6" borderId="80" xfId="8" applyNumberFormat="1" applyFont="1" applyFill="1" applyBorder="1" applyAlignment="1">
      <alignment horizontal="center" vertical="center" wrapText="1"/>
    </xf>
    <xf numFmtId="3" fontId="14" fillId="6" borderId="53" xfId="8" applyNumberFormat="1" applyFont="1" applyFill="1" applyBorder="1" applyAlignment="1">
      <alignment horizontal="center" vertical="center" wrapText="1"/>
    </xf>
    <xf numFmtId="3" fontId="14" fillId="6" borderId="52" xfId="8" applyNumberFormat="1" applyFont="1" applyFill="1" applyBorder="1" applyAlignment="1">
      <alignment horizontal="center" vertical="center" wrapText="1"/>
    </xf>
    <xf numFmtId="3" fontId="27" fillId="6" borderId="26" xfId="8" applyNumberFormat="1" applyFont="1" applyFill="1" applyBorder="1" applyAlignment="1">
      <alignment vertical="center" wrapText="1"/>
    </xf>
    <xf numFmtId="3" fontId="23" fillId="0" borderId="20" xfId="8" applyNumberFormat="1" applyFont="1" applyBorder="1" applyAlignment="1"/>
    <xf numFmtId="3" fontId="28" fillId="4" borderId="81" xfId="8" applyNumberFormat="1" applyFont="1" applyFill="1" applyBorder="1" applyAlignment="1"/>
    <xf numFmtId="3" fontId="23" fillId="0" borderId="81" xfId="8" applyNumberFormat="1" applyFont="1" applyBorder="1" applyAlignment="1"/>
    <xf numFmtId="3" fontId="23" fillId="0" borderId="82" xfId="8" applyNumberFormat="1" applyFont="1" applyBorder="1" applyAlignment="1"/>
    <xf numFmtId="3" fontId="14" fillId="0" borderId="83" xfId="8" applyNumberFormat="1" applyFont="1" applyBorder="1" applyAlignment="1"/>
    <xf numFmtId="3" fontId="14" fillId="0" borderId="84" xfId="8" applyNumberFormat="1" applyFont="1" applyBorder="1" applyAlignment="1"/>
    <xf numFmtId="3" fontId="14" fillId="0" borderId="85" xfId="8" applyNumberFormat="1" applyFont="1" applyBorder="1" applyAlignment="1"/>
    <xf numFmtId="3" fontId="14" fillId="0" borderId="86" xfId="8" applyNumberFormat="1" applyFont="1" applyBorder="1" applyAlignment="1"/>
    <xf numFmtId="3" fontId="14" fillId="0" borderId="83" xfId="8" applyNumberFormat="1" applyFont="1" applyBorder="1" applyAlignment="1">
      <alignment horizontal="center"/>
    </xf>
    <xf numFmtId="3" fontId="14" fillId="0" borderId="83" xfId="8" applyNumberFormat="1" applyFont="1" applyFill="1" applyBorder="1" applyAlignment="1"/>
    <xf numFmtId="3" fontId="14" fillId="0" borderId="87" xfId="8" applyNumberFormat="1" applyFont="1" applyBorder="1" applyAlignment="1">
      <alignment horizontal="center"/>
    </xf>
    <xf numFmtId="3" fontId="14" fillId="0" borderId="88" xfId="8" applyNumberFormat="1" applyFont="1" applyBorder="1" applyAlignment="1">
      <alignment horizontal="center"/>
    </xf>
    <xf numFmtId="3" fontId="14" fillId="0" borderId="88" xfId="8" applyNumberFormat="1" applyFont="1" applyFill="1" applyBorder="1" applyAlignment="1">
      <alignment horizontal="center"/>
    </xf>
    <xf numFmtId="3" fontId="14" fillId="0" borderId="89" xfId="8" applyNumberFormat="1" applyFont="1" applyBorder="1" applyAlignment="1">
      <alignment horizontal="center"/>
    </xf>
    <xf numFmtId="3" fontId="14" fillId="0" borderId="80" xfId="8" applyNumberFormat="1" applyFont="1" applyBorder="1" applyAlignment="1"/>
    <xf numFmtId="3" fontId="14" fillId="0" borderId="90" xfId="8" applyNumberFormat="1" applyFont="1" applyBorder="1" applyAlignment="1"/>
    <xf numFmtId="3" fontId="14" fillId="0" borderId="47" xfId="8" applyNumberFormat="1" applyFont="1" applyBorder="1" applyAlignment="1"/>
    <xf numFmtId="3" fontId="14" fillId="0" borderId="49" xfId="8" applyNumberFormat="1" applyFont="1" applyBorder="1" applyAlignment="1"/>
    <xf numFmtId="0" fontId="18" fillId="2" borderId="91" xfId="4" applyFont="1" applyFill="1" applyBorder="1"/>
    <xf numFmtId="164" fontId="18" fillId="2" borderId="91" xfId="5" applyNumberFormat="1" applyFont="1" applyFill="1" applyBorder="1" applyAlignment="1">
      <alignment horizontal="right"/>
    </xf>
    <xf numFmtId="1" fontId="18" fillId="2" borderId="91" xfId="4" applyNumberFormat="1" applyFont="1" applyFill="1" applyBorder="1"/>
    <xf numFmtId="1" fontId="18" fillId="2" borderId="91" xfId="4" applyNumberFormat="1" applyFont="1" applyFill="1" applyBorder="1" applyAlignment="1">
      <alignment horizontal="center"/>
    </xf>
    <xf numFmtId="0" fontId="18" fillId="2" borderId="91" xfId="4" applyFont="1" applyFill="1" applyBorder="1" applyAlignment="1">
      <alignment horizontal="center"/>
    </xf>
    <xf numFmtId="164" fontId="18" fillId="2" borderId="91" xfId="5" applyNumberFormat="1" applyFont="1" applyFill="1" applyBorder="1" applyAlignment="1">
      <alignment horizontal="center"/>
    </xf>
    <xf numFmtId="0" fontId="19" fillId="0" borderId="91" xfId="0" applyFont="1" applyBorder="1" applyAlignment="1"/>
    <xf numFmtId="0" fontId="19" fillId="0" borderId="91" xfId="0" applyFont="1" applyBorder="1" applyAlignment="1">
      <alignment horizontal="right"/>
    </xf>
    <xf numFmtId="0" fontId="8" fillId="2" borderId="91" xfId="4" applyFont="1" applyFill="1" applyBorder="1"/>
    <xf numFmtId="1" fontId="4" fillId="5" borderId="91" xfId="4" applyNumberFormat="1" applyFont="1" applyFill="1" applyBorder="1" applyAlignment="1">
      <alignment horizontal="right"/>
    </xf>
    <xf numFmtId="1" fontId="4" fillId="5" borderId="91" xfId="4" applyNumberFormat="1" applyFont="1" applyFill="1" applyBorder="1" applyAlignment="1">
      <alignment horizontal="center"/>
    </xf>
    <xf numFmtId="0" fontId="8" fillId="2" borderId="91" xfId="4" applyFont="1" applyFill="1" applyBorder="1" applyAlignment="1">
      <alignment horizontal="center"/>
    </xf>
    <xf numFmtId="0" fontId="3" fillId="0" borderId="91" xfId="4" applyBorder="1"/>
    <xf numFmtId="37" fontId="4" fillId="5" borderId="91" xfId="5" applyNumberFormat="1" applyFont="1" applyFill="1" applyBorder="1" applyAlignment="1">
      <alignment horizontal="center"/>
    </xf>
    <xf numFmtId="3" fontId="3" fillId="0" borderId="91" xfId="4" applyNumberFormat="1" applyFont="1" applyBorder="1"/>
    <xf numFmtId="0" fontId="3" fillId="0" borderId="91" xfId="4" applyBorder="1" applyAlignment="1">
      <alignment horizontal="right"/>
    </xf>
    <xf numFmtId="1" fontId="8" fillId="2" borderId="91" xfId="4" applyNumberFormat="1" applyFont="1" applyFill="1" applyBorder="1" applyAlignment="1">
      <alignment horizontal="center"/>
    </xf>
    <xf numFmtId="0" fontId="8" fillId="0" borderId="91" xfId="4" applyFont="1" applyBorder="1"/>
    <xf numFmtId="0" fontId="4" fillId="4" borderId="91" xfId="4" applyFont="1" applyFill="1" applyBorder="1" applyAlignment="1">
      <alignment horizontal="right"/>
    </xf>
    <xf numFmtId="0" fontId="4" fillId="4" borderId="91" xfId="4" applyFont="1" applyFill="1" applyBorder="1" applyAlignment="1">
      <alignment horizontal="center"/>
    </xf>
    <xf numFmtId="0" fontId="8" fillId="4" borderId="91" xfId="4" applyFont="1" applyFill="1" applyBorder="1" applyAlignment="1">
      <alignment horizontal="right"/>
    </xf>
    <xf numFmtId="0" fontId="8" fillId="4" borderId="91" xfId="4" applyFont="1" applyFill="1" applyBorder="1" applyAlignment="1">
      <alignment horizontal="left"/>
    </xf>
    <xf numFmtId="0" fontId="4" fillId="4" borderId="91" xfId="4" applyFont="1" applyFill="1" applyBorder="1" applyAlignment="1">
      <alignment horizontal="left"/>
    </xf>
    <xf numFmtId="49" fontId="8" fillId="4" borderId="91" xfId="4" applyNumberFormat="1" applyFont="1" applyFill="1" applyBorder="1" applyAlignment="1">
      <alignment horizontal="left"/>
    </xf>
    <xf numFmtId="0" fontId="8" fillId="4" borderId="91" xfId="4" applyNumberFormat="1" applyFont="1" applyFill="1" applyBorder="1" applyAlignment="1">
      <alignment horizontal="left"/>
    </xf>
    <xf numFmtId="164" fontId="8" fillId="2" borderId="91" xfId="5" applyNumberFormat="1" applyFont="1" applyFill="1" applyBorder="1" applyAlignment="1">
      <alignment horizontal="right"/>
    </xf>
    <xf numFmtId="1" fontId="4" fillId="2" borderId="91" xfId="4" applyNumberFormat="1" applyFont="1" applyFill="1" applyBorder="1" applyAlignment="1">
      <alignment horizontal="center"/>
    </xf>
    <xf numFmtId="164" fontId="8" fillId="2" borderId="91" xfId="5" applyNumberFormat="1" applyFont="1" applyFill="1" applyBorder="1" applyAlignment="1">
      <alignment horizontal="center"/>
    </xf>
    <xf numFmtId="0" fontId="8" fillId="3" borderId="91" xfId="4" applyFont="1" applyFill="1" applyBorder="1" applyAlignment="1">
      <alignment horizontal="center" vertical="top" wrapText="1"/>
    </xf>
    <xf numFmtId="49" fontId="13" fillId="0" borderId="91" xfId="0" applyNumberFormat="1" applyFont="1" applyBorder="1" applyAlignment="1">
      <alignment horizontal="right"/>
    </xf>
    <xf numFmtId="1" fontId="8" fillId="2" borderId="91" xfId="4" applyNumberFormat="1" applyFont="1" applyFill="1" applyBorder="1" applyAlignment="1">
      <alignment horizontal="left"/>
    </xf>
    <xf numFmtId="0" fontId="8" fillId="2" borderId="91" xfId="4" applyFont="1" applyFill="1" applyBorder="1" applyAlignment="1">
      <alignment horizontal="left"/>
    </xf>
    <xf numFmtId="0" fontId="13" fillId="0" borderId="91" xfId="0" applyNumberFormat="1" applyFont="1" applyBorder="1" applyAlignment="1">
      <alignment horizontal="right"/>
    </xf>
    <xf numFmtId="49" fontId="8" fillId="2" borderId="91" xfId="4" applyNumberFormat="1" applyFont="1" applyFill="1" applyBorder="1" applyAlignment="1">
      <alignment horizontal="right" wrapText="1"/>
    </xf>
    <xf numFmtId="49" fontId="8" fillId="0" borderId="91" xfId="4" applyNumberFormat="1" applyFont="1" applyBorder="1" applyAlignment="1">
      <alignment horizontal="right" wrapText="1"/>
    </xf>
    <xf numFmtId="49" fontId="8" fillId="0" borderId="91" xfId="4" applyNumberFormat="1" applyFont="1" applyBorder="1" applyAlignment="1">
      <alignment wrapText="1"/>
    </xf>
    <xf numFmtId="49" fontId="8" fillId="2" borderId="91" xfId="4" applyNumberFormat="1" applyFont="1" applyFill="1" applyBorder="1" applyAlignment="1">
      <alignment horizontal="center" wrapText="1"/>
    </xf>
    <xf numFmtId="3" fontId="13" fillId="0" borderId="91" xfId="0" applyNumberFormat="1" applyFont="1" applyBorder="1" applyAlignment="1">
      <alignment horizontal="right"/>
    </xf>
    <xf numFmtId="3" fontId="0" fillId="0" borderId="91" xfId="0" quotePrefix="1" applyNumberFormat="1" applyBorder="1" applyAlignment="1">
      <alignment horizontal="right"/>
    </xf>
    <xf numFmtId="49" fontId="14" fillId="0" borderId="91" xfId="8" applyNumberFormat="1" applyFont="1" applyBorder="1" applyAlignment="1"/>
    <xf numFmtId="0" fontId="3" fillId="0" borderId="91" xfId="4" applyFont="1" applyBorder="1"/>
    <xf numFmtId="0" fontId="0" fillId="0" borderId="91" xfId="0" applyBorder="1" applyAlignment="1">
      <alignment vertical="center"/>
    </xf>
    <xf numFmtId="0" fontId="0" fillId="0" borderId="91" xfId="0" applyBorder="1"/>
    <xf numFmtId="0" fontId="8" fillId="3" borderId="91" xfId="4" applyFont="1" applyFill="1" applyBorder="1" applyAlignment="1">
      <alignment horizontal="right" vertical="top" wrapText="1"/>
    </xf>
    <xf numFmtId="1" fontId="8" fillId="2" borderId="91" xfId="5" applyNumberFormat="1" applyFont="1" applyFill="1" applyBorder="1" applyAlignment="1">
      <alignment horizontal="left" indent="2"/>
    </xf>
    <xf numFmtId="1" fontId="8" fillId="2" borderId="91" xfId="5" applyNumberFormat="1" applyFont="1" applyFill="1" applyBorder="1" applyAlignment="1">
      <alignment horizontal="center"/>
    </xf>
    <xf numFmtId="9" fontId="8" fillId="2" borderId="91" xfId="2" applyFont="1" applyFill="1" applyBorder="1" applyAlignment="1">
      <alignment horizontal="center"/>
    </xf>
    <xf numFmtId="164" fontId="8" fillId="2" borderId="91" xfId="1" applyNumberFormat="1" applyFont="1" applyFill="1" applyBorder="1" applyAlignment="1">
      <alignment horizontal="center"/>
    </xf>
    <xf numFmtId="0" fontId="8" fillId="0" borderId="91" xfId="4" applyFont="1" applyBorder="1" applyAlignment="1">
      <alignment horizontal="right"/>
    </xf>
    <xf numFmtId="49" fontId="14" fillId="0" borderId="91" xfId="8" quotePrefix="1" applyNumberFormat="1" applyFont="1" applyBorder="1" applyAlignment="1"/>
    <xf numFmtId="1" fontId="8" fillId="2" borderId="91" xfId="4" applyNumberFormat="1" applyFont="1" applyFill="1" applyBorder="1"/>
    <xf numFmtId="0" fontId="3" fillId="2" borderId="91" xfId="4" applyFill="1" applyBorder="1"/>
    <xf numFmtId="0" fontId="13" fillId="0" borderId="68" xfId="0" applyNumberFormat="1" applyFont="1" applyBorder="1" applyAlignment="1">
      <alignment horizontal="left"/>
    </xf>
    <xf numFmtId="0" fontId="13" fillId="0" borderId="2" xfId="0" applyNumberFormat="1" applyFont="1" applyBorder="1" applyAlignment="1">
      <alignment horizontal="left"/>
    </xf>
    <xf numFmtId="3" fontId="30" fillId="0" borderId="0" xfId="8" applyNumberFormat="1" applyFont="1" applyAlignment="1"/>
    <xf numFmtId="171" fontId="0" fillId="0" borderId="91" xfId="0" quotePrefix="1" applyNumberFormat="1" applyBorder="1" applyAlignment="1">
      <alignment horizontal="right"/>
    </xf>
    <xf numFmtId="3" fontId="27" fillId="6" borderId="35" xfId="8" applyNumberFormat="1" applyFont="1" applyFill="1" applyBorder="1" applyAlignment="1">
      <alignment horizontal="center" vertical="center" wrapText="1"/>
    </xf>
    <xf numFmtId="3" fontId="25" fillId="6" borderId="34"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14" fillId="0" borderId="56" xfId="9" applyNumberFormat="1" applyFont="1" applyBorder="1" applyAlignment="1"/>
    <xf numFmtId="3" fontId="42" fillId="0" borderId="51" xfId="8" applyNumberFormat="1" applyFont="1" applyBorder="1" applyAlignment="1"/>
    <xf numFmtId="3" fontId="42" fillId="4" borderId="51" xfId="8" applyNumberFormat="1" applyFont="1" applyFill="1" applyBorder="1" applyAlignment="1"/>
    <xf numFmtId="3" fontId="42" fillId="0" borderId="52" xfId="8" applyNumberFormat="1" applyFont="1" applyBorder="1" applyAlignment="1"/>
    <xf numFmtId="167" fontId="42" fillId="0" borderId="52" xfId="8" applyNumberFormat="1" applyFont="1" applyBorder="1" applyAlignment="1"/>
    <xf numFmtId="3" fontId="42" fillId="0" borderId="53" xfId="8" applyNumberFormat="1" applyFont="1" applyBorder="1" applyAlignment="1"/>
    <xf numFmtId="3" fontId="42" fillId="0" borderId="56" xfId="8" applyNumberFormat="1" applyFont="1" applyBorder="1" applyAlignment="1"/>
    <xf numFmtId="3" fontId="42" fillId="0" borderId="63" xfId="8" applyNumberFormat="1" applyFont="1" applyBorder="1" applyAlignment="1"/>
    <xf numFmtId="3" fontId="42" fillId="0" borderId="64" xfId="8" applyNumberFormat="1" applyFont="1" applyBorder="1" applyAlignment="1"/>
    <xf numFmtId="3" fontId="42" fillId="0" borderId="52" xfId="8" applyNumberFormat="1" applyFont="1" applyBorder="1" applyAlignment="1">
      <alignment horizontal="center"/>
    </xf>
    <xf numFmtId="169" fontId="42" fillId="0" borderId="52" xfId="8" applyNumberFormat="1" applyFont="1" applyBorder="1" applyAlignment="1"/>
    <xf numFmtId="166" fontId="42" fillId="0" borderId="52" xfId="8" applyNumberFormat="1" applyFont="1" applyBorder="1" applyAlignment="1"/>
    <xf numFmtId="3" fontId="42" fillId="0" borderId="52" xfId="8" applyNumberFormat="1" applyFont="1" applyFill="1" applyBorder="1" applyAlignment="1"/>
    <xf numFmtId="3" fontId="42" fillId="0" borderId="0" xfId="8" applyNumberFormat="1" applyFont="1" applyAlignment="1"/>
    <xf numFmtId="0" fontId="42" fillId="0" borderId="56" xfId="0" applyFont="1" applyBorder="1"/>
    <xf numFmtId="3" fontId="42" fillId="0" borderId="10" xfId="8" applyNumberFormat="1" applyFont="1" applyBorder="1" applyAlignment="1"/>
    <xf numFmtId="3" fontId="42" fillId="0" borderId="8" xfId="8" applyNumberFormat="1" applyFont="1" applyBorder="1" applyAlignment="1"/>
    <xf numFmtId="3" fontId="42" fillId="4" borderId="8" xfId="8" applyNumberFormat="1" applyFont="1" applyFill="1" applyBorder="1" applyAlignment="1"/>
    <xf numFmtId="167" fontId="42" fillId="0" borderId="10" xfId="8" applyNumberFormat="1" applyFont="1" applyBorder="1" applyAlignment="1"/>
    <xf numFmtId="3" fontId="42" fillId="0" borderId="9" xfId="8" applyNumberFormat="1" applyFont="1" applyBorder="1" applyAlignment="1"/>
    <xf numFmtId="3" fontId="42" fillId="0" borderId="55" xfId="8" applyNumberFormat="1" applyFont="1" applyBorder="1" applyAlignment="1"/>
    <xf numFmtId="3" fontId="42" fillId="0" borderId="61" xfId="8" applyNumberFormat="1" applyFont="1" applyBorder="1" applyAlignment="1"/>
    <xf numFmtId="3" fontId="42" fillId="0" borderId="62" xfId="8" applyNumberFormat="1" applyFont="1" applyBorder="1" applyAlignment="1"/>
    <xf numFmtId="3" fontId="42" fillId="0" borderId="10" xfId="8" applyNumberFormat="1" applyFont="1" applyBorder="1" applyAlignment="1">
      <alignment horizontal="center"/>
    </xf>
    <xf numFmtId="169" fontId="42" fillId="0" borderId="10" xfId="8" applyNumberFormat="1" applyFont="1" applyBorder="1" applyAlignment="1"/>
    <xf numFmtId="166" fontId="42" fillId="0" borderId="10" xfId="8" applyNumberFormat="1" applyFont="1" applyBorder="1" applyAlignment="1"/>
    <xf numFmtId="3" fontId="42" fillId="0" borderId="10" xfId="8" applyNumberFormat="1" applyFont="1" applyFill="1" applyBorder="1" applyAlignment="1"/>
    <xf numFmtId="3" fontId="14" fillId="0" borderId="9" xfId="8" applyNumberFormat="1" applyFont="1" applyBorder="1" applyAlignment="1">
      <alignment horizontal="left"/>
    </xf>
    <xf numFmtId="3" fontId="42" fillId="0" borderId="9" xfId="8" applyNumberFormat="1" applyFont="1" applyBorder="1" applyAlignment="1">
      <alignment horizontal="left"/>
    </xf>
    <xf numFmtId="3" fontId="14" fillId="0" borderId="9" xfId="8" applyNumberFormat="1" applyFont="1" applyFill="1" applyBorder="1" applyAlignment="1">
      <alignment horizontal="left"/>
    </xf>
    <xf numFmtId="3" fontId="14" fillId="0" borderId="53" xfId="8" applyNumberFormat="1" applyFont="1" applyBorder="1" applyAlignment="1">
      <alignment horizontal="left"/>
    </xf>
    <xf numFmtId="3" fontId="42" fillId="0" borderId="53" xfId="8" applyNumberFormat="1" applyFont="1" applyBorder="1" applyAlignment="1">
      <alignment horizontal="left"/>
    </xf>
    <xf numFmtId="3" fontId="14" fillId="0" borderId="18" xfId="8" applyNumberFormat="1" applyFont="1" applyBorder="1" applyAlignment="1"/>
    <xf numFmtId="3" fontId="14" fillId="0" borderId="93" xfId="8" applyNumberFormat="1" applyFont="1" applyBorder="1" applyAlignment="1"/>
    <xf numFmtId="3" fontId="14" fillId="0" borderId="18" xfId="8" applyNumberFormat="1" applyFont="1" applyBorder="1" applyAlignment="1">
      <alignment horizontal="left"/>
    </xf>
    <xf numFmtId="3" fontId="33" fillId="6" borderId="42" xfId="8" applyNumberFormat="1" applyFont="1" applyFill="1" applyBorder="1" applyAlignment="1">
      <alignment horizontal="center" vertical="center" wrapText="1"/>
    </xf>
    <xf numFmtId="3" fontId="23" fillId="6" borderId="42" xfId="8" applyNumberFormat="1" applyFont="1" applyFill="1" applyBorder="1" applyAlignment="1">
      <alignment horizontal="center" vertical="center" wrapText="1"/>
    </xf>
    <xf numFmtId="3" fontId="14" fillId="6" borderId="42" xfId="8" applyNumberFormat="1" applyFont="1" applyFill="1" applyBorder="1" applyAlignment="1">
      <alignment horizontal="center" vertical="center" wrapText="1"/>
    </xf>
    <xf numFmtId="3" fontId="14" fillId="6" borderId="96" xfId="8" applyNumberFormat="1" applyFont="1" applyFill="1" applyBorder="1" applyAlignment="1">
      <alignment horizontal="center" vertical="center" wrapText="1"/>
    </xf>
    <xf numFmtId="3" fontId="14" fillId="6" borderId="90" xfId="8" applyNumberFormat="1" applyFont="1" applyFill="1" applyBorder="1" applyAlignment="1">
      <alignment horizontal="center" vertical="center" wrapText="1"/>
    </xf>
    <xf numFmtId="3" fontId="14" fillId="6" borderId="97" xfId="8" applyNumberFormat="1" applyFont="1" applyFill="1" applyBorder="1" applyAlignment="1">
      <alignment horizontal="center" vertical="center" wrapText="1"/>
    </xf>
    <xf numFmtId="3" fontId="14" fillId="6" borderId="40" xfId="8" applyNumberFormat="1" applyFont="1" applyFill="1" applyBorder="1" applyAlignment="1">
      <alignment horizontal="center" vertical="center" wrapText="1"/>
    </xf>
    <xf numFmtId="3" fontId="14" fillId="0" borderId="98" xfId="8" applyNumberFormat="1" applyFont="1" applyBorder="1" applyAlignment="1">
      <alignment horizontal="center"/>
    </xf>
    <xf numFmtId="3" fontId="37" fillId="0" borderId="99" xfId="8" applyNumberFormat="1" applyFont="1" applyBorder="1" applyAlignment="1"/>
    <xf numFmtId="3" fontId="37" fillId="0" borderId="43" xfId="8" applyNumberFormat="1" applyFont="1" applyBorder="1" applyAlignment="1"/>
    <xf numFmtId="3" fontId="14" fillId="0" borderId="99" xfId="8" applyNumberFormat="1" applyFont="1" applyBorder="1" applyAlignment="1"/>
    <xf numFmtId="3" fontId="37" fillId="0" borderId="80" xfId="8" applyNumberFormat="1" applyFont="1" applyBorder="1" applyAlignment="1"/>
    <xf numFmtId="3" fontId="14" fillId="0" borderId="80" xfId="8" applyNumberFormat="1" applyFont="1" applyFill="1" applyBorder="1" applyAlignment="1"/>
    <xf numFmtId="3" fontId="37" fillId="0" borderId="60" xfId="8" applyNumberFormat="1" applyFont="1" applyBorder="1" applyAlignment="1"/>
    <xf numFmtId="3" fontId="14" fillId="0" borderId="60" xfId="8" applyNumberFormat="1" applyFont="1" applyBorder="1" applyAlignment="1"/>
    <xf numFmtId="3" fontId="14" fillId="0" borderId="42" xfId="8" applyNumberFormat="1" applyFont="1" applyBorder="1" applyAlignment="1"/>
    <xf numFmtId="3" fontId="14" fillId="0" borderId="97" xfId="8" applyNumberFormat="1" applyFont="1" applyBorder="1" applyAlignment="1"/>
    <xf numFmtId="3" fontId="14" fillId="0" borderId="40" xfId="8" applyNumberFormat="1" applyFont="1" applyBorder="1" applyAlignment="1">
      <alignment horizontal="center"/>
    </xf>
    <xf numFmtId="3" fontId="14" fillId="0" borderId="97" xfId="8" applyNumberFormat="1" applyFont="1" applyBorder="1" applyAlignment="1">
      <alignment horizontal="center"/>
    </xf>
    <xf numFmtId="166" fontId="14" fillId="0" borderId="40" xfId="8" applyNumberFormat="1" applyFont="1" applyBorder="1" applyAlignment="1"/>
    <xf numFmtId="3" fontId="14" fillId="0" borderId="100" xfId="8" applyNumberFormat="1" applyFont="1" applyBorder="1" applyAlignment="1">
      <alignment horizontal="center"/>
    </xf>
    <xf numFmtId="0" fontId="14" fillId="0" borderId="60" xfId="0" applyFont="1" applyBorder="1"/>
    <xf numFmtId="3" fontId="42" fillId="0" borderId="60" xfId="9" applyNumberFormat="1" applyFont="1" applyBorder="1" applyAlignment="1"/>
    <xf numFmtId="3" fontId="42" fillId="0" borderId="88" xfId="8" applyNumberFormat="1" applyFont="1" applyBorder="1" applyAlignment="1">
      <alignment horizontal="center"/>
    </xf>
    <xf numFmtId="3" fontId="14" fillId="0" borderId="60" xfId="9" applyNumberFormat="1" applyFont="1" applyBorder="1" applyAlignment="1"/>
    <xf numFmtId="3" fontId="42" fillId="0" borderId="89" xfId="8" applyNumberFormat="1" applyFont="1" applyBorder="1" applyAlignment="1">
      <alignment horizontal="center"/>
    </xf>
    <xf numFmtId="3" fontId="14" fillId="0" borderId="97" xfId="8" applyNumberFormat="1" applyFont="1" applyBorder="1" applyAlignment="1">
      <alignment horizontal="left"/>
    </xf>
    <xf numFmtId="3" fontId="27" fillId="6" borderId="35" xfId="8" applyNumberFormat="1" applyFont="1" applyFill="1" applyBorder="1" applyAlignment="1">
      <alignment horizontal="center" vertical="center" wrapText="1"/>
    </xf>
    <xf numFmtId="167" fontId="14" fillId="0" borderId="10" xfId="8" quotePrefix="1" applyNumberFormat="1" applyFont="1" applyBorder="1" applyAlignment="1"/>
    <xf numFmtId="0" fontId="4" fillId="8" borderId="91" xfId="4" applyFont="1" applyFill="1" applyBorder="1" applyAlignment="1">
      <alignment horizontal="center"/>
    </xf>
    <xf numFmtId="0" fontId="3" fillId="8" borderId="91" xfId="4" applyFill="1" applyBorder="1"/>
    <xf numFmtId="49" fontId="43" fillId="0" borderId="91" xfId="0" quotePrefix="1" applyNumberFormat="1" applyFont="1" applyBorder="1" applyAlignment="1">
      <alignment horizontal="right"/>
    </xf>
    <xf numFmtId="3" fontId="32" fillId="6" borderId="16" xfId="8" applyNumberFormat="1" applyFont="1" applyFill="1" applyBorder="1" applyAlignment="1">
      <alignment horizontal="center" vertical="center" wrapText="1"/>
    </xf>
    <xf numFmtId="3" fontId="28" fillId="4" borderId="23" xfId="8" applyNumberFormat="1" applyFont="1" applyFill="1" applyBorder="1" applyAlignment="1"/>
    <xf numFmtId="3" fontId="32" fillId="6" borderId="4" xfId="8" applyNumberFormat="1" applyFont="1" applyFill="1" applyBorder="1" applyAlignment="1">
      <alignment horizontal="center" vertical="center" wrapText="1"/>
    </xf>
    <xf numFmtId="3" fontId="32" fillId="6" borderId="0" xfId="8" applyNumberFormat="1" applyFont="1" applyFill="1" applyBorder="1" applyAlignment="1">
      <alignment horizontal="center" vertical="center" wrapText="1"/>
    </xf>
    <xf numFmtId="3" fontId="14" fillId="4" borderId="16" xfId="8" applyNumberFormat="1" applyFont="1" applyFill="1" applyBorder="1" applyAlignment="1"/>
    <xf numFmtId="3" fontId="14" fillId="4" borderId="13" xfId="8" applyNumberFormat="1" applyFont="1" applyFill="1" applyBorder="1" applyAlignment="1"/>
    <xf numFmtId="3" fontId="4"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11" fillId="2" borderId="0" xfId="4" applyNumberFormat="1" applyFont="1" applyFill="1" applyBorder="1" applyAlignment="1">
      <alignment horizontal="center"/>
    </xf>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27" fillId="6" borderId="26" xfId="8" applyNumberFormat="1" applyFont="1" applyFill="1" applyBorder="1" applyAlignment="1">
      <alignment horizontal="center" vertical="center" wrapText="1"/>
    </xf>
    <xf numFmtId="3" fontId="27" fillId="6" borderId="41" xfId="8" applyNumberFormat="1" applyFont="1" applyFill="1" applyBorder="1" applyAlignment="1">
      <alignment horizontal="center" vertical="center" wrapText="1"/>
    </xf>
    <xf numFmtId="3" fontId="27" fillId="6" borderId="14" xfId="8" applyNumberFormat="1" applyFont="1" applyFill="1" applyBorder="1" applyAlignment="1">
      <alignment horizontal="left" vertical="center" wrapText="1"/>
    </xf>
    <xf numFmtId="3" fontId="27" fillId="6" borderId="25" xfId="8" applyNumberFormat="1" applyFont="1" applyFill="1" applyBorder="1" applyAlignment="1">
      <alignment horizontal="left" vertical="center" wrapText="1"/>
    </xf>
    <xf numFmtId="3" fontId="27" fillId="6" borderId="13" xfId="8" applyNumberFormat="1" applyFont="1" applyFill="1" applyBorder="1" applyAlignment="1">
      <alignment horizontal="left" vertical="center" wrapText="1"/>
    </xf>
    <xf numFmtId="3" fontId="27" fillId="6" borderId="23" xfId="8" applyNumberFormat="1" applyFont="1" applyFill="1" applyBorder="1" applyAlignment="1">
      <alignment horizontal="left" vertical="center" wrapText="1"/>
    </xf>
    <xf numFmtId="3" fontId="27" fillId="6" borderId="29" xfId="8" applyNumberFormat="1" applyFont="1" applyFill="1" applyBorder="1" applyAlignment="1">
      <alignment horizontal="left" vertical="center" wrapText="1"/>
    </xf>
    <xf numFmtId="3" fontId="27" fillId="6" borderId="24" xfId="8" applyNumberFormat="1" applyFont="1" applyFill="1" applyBorder="1" applyAlignment="1">
      <alignment horizontal="left" vertical="center" wrapText="1"/>
    </xf>
    <xf numFmtId="3" fontId="27" fillId="6" borderId="20" xfId="8" applyNumberFormat="1" applyFont="1" applyFill="1" applyBorder="1" applyAlignment="1">
      <alignment horizontal="center" vertical="center" wrapText="1"/>
    </xf>
    <xf numFmtId="3" fontId="27" fillId="6" borderId="27" xfId="8" applyNumberFormat="1" applyFont="1" applyFill="1" applyBorder="1" applyAlignment="1">
      <alignment horizontal="center" vertical="center" wrapText="1"/>
    </xf>
    <xf numFmtId="3" fontId="27" fillId="6" borderId="34" xfId="8" applyNumberFormat="1" applyFont="1" applyFill="1" applyBorder="1" applyAlignment="1">
      <alignment horizontal="center" vertical="center" wrapText="1"/>
    </xf>
    <xf numFmtId="3" fontId="27" fillId="6" borderId="35" xfId="8" applyNumberFormat="1" applyFont="1" applyFill="1" applyBorder="1" applyAlignment="1">
      <alignment horizontal="center" vertical="center" wrapText="1"/>
    </xf>
    <xf numFmtId="3" fontId="27" fillId="6" borderId="28" xfId="8" applyNumberFormat="1" applyFont="1" applyFill="1" applyBorder="1" applyAlignment="1">
      <alignment horizontal="center" vertical="center" wrapText="1"/>
    </xf>
    <xf numFmtId="3" fontId="27" fillId="6" borderId="4" xfId="8" applyNumberFormat="1" applyFont="1" applyFill="1" applyBorder="1" applyAlignment="1">
      <alignment horizontal="center" vertical="center" wrapText="1"/>
    </xf>
    <xf numFmtId="3" fontId="27" fillId="6" borderId="31" xfId="8" applyNumberFormat="1" applyFont="1" applyFill="1" applyBorder="1" applyAlignment="1">
      <alignment horizontal="center" vertical="center" wrapText="1"/>
    </xf>
    <xf numFmtId="3" fontId="25" fillId="6" borderId="19" xfId="8" applyNumberFormat="1" applyFont="1" applyFill="1" applyBorder="1" applyAlignment="1">
      <alignment horizontal="center" vertical="center" wrapText="1"/>
    </xf>
    <xf numFmtId="3" fontId="27" fillId="6" borderId="19" xfId="8" applyNumberFormat="1" applyFont="1" applyFill="1" applyBorder="1" applyAlignment="1">
      <alignment horizontal="center" vertical="center" wrapText="1"/>
    </xf>
    <xf numFmtId="3" fontId="25" fillId="6" borderId="34" xfId="8" applyNumberFormat="1" applyFont="1" applyFill="1" applyBorder="1" applyAlignment="1">
      <alignment horizontal="center" vertical="center" wrapText="1"/>
    </xf>
    <xf numFmtId="3" fontId="27" fillId="6" borderId="32" xfId="8" applyNumberFormat="1" applyFont="1" applyFill="1" applyBorder="1" applyAlignment="1">
      <alignment horizontal="center" vertical="center" wrapText="1"/>
    </xf>
    <xf numFmtId="3" fontId="14" fillId="6" borderId="32" xfId="8" applyNumberFormat="1" applyFont="1" applyFill="1" applyBorder="1" applyAlignment="1">
      <alignment horizontal="left" vertical="center" wrapText="1"/>
    </xf>
    <xf numFmtId="3" fontId="14" fillId="6" borderId="32" xfId="8" applyNumberFormat="1" applyFont="1" applyFill="1" applyBorder="1" applyAlignment="1">
      <alignment horizontal="left" vertical="center"/>
    </xf>
    <xf numFmtId="3" fontId="14" fillId="7" borderId="32" xfId="8" applyNumberFormat="1" applyFont="1" applyFill="1" applyBorder="1" applyAlignment="1">
      <alignment horizontal="left" vertical="center"/>
    </xf>
    <xf numFmtId="3" fontId="14" fillId="7" borderId="33" xfId="8" applyNumberFormat="1" applyFont="1" applyFill="1" applyBorder="1" applyAlignment="1">
      <alignment horizontal="left" vertical="center"/>
    </xf>
    <xf numFmtId="3" fontId="14" fillId="6" borderId="5" xfId="8" applyNumberFormat="1" applyFont="1" applyFill="1" applyBorder="1" applyAlignment="1">
      <alignment horizontal="left" vertical="center" wrapText="1"/>
    </xf>
    <xf numFmtId="3" fontId="27" fillId="6" borderId="22" xfId="8" applyNumberFormat="1" applyFont="1" applyFill="1" applyBorder="1" applyAlignment="1">
      <alignment horizontal="center" vertical="center" wrapText="1"/>
    </xf>
    <xf numFmtId="3" fontId="14" fillId="6" borderId="35" xfId="8" applyNumberFormat="1" applyFont="1" applyFill="1" applyBorder="1" applyAlignment="1">
      <alignment horizontal="left" vertical="center" wrapText="1"/>
    </xf>
    <xf numFmtId="3" fontId="14" fillId="6" borderId="35" xfId="8" applyNumberFormat="1" applyFont="1" applyFill="1" applyBorder="1" applyAlignment="1">
      <alignment horizontal="left" vertical="center"/>
    </xf>
    <xf numFmtId="3" fontId="14" fillId="7" borderId="35" xfId="8" applyNumberFormat="1" applyFont="1" applyFill="1" applyBorder="1" applyAlignment="1">
      <alignment horizontal="left" vertical="center"/>
    </xf>
    <xf numFmtId="3" fontId="14" fillId="7" borderId="22" xfId="8" applyNumberFormat="1" applyFont="1" applyFill="1" applyBorder="1" applyAlignment="1">
      <alignment horizontal="left" vertical="center"/>
    </xf>
    <xf numFmtId="3" fontId="27" fillId="6" borderId="94" xfId="8" applyNumberFormat="1" applyFont="1" applyFill="1" applyBorder="1" applyAlignment="1">
      <alignment horizontal="left" vertical="center" wrapText="1"/>
    </xf>
    <xf numFmtId="3" fontId="27" fillId="6" borderId="95" xfId="8" applyNumberFormat="1" applyFont="1" applyFill="1" applyBorder="1" applyAlignment="1">
      <alignment horizontal="left" vertical="center" wrapText="1"/>
    </xf>
    <xf numFmtId="3" fontId="25" fillId="6" borderId="34" xfId="8" applyNumberFormat="1" applyFont="1" applyFill="1" applyBorder="1" applyAlignment="1">
      <alignment horizontal="left" vertical="center" wrapText="1"/>
    </xf>
    <xf numFmtId="3" fontId="27" fillId="6" borderId="35" xfId="8" applyNumberFormat="1" applyFont="1" applyFill="1" applyBorder="1" applyAlignment="1">
      <alignment horizontal="left" vertical="center" wrapText="1"/>
    </xf>
    <xf numFmtId="3" fontId="25" fillId="6" borderId="35" xfId="8" applyNumberFormat="1" applyFont="1" applyFill="1" applyBorder="1" applyAlignment="1">
      <alignment horizontal="left" vertical="center" wrapText="1"/>
    </xf>
    <xf numFmtId="3" fontId="27" fillId="6" borderId="34" xfId="8" applyNumberFormat="1" applyFont="1" applyFill="1" applyBorder="1" applyAlignment="1">
      <alignment horizontal="left" vertical="center" wrapText="1"/>
    </xf>
    <xf numFmtId="3" fontId="27" fillId="6" borderId="22" xfId="8" applyNumberFormat="1" applyFont="1" applyFill="1" applyBorder="1" applyAlignment="1">
      <alignment horizontal="left" vertical="center" wrapText="1"/>
    </xf>
    <xf numFmtId="3" fontId="14" fillId="6" borderId="31" xfId="8" applyNumberFormat="1" applyFont="1" applyFill="1" applyBorder="1" applyAlignment="1">
      <alignment horizontal="left" vertical="center" wrapText="1"/>
    </xf>
    <xf numFmtId="3" fontId="14" fillId="6" borderId="34" xfId="8" applyNumberFormat="1" applyFont="1" applyFill="1" applyBorder="1" applyAlignment="1">
      <alignment horizontal="left" vertical="center" wrapText="1"/>
    </xf>
    <xf numFmtId="3" fontId="25" fillId="6" borderId="22" xfId="8" applyNumberFormat="1" applyFont="1" applyFill="1" applyBorder="1" applyAlignment="1">
      <alignment horizontal="left" vertical="center" wrapText="1"/>
    </xf>
    <xf numFmtId="3" fontId="31" fillId="6" borderId="34" xfId="8" applyNumberFormat="1" applyFont="1" applyFill="1" applyBorder="1" applyAlignment="1">
      <alignment horizontal="left" vertical="center" wrapText="1"/>
    </xf>
    <xf numFmtId="3" fontId="31" fillId="6" borderId="22" xfId="8" applyNumberFormat="1" applyFont="1" applyFill="1" applyBorder="1" applyAlignment="1">
      <alignment horizontal="left" vertical="center" wrapText="1"/>
    </xf>
    <xf numFmtId="3" fontId="31" fillId="6" borderId="35" xfId="8" applyNumberFormat="1" applyFont="1" applyFill="1" applyBorder="1" applyAlignment="1">
      <alignment horizontal="left" vertical="center" wrapText="1"/>
    </xf>
    <xf numFmtId="3" fontId="27" fillId="6" borderId="21" xfId="8" applyNumberFormat="1" applyFont="1" applyFill="1" applyBorder="1" applyAlignment="1">
      <alignment horizontal="left" vertical="center" wrapText="1"/>
    </xf>
    <xf numFmtId="3" fontId="27" fillId="6" borderId="5" xfId="8" applyNumberFormat="1" applyFont="1" applyFill="1" applyBorder="1" applyAlignment="1">
      <alignment horizontal="left" vertical="center" wrapText="1"/>
    </xf>
    <xf numFmtId="0" fontId="38" fillId="0" borderId="68" xfId="0" applyNumberFormat="1" applyFont="1" applyBorder="1" applyAlignment="1">
      <alignment horizontal="left"/>
    </xf>
    <xf numFmtId="0" fontId="38" fillId="0" borderId="92" xfId="0" applyNumberFormat="1" applyFont="1" applyBorder="1" applyAlignment="1">
      <alignment horizontal="left"/>
    </xf>
  </cellXfs>
  <cellStyles count="10">
    <cellStyle name="Comma" xfId="1" builtinId="3"/>
    <cellStyle name="Comma 2" xfId="5"/>
    <cellStyle name="Normal" xfId="0" builtinId="0"/>
    <cellStyle name="Normal 2" xfId="3"/>
    <cellStyle name="Normal 3" xfId="4"/>
    <cellStyle name="Normal 4" xfId="6"/>
    <cellStyle name="Normal 5" xfId="8"/>
    <cellStyle name="Normal 5 2" xfId="9"/>
    <cellStyle name="Percent" xfId="2" builtinId="5"/>
    <cellStyle name="Percent 2" xfId="7"/>
  </cellStyles>
  <dxfs count="28">
    <dxf>
      <numFmt numFmtId="3" formatCode="#,##0"/>
    </dxf>
    <dxf>
      <font>
        <color rgb="FFFF0000"/>
      </font>
    </dxf>
    <dxf>
      <font>
        <color rgb="FFFF0000"/>
      </font>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B2B2B2"/>
      <color rgb="FF008000"/>
      <color rgb="FFECEADC"/>
      <color rgb="FFE4E0CA"/>
      <color rgb="FF800080"/>
      <color rgb="FFCC3300"/>
      <color rgb="FFFFFFCC"/>
      <color rgb="FFD1C9A2"/>
      <color rgb="FFE2DDC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14" sel="1" val="0"/>
</file>

<file path=xl/ctrlProps/ctrlProp2.xml><?xml version="1.0" encoding="utf-8"?>
<formControlPr xmlns="http://schemas.microsoft.com/office/spreadsheetml/2009/9/main" objectType="List" dx="16" fmlaLink="$AF$6" fmlaRange="$AE$9:$AE$28" sel="11" val="0"/>
</file>

<file path=xl/ctrlProps/ctrlProp3.xml><?xml version="1.0" encoding="utf-8"?>
<formControlPr xmlns="http://schemas.microsoft.com/office/spreadsheetml/2009/9/main" objectType="List" dx="16" fmlaLink="$AF$106" fmlaRange="$AE$109:$AE$129" sel="20" val="0"/>
</file>

<file path=xl/ctrlProps/ctrlProp4.xml><?xml version="1.0" encoding="utf-8"?>
<formControlPr xmlns="http://schemas.microsoft.com/office/spreadsheetml/2009/9/main" objectType="List" dx="22" fmlaLink="$AD$106" fmlaRange="$AD$109:$AD$114" sel="1" val="0"/>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2.jpg"/></Relationships>
</file>

<file path=xl/drawings/_rels/drawing5.xml.rels><?xml version="1.0" encoding="UTF-8" standalone="yes"?>
<Relationships xmlns="http://schemas.openxmlformats.org/package/2006/relationships"><Relationship Id="rId1" Type="http://schemas.openxmlformats.org/officeDocument/2006/relationships/image" Target="../media/image2.jpg"/></Relationships>
</file>

<file path=xl/drawings/_rels/drawing6.xml.rels><?xml version="1.0" encoding="UTF-8" standalone="yes"?>
<Relationships xmlns="http://schemas.openxmlformats.org/package/2006/relationships"><Relationship Id="rId3" Type="http://schemas.openxmlformats.org/officeDocument/2006/relationships/image" Target="../media/image4.jpg"/><Relationship Id="rId2" Type="http://schemas.openxmlformats.org/officeDocument/2006/relationships/image" Target="../media/image3.jpg"/><Relationship Id="rId1" Type="http://schemas.openxmlformats.org/officeDocument/2006/relationships/image" Target="../media/image2.jpg"/><Relationship Id="rId6" Type="http://schemas.openxmlformats.org/officeDocument/2006/relationships/image" Target="../media/image7.jpg"/><Relationship Id="rId5" Type="http://schemas.openxmlformats.org/officeDocument/2006/relationships/image" Target="../media/image6.jpg"/><Relationship Id="rId4" Type="http://schemas.openxmlformats.org/officeDocument/2006/relationships/image" Target="../media/image5.jpg"/></Relationships>
</file>

<file path=xl/drawings/_rels/drawing7.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18927"/>
          <a:ext cx="10231374" cy="6723603"/>
        </a:xfrm>
        <a:prstGeom prst="rect">
          <a:avLst/>
        </a:prstGeom>
      </xdr:spPr>
    </xdr:pic>
    <xdr:clientData/>
  </xdr:twoCellAnchor>
  <xdr:twoCellAnchor>
    <xdr:from>
      <xdr:col>19</xdr:col>
      <xdr:colOff>95242</xdr:colOff>
      <xdr:row>0</xdr:row>
      <xdr:rowOff>107154</xdr:rowOff>
    </xdr:from>
    <xdr:to>
      <xdr:col>25</xdr:col>
      <xdr:colOff>83336</xdr:colOff>
      <xdr:row>1</xdr:row>
      <xdr:rowOff>204018</xdr:rowOff>
    </xdr:to>
    <xdr:sp macro="" textlink="">
      <xdr:nvSpPr>
        <xdr:cNvPr id="80" name="TextBox 79"/>
        <xdr:cNvSpPr txBox="1"/>
      </xdr:nvSpPr>
      <xdr:spPr>
        <a:xfrm>
          <a:off x="11215680"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Time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frame for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Metric</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19</xdr:col>
      <xdr:colOff>95242</xdr:colOff>
      <xdr:row>7</xdr:row>
      <xdr:rowOff>84350</xdr:rowOff>
    </xdr:from>
    <xdr:to>
      <xdr:col>25</xdr:col>
      <xdr:colOff>104768</xdr:colOff>
      <xdr:row>9</xdr:row>
      <xdr:rowOff>88710</xdr:rowOff>
    </xdr:to>
    <xdr:sp macro="" textlink="">
      <xdr:nvSpPr>
        <xdr:cNvPr id="105" name="TextBox 104"/>
        <xdr:cNvSpPr txBox="1"/>
      </xdr:nvSpPr>
      <xdr:spPr>
        <a:xfrm>
          <a:off x="11215680" y="1548819"/>
          <a:ext cx="3652838" cy="36154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Blue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19</xdr:col>
          <xdr:colOff>95250</xdr:colOff>
          <xdr:row>1</xdr:row>
          <xdr:rowOff>190500</xdr:rowOff>
        </xdr:from>
        <xdr:to>
          <xdr:col>25</xdr:col>
          <xdr:colOff>66675</xdr:colOff>
          <xdr:row>6</xdr:row>
          <xdr:rowOff>114300</xdr:rowOff>
        </xdr:to>
        <xdr:sp macro="" textlink="">
          <xdr:nvSpPr>
            <xdr:cNvPr id="3111" name="List Box 39" hidden="1">
              <a:extLst>
                <a:ext uri="{63B3BB69-23CF-44E3-9099-C40C66FF867C}">
                  <a14:compatExt spid="_x0000_s3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19</xdr:col>
          <xdr:colOff>95250</xdr:colOff>
          <xdr:row>9</xdr:row>
          <xdr:rowOff>57150</xdr:rowOff>
        </xdr:from>
        <xdr:to>
          <xdr:col>25</xdr:col>
          <xdr:colOff>95250</xdr:colOff>
          <xdr:row>24</xdr:row>
          <xdr:rowOff>95250</xdr:rowOff>
        </xdr:to>
        <xdr:sp macro="" textlink="">
          <xdr:nvSpPr>
            <xdr:cNvPr id="3115" name="List Box 43" hidden="1">
              <a:extLst>
                <a:ext uri="{63B3BB69-23CF-44E3-9099-C40C66FF867C}">
                  <a14:compatExt spid="_x0000_s3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340074</xdr:colOff>
      <xdr:row>0</xdr:row>
      <xdr:rowOff>0</xdr:rowOff>
    </xdr:from>
    <xdr:to>
      <xdr:col>17</xdr:col>
      <xdr:colOff>227896</xdr:colOff>
      <xdr:row>1</xdr:row>
      <xdr:rowOff>26732</xdr:rowOff>
    </xdr:to>
    <xdr:sp macro="" textlink="$AD$34">
      <xdr:nvSpPr>
        <xdr:cNvPr id="63" name="TextBox 62"/>
        <xdr:cNvSpPr txBox="1"/>
      </xdr:nvSpPr>
      <xdr:spPr>
        <a:xfrm>
          <a:off x="4757293" y="0"/>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Winter 2016-17</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188,610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226,280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515,624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340074</xdr:colOff>
      <xdr:row>0</xdr:row>
      <xdr:rowOff>184148</xdr:rowOff>
    </xdr:from>
    <xdr:to>
      <xdr:col>18</xdr:col>
      <xdr:colOff>201208</xdr:colOff>
      <xdr:row>1</xdr:row>
      <xdr:rowOff>241835</xdr:rowOff>
    </xdr:to>
    <xdr:sp macro="" textlink="$AD$35">
      <xdr:nvSpPr>
        <xdr:cNvPr id="64" name="TextBox 63"/>
        <xdr:cNvSpPr txBox="1"/>
      </xdr:nvSpPr>
      <xdr:spPr>
        <a:xfrm>
          <a:off x="4757293" y="184148"/>
          <a:ext cx="5957134" cy="3077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2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2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59253</xdr:colOff>
      <xdr:row>5</xdr:row>
      <xdr:rowOff>51175</xdr:rowOff>
    </xdr:from>
    <xdr:to>
      <xdr:col>18</xdr:col>
      <xdr:colOff>526590</xdr:colOff>
      <xdr:row>36</xdr:row>
      <xdr:rowOff>11131</xdr:rowOff>
    </xdr:to>
    <xdr:grpSp>
      <xdr:nvGrpSpPr>
        <xdr:cNvPr id="6" name="Group 5"/>
        <xdr:cNvGrpSpPr/>
      </xdr:nvGrpSpPr>
      <xdr:grpSpPr>
        <a:xfrm>
          <a:off x="59253" y="1158456"/>
          <a:ext cx="10980556" cy="6115488"/>
          <a:chOff x="59253" y="1146550"/>
          <a:chExt cx="11001997" cy="6103581"/>
        </a:xfrm>
      </xdr:grpSpPr>
      <xdr:sp macro="" textlink="$AD$38">
        <xdr:nvSpPr>
          <xdr:cNvPr id="181" name="Text Box 81"/>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49,000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595,525</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32,022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1,090,000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732,000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156,355</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12,095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283,625</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525,276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127,382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431,518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142,182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7,720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200,047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20,636</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64,390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53,000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121,454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185,754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304,500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111,469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25,592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70,000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1,218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49,439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111,970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281,291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11,092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197,417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rgbClr val="0033CC"/>
                </a:solidFill>
                <a:latin typeface="Calibri"/>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21,730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91,494</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1</xdr:col>
      <xdr:colOff>72551</xdr:colOff>
      <xdr:row>6</xdr:row>
      <xdr:rowOff>39020</xdr:rowOff>
    </xdr:from>
    <xdr:to>
      <xdr:col>19</xdr:col>
      <xdr:colOff>562154</xdr:colOff>
      <xdr:row>36</xdr:row>
      <xdr:rowOff>160809</xdr:rowOff>
    </xdr:to>
    <xdr:grpSp>
      <xdr:nvGrpSpPr>
        <xdr:cNvPr id="5" name="Group 4"/>
        <xdr:cNvGrpSpPr/>
      </xdr:nvGrpSpPr>
      <xdr:grpSpPr>
        <a:xfrm>
          <a:off x="167801" y="1312989"/>
          <a:ext cx="11514791" cy="6110633"/>
          <a:chOff x="162358" y="1279992"/>
          <a:chExt cx="11538603" cy="6103489"/>
        </a:xfrm>
      </xdr:grpSpPr>
      <xdr:sp macro="" textlink="$AD$138">
        <xdr:nvSpPr>
          <xdr:cNvPr id="120" name="Text Box 81"/>
          <xdr:cNvSpPr txBox="1">
            <a:spLocks noChangeArrowheads="1" noTextEdit="1"/>
          </xdr:cNvSpPr>
        </xdr:nvSpPr>
        <xdr:spPr bwMode="auto">
          <a:xfrm>
            <a:off x="1620117" y="4616505"/>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7">
        <xdr:nvSpPr>
          <xdr:cNvPr id="121" name="Text Box 81"/>
          <xdr:cNvSpPr txBox="1">
            <a:spLocks noChangeArrowheads="1" noTextEdit="1"/>
          </xdr:cNvSpPr>
        </xdr:nvSpPr>
        <xdr:spPr bwMode="auto">
          <a:xfrm>
            <a:off x="2529290" y="7026332"/>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5">
        <xdr:nvSpPr>
          <xdr:cNvPr id="122" name="Text Box 81"/>
          <xdr:cNvSpPr txBox="1">
            <a:spLocks noChangeArrowheads="1" noTextEdit="1"/>
          </xdr:cNvSpPr>
        </xdr:nvSpPr>
        <xdr:spPr bwMode="auto">
          <a:xfrm>
            <a:off x="7515119" y="6299122"/>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144">
        <xdr:nvSpPr>
          <xdr:cNvPr id="123" name="Text Box 81"/>
          <xdr:cNvSpPr txBox="1">
            <a:spLocks noChangeArrowheads="1" noTextEdit="1"/>
          </xdr:cNvSpPr>
        </xdr:nvSpPr>
        <xdr:spPr bwMode="auto">
          <a:xfrm>
            <a:off x="9395307" y="4394936"/>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3">
        <xdr:nvSpPr>
          <xdr:cNvPr id="124" name="Text Box 81"/>
          <xdr:cNvSpPr txBox="1">
            <a:spLocks noChangeArrowheads="1" noTextEdit="1"/>
          </xdr:cNvSpPr>
        </xdr:nvSpPr>
        <xdr:spPr bwMode="auto">
          <a:xfrm>
            <a:off x="9704999" y="3693034"/>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2">
        <xdr:nvSpPr>
          <xdr:cNvPr id="125" name="Text Box 81"/>
          <xdr:cNvSpPr txBox="1">
            <a:spLocks noChangeArrowheads="1" noTextEdit="1"/>
          </xdr:cNvSpPr>
        </xdr:nvSpPr>
        <xdr:spPr bwMode="auto">
          <a:xfrm>
            <a:off x="10013256" y="2985102"/>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5">
        <xdr:nvSpPr>
          <xdr:cNvPr id="126" name="Text Box 81"/>
          <xdr:cNvSpPr txBox="1">
            <a:spLocks noChangeArrowheads="1" noTextEdit="1"/>
          </xdr:cNvSpPr>
        </xdr:nvSpPr>
        <xdr:spPr bwMode="auto">
          <a:xfrm>
            <a:off x="10113009" y="1934196"/>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6">
        <xdr:nvSpPr>
          <xdr:cNvPr id="127" name="Text Box 81"/>
          <xdr:cNvSpPr txBox="1">
            <a:spLocks noChangeArrowheads="1" noTextEdit="1"/>
          </xdr:cNvSpPr>
        </xdr:nvSpPr>
        <xdr:spPr bwMode="auto">
          <a:xfrm>
            <a:off x="9617215" y="4046677"/>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1">
        <xdr:nvSpPr>
          <xdr:cNvPr id="128" name="Text Box 81"/>
          <xdr:cNvSpPr txBox="1">
            <a:spLocks noChangeArrowheads="1" noTextEdit="1"/>
          </xdr:cNvSpPr>
        </xdr:nvSpPr>
        <xdr:spPr bwMode="auto">
          <a:xfrm>
            <a:off x="6929762" y="3361184"/>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$43</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0">
        <xdr:nvSpPr>
          <xdr:cNvPr id="129" name="Text Box 81"/>
          <xdr:cNvSpPr txBox="1">
            <a:spLocks noChangeArrowheads="1" noTextEdit="1"/>
          </xdr:cNvSpPr>
        </xdr:nvSpPr>
        <xdr:spPr bwMode="auto">
          <a:xfrm>
            <a:off x="3860163" y="1750872"/>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8">
        <xdr:nvSpPr>
          <xdr:cNvPr id="130" name="Text Box 81"/>
          <xdr:cNvSpPr txBox="1">
            <a:spLocks noChangeArrowheads="1" noTextEdit="1"/>
          </xdr:cNvSpPr>
        </xdr:nvSpPr>
        <xdr:spPr bwMode="auto">
          <a:xfrm>
            <a:off x="8263666" y="2478078"/>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6">
        <xdr:nvSpPr>
          <xdr:cNvPr id="131" name="Text Box 81"/>
          <xdr:cNvSpPr txBox="1">
            <a:spLocks noChangeArrowheads="1" noTextEdit="1"/>
          </xdr:cNvSpPr>
        </xdr:nvSpPr>
        <xdr:spPr bwMode="auto">
          <a:xfrm>
            <a:off x="9801403" y="3340554"/>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4">
        <xdr:nvSpPr>
          <xdr:cNvPr id="132" name="Text Box 81"/>
          <xdr:cNvSpPr txBox="1">
            <a:spLocks noChangeArrowheads="1" noTextEdit="1"/>
          </xdr:cNvSpPr>
        </xdr:nvSpPr>
        <xdr:spPr bwMode="auto">
          <a:xfrm>
            <a:off x="7861219" y="3031976"/>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4">
        <xdr:nvSpPr>
          <xdr:cNvPr id="133" name="Text Box 81"/>
          <xdr:cNvSpPr txBox="1">
            <a:spLocks noChangeArrowheads="1" noTextEdit="1"/>
          </xdr:cNvSpPr>
        </xdr:nvSpPr>
        <xdr:spPr bwMode="auto">
          <a:xfrm>
            <a:off x="7412953" y="3732337"/>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$75</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9">
        <xdr:nvSpPr>
          <xdr:cNvPr id="134" name="Text Box 81"/>
          <xdr:cNvSpPr txBox="1">
            <a:spLocks noChangeArrowheads="1" noTextEdit="1"/>
          </xdr:cNvSpPr>
        </xdr:nvSpPr>
        <xdr:spPr bwMode="auto">
          <a:xfrm>
            <a:off x="3861264" y="5564810"/>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5">
        <xdr:nvSpPr>
          <xdr:cNvPr id="135" name="Text Box 81"/>
          <xdr:cNvSpPr txBox="1">
            <a:spLocks noChangeArrowheads="1" noTextEdit="1"/>
          </xdr:cNvSpPr>
        </xdr:nvSpPr>
        <xdr:spPr bwMode="auto">
          <a:xfrm>
            <a:off x="10194843" y="2642765"/>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2">
        <xdr:nvSpPr>
          <xdr:cNvPr id="136" name="Text Box 81"/>
          <xdr:cNvSpPr txBox="1">
            <a:spLocks noChangeArrowheads="1" noTextEdit="1"/>
          </xdr:cNvSpPr>
        </xdr:nvSpPr>
        <xdr:spPr bwMode="auto">
          <a:xfrm>
            <a:off x="8029335" y="3993973"/>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5">
        <xdr:nvSpPr>
          <xdr:cNvPr id="137" name="Text Box 81"/>
          <xdr:cNvSpPr txBox="1">
            <a:spLocks noChangeArrowheads="1" noTextEdit="1"/>
          </xdr:cNvSpPr>
        </xdr:nvSpPr>
        <xdr:spPr bwMode="auto">
          <a:xfrm>
            <a:off x="5680533" y="2335289"/>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1">
        <xdr:nvSpPr>
          <xdr:cNvPr id="138" name="Text Box 81"/>
          <xdr:cNvSpPr txBox="1">
            <a:spLocks noChangeArrowheads="1" noTextEdit="1"/>
          </xdr:cNvSpPr>
        </xdr:nvSpPr>
        <xdr:spPr bwMode="auto">
          <a:xfrm>
            <a:off x="7683813" y="1770450"/>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8">
        <xdr:nvSpPr>
          <xdr:cNvPr id="139" name="Text Box 81"/>
          <xdr:cNvSpPr txBox="1">
            <a:spLocks noChangeArrowheads="1" noTextEdit="1"/>
          </xdr:cNvSpPr>
        </xdr:nvSpPr>
        <xdr:spPr bwMode="auto">
          <a:xfrm>
            <a:off x="6458574" y="2652645"/>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5">
        <xdr:nvSpPr>
          <xdr:cNvPr id="140" name="Text Box 81"/>
          <xdr:cNvSpPr txBox="1">
            <a:spLocks noChangeArrowheads="1" noTextEdit="1"/>
          </xdr:cNvSpPr>
        </xdr:nvSpPr>
        <xdr:spPr bwMode="auto">
          <a:xfrm>
            <a:off x="9119094" y="1706553"/>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7">
        <xdr:nvSpPr>
          <xdr:cNvPr id="141" name="Text Box 81"/>
          <xdr:cNvSpPr txBox="1">
            <a:spLocks noChangeArrowheads="1" noTextEdit="1"/>
          </xdr:cNvSpPr>
        </xdr:nvSpPr>
        <xdr:spPr bwMode="auto">
          <a:xfrm>
            <a:off x="10254473" y="2338811"/>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6">
        <xdr:nvSpPr>
          <xdr:cNvPr id="142" name="Text Box 81"/>
          <xdr:cNvSpPr txBox="1">
            <a:spLocks noChangeArrowheads="1" noTextEdit="1"/>
          </xdr:cNvSpPr>
        </xdr:nvSpPr>
        <xdr:spPr bwMode="auto">
          <a:xfrm>
            <a:off x="2578191" y="2597634"/>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7">
        <xdr:nvSpPr>
          <xdr:cNvPr id="143" name="Text Box 81"/>
          <xdr:cNvSpPr txBox="1">
            <a:spLocks noChangeArrowheads="1" noTextEdit="1"/>
          </xdr:cNvSpPr>
        </xdr:nvSpPr>
        <xdr:spPr bwMode="auto">
          <a:xfrm>
            <a:off x="779048" y="6547757"/>
            <a:ext cx="1515068" cy="2313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$160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6">
        <xdr:nvSpPr>
          <xdr:cNvPr id="144" name="Text Box 81"/>
          <xdr:cNvSpPr txBox="1">
            <a:spLocks noChangeArrowheads="1" noTextEdit="1"/>
          </xdr:cNvSpPr>
        </xdr:nvSpPr>
        <xdr:spPr bwMode="auto">
          <a:xfrm>
            <a:off x="6597586" y="5381171"/>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1">
        <xdr:nvSpPr>
          <xdr:cNvPr id="145" name="Text Box 81"/>
          <xdr:cNvSpPr txBox="1">
            <a:spLocks noChangeArrowheads="1" noTextEdit="1"/>
          </xdr:cNvSpPr>
        </xdr:nvSpPr>
        <xdr:spPr bwMode="auto">
          <a:xfrm>
            <a:off x="2844761" y="3677973"/>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0">
        <xdr:nvSpPr>
          <xdr:cNvPr id="146" name="Text Box 81"/>
          <xdr:cNvSpPr txBox="1">
            <a:spLocks noChangeArrowheads="1" noTextEdit="1"/>
          </xdr:cNvSpPr>
        </xdr:nvSpPr>
        <xdr:spPr bwMode="auto">
          <a:xfrm>
            <a:off x="162358" y="3818514"/>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9">
        <xdr:nvSpPr>
          <xdr:cNvPr id="147" name="Text Box 81"/>
          <xdr:cNvSpPr txBox="1">
            <a:spLocks noChangeArrowheads="1" noTextEdit="1"/>
          </xdr:cNvSpPr>
        </xdr:nvSpPr>
        <xdr:spPr bwMode="auto">
          <a:xfrm>
            <a:off x="5304406" y="4783059"/>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6">
        <xdr:nvSpPr>
          <xdr:cNvPr id="148" name="Text Box 81"/>
          <xdr:cNvSpPr txBox="1">
            <a:spLocks noChangeArrowheads="1" noTextEdit="1"/>
          </xdr:cNvSpPr>
        </xdr:nvSpPr>
        <xdr:spPr bwMode="auto">
          <a:xfrm>
            <a:off x="7242239" y="5241837"/>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4">
        <xdr:nvSpPr>
          <xdr:cNvPr id="149" name="Text Box 81"/>
          <xdr:cNvSpPr txBox="1">
            <a:spLocks noChangeArrowheads="1" noTextEdit="1"/>
          </xdr:cNvSpPr>
        </xdr:nvSpPr>
        <xdr:spPr bwMode="auto">
          <a:xfrm>
            <a:off x="5541382" y="5901770"/>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3">
        <xdr:nvSpPr>
          <xdr:cNvPr id="150" name="Text Box 81"/>
          <xdr:cNvSpPr txBox="1">
            <a:spLocks noChangeArrowheads="1" noTextEdit="1"/>
          </xdr:cNvSpPr>
        </xdr:nvSpPr>
        <xdr:spPr bwMode="auto">
          <a:xfrm>
            <a:off x="6792201" y="4086252"/>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2">
        <xdr:nvSpPr>
          <xdr:cNvPr id="151" name="Text Box 81"/>
          <xdr:cNvSpPr txBox="1">
            <a:spLocks noChangeArrowheads="1" noTextEdit="1"/>
          </xdr:cNvSpPr>
        </xdr:nvSpPr>
        <xdr:spPr bwMode="auto">
          <a:xfrm>
            <a:off x="4184563" y="3931808"/>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$47</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1">
        <xdr:nvSpPr>
          <xdr:cNvPr id="152" name="Text Box 81"/>
          <xdr:cNvSpPr txBox="1">
            <a:spLocks noChangeArrowheads="1" noTextEdit="1"/>
          </xdr:cNvSpPr>
        </xdr:nvSpPr>
        <xdr:spPr bwMode="auto">
          <a:xfrm>
            <a:off x="5057621" y="3080184"/>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0">
        <xdr:nvSpPr>
          <xdr:cNvPr id="153" name="Text Box 81"/>
          <xdr:cNvSpPr txBox="1">
            <a:spLocks noChangeArrowheads="1" noTextEdit="1"/>
          </xdr:cNvSpPr>
        </xdr:nvSpPr>
        <xdr:spPr bwMode="auto">
          <a:xfrm>
            <a:off x="6517529" y="3627611"/>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9">
        <xdr:nvSpPr>
          <xdr:cNvPr id="154" name="Text Box 81"/>
          <xdr:cNvSpPr txBox="1">
            <a:spLocks noChangeArrowheads="1" noTextEdit="1"/>
          </xdr:cNvSpPr>
        </xdr:nvSpPr>
        <xdr:spPr bwMode="auto">
          <a:xfrm>
            <a:off x="6022654" y="3398089"/>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$65</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8">
        <xdr:nvSpPr>
          <xdr:cNvPr id="155" name="Text Box 81"/>
          <xdr:cNvSpPr txBox="1">
            <a:spLocks noChangeArrowheads="1" noTextEdit="1"/>
          </xdr:cNvSpPr>
        </xdr:nvSpPr>
        <xdr:spPr bwMode="auto">
          <a:xfrm>
            <a:off x="1520960" y="2337402"/>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4">
        <xdr:nvSpPr>
          <xdr:cNvPr id="156" name="Text Box 81"/>
          <xdr:cNvSpPr txBox="1">
            <a:spLocks noChangeArrowheads="1" noTextEdit="1"/>
          </xdr:cNvSpPr>
        </xdr:nvSpPr>
        <xdr:spPr bwMode="auto">
          <a:xfrm>
            <a:off x="812060" y="3183535"/>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2">
        <xdr:nvSpPr>
          <xdr:cNvPr id="157" name="Text Box 81"/>
          <xdr:cNvSpPr txBox="1">
            <a:spLocks noChangeArrowheads="1" noTextEdit="1"/>
          </xdr:cNvSpPr>
        </xdr:nvSpPr>
        <xdr:spPr bwMode="auto">
          <a:xfrm>
            <a:off x="2481420" y="1698821"/>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1">
        <xdr:nvSpPr>
          <xdr:cNvPr id="158" name="Text Box 81"/>
          <xdr:cNvSpPr txBox="1">
            <a:spLocks noChangeArrowheads="1" noTextEdit="1"/>
          </xdr:cNvSpPr>
        </xdr:nvSpPr>
        <xdr:spPr bwMode="auto">
          <a:xfrm>
            <a:off x="5309587" y="3922167"/>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0">
        <xdr:nvSpPr>
          <xdr:cNvPr id="159" name="Text Box 81"/>
          <xdr:cNvSpPr txBox="1">
            <a:spLocks noChangeArrowheads="1" noTextEdit="1"/>
          </xdr:cNvSpPr>
        </xdr:nvSpPr>
        <xdr:spPr bwMode="auto">
          <a:xfrm>
            <a:off x="6001857" y="5133644"/>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3">
        <xdr:nvSpPr>
          <xdr:cNvPr id="160" name="Text Box 81"/>
          <xdr:cNvSpPr txBox="1">
            <a:spLocks noChangeArrowheads="1" noTextEdit="1"/>
          </xdr:cNvSpPr>
        </xdr:nvSpPr>
        <xdr:spPr bwMode="auto">
          <a:xfrm>
            <a:off x="426584" y="2021217"/>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2">
        <xdr:nvSpPr>
          <xdr:cNvPr id="161" name="Text Box 81"/>
          <xdr:cNvSpPr txBox="1">
            <a:spLocks noChangeArrowheads="1" noTextEdit="1"/>
          </xdr:cNvSpPr>
        </xdr:nvSpPr>
        <xdr:spPr bwMode="auto">
          <a:xfrm>
            <a:off x="4347275" y="4696851"/>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7">
        <xdr:nvSpPr>
          <xdr:cNvPr id="162" name="Text Box 81"/>
          <xdr:cNvSpPr txBox="1">
            <a:spLocks noChangeArrowheads="1" noTextEdit="1"/>
          </xdr:cNvSpPr>
        </xdr:nvSpPr>
        <xdr:spPr bwMode="auto">
          <a:xfrm>
            <a:off x="3757346" y="2423242"/>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3">
        <xdr:nvSpPr>
          <xdr:cNvPr id="163" name="Text Box 81"/>
          <xdr:cNvSpPr txBox="1">
            <a:spLocks noChangeArrowheads="1" noTextEdit="1"/>
          </xdr:cNvSpPr>
        </xdr:nvSpPr>
        <xdr:spPr bwMode="auto">
          <a:xfrm>
            <a:off x="4015936" y="3144890"/>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$55</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3">
        <xdr:nvSpPr>
          <xdr:cNvPr id="164" name="Text Box 81"/>
          <xdr:cNvSpPr txBox="1">
            <a:spLocks noChangeArrowheads="1" noTextEdit="1"/>
          </xdr:cNvSpPr>
        </xdr:nvSpPr>
        <xdr:spPr bwMode="auto">
          <a:xfrm>
            <a:off x="609974" y="1279992"/>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$129</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8">
        <xdr:nvSpPr>
          <xdr:cNvPr id="165" name="Text Box 81"/>
          <xdr:cNvSpPr txBox="1">
            <a:spLocks noChangeArrowheads="1" noTextEdit="1"/>
          </xdr:cNvSpPr>
        </xdr:nvSpPr>
        <xdr:spPr bwMode="auto">
          <a:xfrm>
            <a:off x="6637418" y="4515280"/>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7">
        <xdr:nvSpPr>
          <xdr:cNvPr id="166" name="Text Box 81"/>
          <xdr:cNvSpPr txBox="1">
            <a:spLocks noChangeArrowheads="1" noTextEdit="1"/>
          </xdr:cNvSpPr>
        </xdr:nvSpPr>
        <xdr:spPr bwMode="auto">
          <a:xfrm>
            <a:off x="2652467" y="4776587"/>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0">
        <xdr:nvSpPr>
          <xdr:cNvPr id="167" name="Text Box 81"/>
          <xdr:cNvSpPr txBox="1">
            <a:spLocks noChangeArrowheads="1" noTextEdit="1"/>
          </xdr:cNvSpPr>
        </xdr:nvSpPr>
        <xdr:spPr bwMode="auto">
          <a:xfrm>
            <a:off x="1694053" y="3360709"/>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$34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6">
        <xdr:nvSpPr>
          <xdr:cNvPr id="168" name="Text Box 81"/>
          <xdr:cNvSpPr txBox="1">
            <a:spLocks noChangeArrowheads="1" noTextEdit="1"/>
          </xdr:cNvSpPr>
        </xdr:nvSpPr>
        <xdr:spPr bwMode="auto">
          <a:xfrm>
            <a:off x="7621182" y="4863991"/>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9">
        <xdr:nvSpPr>
          <xdr:cNvPr id="169" name="Text Box 81"/>
          <xdr:cNvSpPr txBox="1">
            <a:spLocks noChangeArrowheads="1" noTextEdit="1"/>
          </xdr:cNvSpPr>
        </xdr:nvSpPr>
        <xdr:spPr bwMode="auto">
          <a:xfrm>
            <a:off x="4967865" y="1888257"/>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9">
        <xdr:nvSpPr>
          <xdr:cNvPr id="170" name="Text Box 81"/>
          <xdr:cNvSpPr txBox="1">
            <a:spLocks noChangeArrowheads="1" noTextEdit="1"/>
          </xdr:cNvSpPr>
        </xdr:nvSpPr>
        <xdr:spPr bwMode="auto">
          <a:xfrm>
            <a:off x="7757626" y="4412897"/>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8</xdr:col>
      <xdr:colOff>340074</xdr:colOff>
      <xdr:row>2</xdr:row>
      <xdr:rowOff>199227</xdr:rowOff>
    </xdr:from>
    <xdr:to>
      <xdr:col>18</xdr:col>
      <xdr:colOff>154781</xdr:colOff>
      <xdr:row>4</xdr:row>
      <xdr:rowOff>137309</xdr:rowOff>
    </xdr:to>
    <xdr:sp macro="" textlink="$AD$135">
      <xdr:nvSpPr>
        <xdr:cNvPr id="171" name="TextBox 170"/>
        <xdr:cNvSpPr txBox="1"/>
      </xdr:nvSpPr>
      <xdr:spPr>
        <a:xfrm>
          <a:off x="4757293" y="699290"/>
          <a:ext cx="5910707" cy="307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25</xdr:col>
      <xdr:colOff>260228</xdr:colOff>
      <xdr:row>7</xdr:row>
      <xdr:rowOff>84350</xdr:rowOff>
    </xdr:from>
    <xdr:to>
      <xdr:col>27</xdr:col>
      <xdr:colOff>2698628</xdr:colOff>
      <xdr:row>9</xdr:row>
      <xdr:rowOff>85309</xdr:rowOff>
    </xdr:to>
    <xdr:sp macro="" textlink="">
      <xdr:nvSpPr>
        <xdr:cNvPr id="117" name="TextBox 116"/>
        <xdr:cNvSpPr txBox="1"/>
      </xdr:nvSpPr>
      <xdr:spPr>
        <a:xfrm>
          <a:off x="15023978" y="1548819"/>
          <a:ext cx="3652838"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Green </a:t>
          </a:r>
          <a:r>
            <a:rPr lang="en-US" sz="1600" b="1" baseline="0">
              <a:solidFill>
                <a:sysClr val="windowText" lastClr="000000"/>
              </a:solidFill>
              <a:latin typeface="Verdana" panose="020B0604030504040204" pitchFamily="34" charset="0"/>
              <a:ea typeface="Verdana" panose="020B0604030504040204" pitchFamily="34" charset="0"/>
              <a:cs typeface="Verdana" panose="020B0604030504040204" pitchFamily="34" charset="0"/>
            </a:rPr>
            <a:t>Metric</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9</xdr:row>
          <xdr:rowOff>57150</xdr:rowOff>
        </xdr:from>
        <xdr:to>
          <xdr:col>27</xdr:col>
          <xdr:colOff>2695575</xdr:colOff>
          <xdr:row>24</xdr:row>
          <xdr:rowOff>104775</xdr:rowOff>
        </xdr:to>
        <xdr:sp macro="" textlink="">
          <xdr:nvSpPr>
            <xdr:cNvPr id="3116" name="List Box 44" hidden="1">
              <a:extLst>
                <a:ext uri="{63B3BB69-23CF-44E3-9099-C40C66FF867C}">
                  <a14:compatExt spid="_x0000_s3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900" b="1" i="0">
              <a:latin typeface="Verdana" panose="020B0604030504040204" pitchFamily="34" charset="0"/>
              <a:ea typeface="Verdana" panose="020B0604030504040204" pitchFamily="34" charset="0"/>
              <a:cs typeface="Verdana" panose="020B0604030504040204" pitchFamily="34" charset="0"/>
            </a:rPr>
            <a:t>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190497</xdr:rowOff>
    </xdr:from>
    <xdr:to>
      <xdr:col>26</xdr:col>
      <xdr:colOff>511969</xdr:colOff>
      <xdr:row>57</xdr:row>
      <xdr:rowOff>11906</xdr:rowOff>
    </xdr:to>
    <xdr:sp macro="" textlink="">
      <xdr:nvSpPr>
        <xdr:cNvPr id="3" name="TextBox 2"/>
        <xdr:cNvSpPr txBox="1"/>
      </xdr:nvSpPr>
      <xdr:spPr>
        <a:xfrm>
          <a:off x="47626" y="7834310"/>
          <a:ext cx="15835312" cy="302419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three years of state survey data, covering the winter seasons:</a:t>
          </a:r>
        </a:p>
        <a:p>
          <a:endParaRPr lang="en-US"/>
        </a:p>
        <a:p>
          <a:r>
            <a:rPr lang="en-US" b="1"/>
            <a:t>- July 1, 2014 to June 30, 2015</a:t>
          </a:r>
        </a:p>
        <a:p>
          <a:r>
            <a:rPr lang="en-US" sz="1100" b="1">
              <a:solidFill>
                <a:schemeClr val="dk1"/>
              </a:solidFill>
              <a:effectLst/>
              <a:latin typeface="+mn-lt"/>
              <a:ea typeface="+mn-ea"/>
              <a:cs typeface="+mn-cs"/>
            </a:rPr>
            <a:t>- </a:t>
          </a:r>
          <a:r>
            <a:rPr lang="en-US" b="1"/>
            <a:t>July</a:t>
          </a:r>
          <a:r>
            <a:rPr lang="en-US" b="1" baseline="0"/>
            <a:t> 1, 2015 to June 30, 2016</a:t>
          </a:r>
          <a:endParaRPr lang="en-US" b="1"/>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July</a:t>
          </a:r>
          <a:r>
            <a:rPr lang="en-US" sz="1100" b="1" baseline="0">
              <a:solidFill>
                <a:schemeClr val="dk1"/>
              </a:solidFill>
              <a:effectLst/>
              <a:latin typeface="+mn-lt"/>
              <a:ea typeface="+mn-ea"/>
              <a:cs typeface="+mn-cs"/>
            </a:rPr>
            <a:t> 1, 2016 to June 30, 2017</a:t>
          </a:r>
          <a:endParaRPr lang="en-US">
            <a:effectLst/>
          </a:endParaRPr>
        </a:p>
        <a:p>
          <a:endParaRPr lang="en-US"/>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Collected Data.</a:t>
          </a:r>
          <a:r>
            <a:rPr lang="en-US"/>
            <a:t> This sheet compiles all data as collected from this year's survey as well as all previous-year surveys. </a:t>
          </a:r>
          <a:br>
            <a:rPr lang="en-US"/>
          </a:br>
          <a:r>
            <a:rPr lang="en-US" b="1"/>
            <a:t>3. </a:t>
          </a:r>
          <a:r>
            <a:rPr lang="en-US" sz="1100" b="1">
              <a:solidFill>
                <a:schemeClr val="dk1"/>
              </a:solidFill>
              <a:effectLst/>
              <a:latin typeface="+mn-lt"/>
              <a:ea typeface="+mn-ea"/>
              <a:cs typeface="+mn-cs"/>
            </a:rPr>
            <a:t>Calculated Statistics</a:t>
          </a:r>
          <a:r>
            <a:rPr lang="en-US"/>
            <a:t>. This sheet includes additional derived statistics from each year's</a:t>
          </a:r>
          <a:r>
            <a:rPr lang="en-US" baseline="0"/>
            <a:t> </a:t>
          </a:r>
          <a:r>
            <a:rPr lang="en-US"/>
            <a:t>data set</a:t>
          </a:r>
          <a:r>
            <a:rPr lang="en-US" baseline="0"/>
            <a:t> (such as the ratio of full-time workers to part-time workers or the total dry chemicals applied per lane mile).</a:t>
          </a:r>
          <a:r>
            <a:rPr lang="en-US"/>
            <a:t/>
          </a:r>
          <a:br>
            <a:rPr lang="en-US"/>
          </a:br>
          <a:r>
            <a:rPr lang="en-US" b="1"/>
            <a:t>4. Average Values.</a:t>
          </a:r>
          <a:r>
            <a:rPr lang="en-US" baseline="0"/>
            <a:t> This sheet presents </a:t>
          </a:r>
          <a:r>
            <a:rPr lang="en-US"/>
            <a:t>running averages across the three years of the survey. It only shows a value where data from at</a:t>
          </a:r>
          <a:r>
            <a:rPr lang="en-US" baseline="0"/>
            <a:t> least two of three </a:t>
          </a:r>
          <a:r>
            <a:rPr lang="en-US"/>
            <a:t>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5. Changes</a:t>
          </a:r>
          <a:r>
            <a:rPr lang="en-US" b="1" baseline="0"/>
            <a:t> in Value.</a:t>
          </a:r>
          <a:r>
            <a:rPr lang="en-US" baseline="0"/>
            <a:t> </a:t>
          </a:r>
          <a:r>
            <a:rPr lang="en-US"/>
            <a:t>This tab presents increases or decreases across the most recent two years of the survey. It only shows a value where data from both years are available.</a:t>
          </a:r>
        </a:p>
        <a:p>
          <a:pPr marL="0" marR="0" indent="0" defTabSz="914400" eaLnBrk="1" fontAlgn="auto" latinLnBrk="0" hangingPunct="1">
            <a:lnSpc>
              <a:spcPct val="100000"/>
            </a:lnSpc>
            <a:spcBef>
              <a:spcPts val="0"/>
            </a:spcBef>
            <a:spcAft>
              <a:spcPts val="0"/>
            </a:spcAft>
            <a:buClrTx/>
            <a:buSzTx/>
            <a:buFontTx/>
            <a:buNone/>
            <a:tabLst/>
            <a:defRPr/>
          </a:pPr>
          <a:r>
            <a:rPr lang="en-US" b="1"/>
            <a:t>6. Reference</a:t>
          </a:r>
          <a:r>
            <a:rPr lang="en-US" b="1" baseline="0"/>
            <a:t> - Winter Weather. </a:t>
          </a:r>
          <a:r>
            <a:rPr lang="en-US" sz="1100">
              <a:solidFill>
                <a:schemeClr val="dk1"/>
              </a:solidFill>
              <a:effectLst/>
              <a:latin typeface="+mn-lt"/>
              <a:ea typeface="+mn-ea"/>
              <a:cs typeface="+mn-cs"/>
            </a:rPr>
            <a:t>To provide additional context for the data provided</a:t>
          </a:r>
          <a:r>
            <a:rPr lang="en-US" sz="1100" baseline="0">
              <a:solidFill>
                <a:schemeClr val="dk1"/>
              </a:solidFill>
              <a:effectLst/>
              <a:latin typeface="+mn-lt"/>
              <a:ea typeface="+mn-ea"/>
              <a:cs typeface="+mn-cs"/>
            </a:rPr>
            <a:t> by state DOTs in this survey</a:t>
          </a:r>
          <a:r>
            <a:rPr lang="en-US" sz="1100">
              <a:solidFill>
                <a:schemeClr val="dk1"/>
              </a:solidFill>
              <a:effectLst/>
              <a:latin typeface="+mn-lt"/>
              <a:ea typeface="+mn-ea"/>
              <a:cs typeface="+mn-cs"/>
            </a:rPr>
            <a:t>,</a:t>
          </a:r>
          <a:r>
            <a:rPr lang="en-US" sz="1100" baseline="0">
              <a:solidFill>
                <a:schemeClr val="dk1"/>
              </a:solidFill>
              <a:effectLst/>
              <a:latin typeface="+mn-lt"/>
              <a:ea typeface="+mn-ea"/>
              <a:cs typeface="+mn-cs"/>
            </a:rPr>
            <a:t> this tab includes maps developed through Clear Roads research  that show average annual winter weather and severity for the decade of 2000 to 2010.</a:t>
          </a:r>
          <a:endParaRPr lang="en-US" b="1"/>
        </a:p>
        <a:p>
          <a:pPr marL="0" marR="0" indent="0" defTabSz="914400" eaLnBrk="1" fontAlgn="auto" latinLnBrk="0" hangingPunct="1">
            <a:lnSpc>
              <a:spcPct val="100000"/>
            </a:lnSpc>
            <a:spcBef>
              <a:spcPts val="0"/>
            </a:spcBef>
            <a:spcAft>
              <a:spcPts val="0"/>
            </a:spcAft>
            <a:buClrTx/>
            <a:buSzTx/>
            <a:buFontTx/>
            <a:buNone/>
            <a:tabLst/>
            <a:defRPr/>
          </a:pPr>
          <a:r>
            <a:rPr lang="en-US" b="1"/>
            <a:t>7. User-Generated</a:t>
          </a:r>
          <a:r>
            <a:rPr lang="en-US" b="1" baseline="0"/>
            <a:t> Map</a:t>
          </a:r>
          <a:r>
            <a:rPr lang="en-US"/>
            <a:t>. This tab allows users to display custom data on a U.S. map by pasting it into a table of states. Data copied from other tabs should be pasted </a:t>
          </a:r>
          <a:r>
            <a:rPr lang="en-US" i="1"/>
            <a:t>as cell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xdr:from>
      <xdr:col>25</xdr:col>
      <xdr:colOff>260228</xdr:colOff>
      <xdr:row>0</xdr:row>
      <xdr:rowOff>107154</xdr:rowOff>
    </xdr:from>
    <xdr:to>
      <xdr:col>27</xdr:col>
      <xdr:colOff>2677196</xdr:colOff>
      <xdr:row>1</xdr:row>
      <xdr:rowOff>204018</xdr:rowOff>
    </xdr:to>
    <xdr:sp macro="" textlink="">
      <xdr:nvSpPr>
        <xdr:cNvPr id="173" name="TextBox 172"/>
        <xdr:cNvSpPr txBox="1"/>
      </xdr:nvSpPr>
      <xdr:spPr>
        <a:xfrm>
          <a:off x="15023978" y="107154"/>
          <a:ext cx="3631406" cy="3468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rPr>
            <a:t>Timeframe for </a:t>
          </a:r>
          <a:r>
            <a:rPr lang="en-US" sz="1600" b="1">
              <a:solidFill>
                <a:srgbClr val="008000"/>
              </a:solidFill>
              <a:latin typeface="Verdana" panose="020B0604030504040204" pitchFamily="34" charset="0"/>
              <a:ea typeface="Verdana" panose="020B0604030504040204" pitchFamily="34" charset="0"/>
              <a:cs typeface="Verdana" panose="020B0604030504040204" pitchFamily="34" charset="0"/>
            </a:rPr>
            <a:t>Green</a:t>
          </a:r>
          <a:r>
            <a:rPr lang="en-US" sz="1600" b="1">
              <a:solidFill>
                <a:srgbClr val="0033CC"/>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Metric</a:t>
          </a:r>
        </a:p>
      </xdr:txBody>
    </xdr:sp>
    <xdr:clientData/>
  </xdr:twoCellAnchor>
  <mc:AlternateContent xmlns:mc="http://schemas.openxmlformats.org/markup-compatibility/2006">
    <mc:Choice xmlns:a14="http://schemas.microsoft.com/office/drawing/2010/main" Requires="a14">
      <xdr:twoCellAnchor editAs="oneCell">
        <xdr:from>
          <xdr:col>25</xdr:col>
          <xdr:colOff>266700</xdr:colOff>
          <xdr:row>1</xdr:row>
          <xdr:rowOff>190500</xdr:rowOff>
        </xdr:from>
        <xdr:to>
          <xdr:col>27</xdr:col>
          <xdr:colOff>2676525</xdr:colOff>
          <xdr:row>6</xdr:row>
          <xdr:rowOff>104775</xdr:rowOff>
        </xdr:to>
        <xdr:sp macro="" textlink="">
          <xdr:nvSpPr>
            <xdr:cNvPr id="3122" name="List Box 50" hidden="1">
              <a:extLst>
                <a:ext uri="{63B3BB69-23CF-44E3-9099-C40C66FF867C}">
                  <a14:compatExt spid="_x0000_s312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xdr:from>
      <xdr:col>8</xdr:col>
      <xdr:colOff>340074</xdr:colOff>
      <xdr:row>2</xdr:row>
      <xdr:rowOff>5556</xdr:rowOff>
    </xdr:from>
    <xdr:to>
      <xdr:col>17</xdr:col>
      <xdr:colOff>227896</xdr:colOff>
      <xdr:row>3</xdr:row>
      <xdr:rowOff>32288</xdr:rowOff>
    </xdr:to>
    <xdr:sp macro="" textlink="$AD$134">
      <xdr:nvSpPr>
        <xdr:cNvPr id="172" name="TextBox 171"/>
        <xdr:cNvSpPr txBox="1"/>
      </xdr:nvSpPr>
      <xdr:spPr>
        <a:xfrm>
          <a:off x="4757293" y="505619"/>
          <a:ext cx="5376603" cy="27676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3E279BFB-58E4-41F0-B243-A9E3BA103000}" type="TxLink">
            <a:rPr lang="en-US" sz="12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Winter 2016-17</a:t>
          </a:fld>
          <a:endParaRPr lang="en-US" sz="12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321468</xdr:colOff>
      <xdr:row>4</xdr:row>
      <xdr:rowOff>177648</xdr:rowOff>
    </xdr:from>
    <xdr:to>
      <xdr:col>14</xdr:col>
      <xdr:colOff>369092</xdr:colOff>
      <xdr:row>6</xdr:row>
      <xdr:rowOff>154781</xdr:rowOff>
    </xdr:to>
    <xdr:sp macro="" textlink="">
      <xdr:nvSpPr>
        <xdr:cNvPr id="174" name="TextBox 173"/>
        <xdr:cNvSpPr txBox="1"/>
      </xdr:nvSpPr>
      <xdr:spPr>
        <a:xfrm>
          <a:off x="4738687" y="1046804"/>
          <a:ext cx="3702843" cy="38194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900" b="0" i="0" u="none">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(Please select metrics at right to populate the graph</a:t>
          </a:r>
          <a:r>
            <a:rPr lang="en-US" sz="900" b="0" i="0" u="none" baseline="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rPr>
            <a:t> below)</a:t>
          </a:r>
          <a:endParaRPr lang="en-US" sz="900" b="0" i="0">
            <a:solidFill>
              <a:schemeClr val="bg1">
                <a:lumMod val="50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397002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9525</xdr:rowOff>
    </xdr:from>
    <xdr:to>
      <xdr:col>7</xdr:col>
      <xdr:colOff>720852</xdr:colOff>
      <xdr:row>0</xdr:row>
      <xdr:rowOff>786765</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
          <a:ext cx="4702302" cy="77724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720852</xdr:colOff>
      <xdr:row>0</xdr:row>
      <xdr:rowOff>777240</xdr:rowOff>
    </xdr:to>
    <xdr:pic>
      <xdr:nvPicPr>
        <xdr:cNvPr id="2" name="Pictur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7</xdr:row>
      <xdr:rowOff>38099</xdr:rowOff>
    </xdr:from>
    <xdr:to>
      <xdr:col>16</xdr:col>
      <xdr:colOff>523875</xdr:colOff>
      <xdr:row>17</xdr:row>
      <xdr:rowOff>114300</xdr:rowOff>
    </xdr:to>
    <xdr:sp macro="" textlink="">
      <xdr:nvSpPr>
        <xdr:cNvPr id="2" name="TextBox 1"/>
        <xdr:cNvSpPr txBox="1"/>
      </xdr:nvSpPr>
      <xdr:spPr>
        <a:xfrm>
          <a:off x="47625" y="1381124"/>
          <a:ext cx="10229850" cy="198120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t"/>
        <a:lstStyle/>
        <a:p>
          <a:r>
            <a:rPr lang="en-US"/>
            <a:t>To provide additional context for the data provided</a:t>
          </a:r>
          <a:r>
            <a:rPr lang="en-US" baseline="0"/>
            <a:t> by state DOTs in this survey</a:t>
          </a:r>
          <a:r>
            <a:rPr lang="en-US"/>
            <a:t>,</a:t>
          </a:r>
          <a:r>
            <a:rPr lang="en-US" baseline="0"/>
            <a:t> the following five maps developed through Clear Roads research show average annual winter weather and severity for the decade of 2000 to 2010:</a:t>
          </a:r>
        </a:p>
        <a:p>
          <a:endParaRPr lang="en-US" baseline="0"/>
        </a:p>
        <a:p>
          <a:pPr marL="0" marR="0" indent="0" defTabSz="914400" eaLnBrk="1" fontAlgn="auto" latinLnBrk="0" hangingPunct="1">
            <a:lnSpc>
              <a:spcPct val="100000"/>
            </a:lnSpc>
            <a:spcBef>
              <a:spcPts val="0"/>
            </a:spcBef>
            <a:spcAft>
              <a:spcPts val="0"/>
            </a:spcAft>
            <a:buClrTx/>
            <a:buSzTx/>
            <a:buFontTx/>
            <a:buNone/>
            <a:tabLst/>
            <a:defRPr/>
          </a:pPr>
          <a:r>
            <a:rPr lang="en-US"/>
            <a:t>•</a:t>
          </a:r>
          <a:r>
            <a:rPr lang="en-US" b="1"/>
            <a:t>  </a:t>
          </a:r>
          <a:r>
            <a:rPr lang="en-US" baseline="0"/>
            <a:t>U.S. Winter Severity Index for Winter Road Maintenance</a:t>
          </a:r>
        </a:p>
        <a:p>
          <a:r>
            <a:rPr lang="en-US"/>
            <a:t>• </a:t>
          </a:r>
          <a:r>
            <a:rPr lang="en-US" sz="1100" b="1">
              <a:solidFill>
                <a:schemeClr val="dk1"/>
              </a:solidFill>
              <a:effectLst/>
              <a:latin typeface="+mn-lt"/>
              <a:ea typeface="+mn-ea"/>
              <a:cs typeface="+mn-cs"/>
            </a:rPr>
            <a:t> </a:t>
          </a:r>
          <a:r>
            <a:rPr lang="en-US" sz="1100" baseline="0">
              <a:solidFill>
                <a:schemeClr val="dk1"/>
              </a:solidFill>
              <a:effectLst/>
              <a:latin typeface="+mn-lt"/>
              <a:ea typeface="+mn-ea"/>
              <a:cs typeface="+mn-cs"/>
            </a:rPr>
            <a:t>U.S. Annual Snowfall (inches)</a:t>
          </a:r>
          <a:endParaRPr lang="en-US">
            <a:effectLst/>
          </a:endParaRPr>
        </a:p>
        <a:p>
          <a:r>
            <a:rPr lang="en-US"/>
            <a:t>•</a:t>
          </a:r>
          <a:r>
            <a:rPr lang="en-US" sz="1100" b="1">
              <a:solidFill>
                <a:schemeClr val="dk1"/>
              </a:solidFill>
              <a:effectLst/>
              <a:latin typeface="+mn-lt"/>
              <a:ea typeface="+mn-ea"/>
              <a:cs typeface="+mn-cs"/>
            </a:rPr>
            <a:t> </a:t>
          </a:r>
          <a:r>
            <a:rPr lang="en-US" baseline="0"/>
            <a:t> U.S. Annual Hours of Snowfall</a:t>
          </a:r>
        </a:p>
        <a:p>
          <a:r>
            <a:rPr lang="en-US"/>
            <a:t>•</a:t>
          </a:r>
          <a:r>
            <a:rPr lang="en-US" sz="1100" b="1">
              <a:solidFill>
                <a:schemeClr val="dk1"/>
              </a:solidFill>
              <a:effectLst/>
              <a:latin typeface="+mn-lt"/>
              <a:ea typeface="+mn-ea"/>
              <a:cs typeface="+mn-cs"/>
            </a:rPr>
            <a:t>  </a:t>
          </a:r>
          <a:r>
            <a:rPr lang="en-US" baseline="0"/>
            <a:t>U.S. Annual Hours of Freezing Rain</a:t>
          </a:r>
        </a:p>
        <a:p>
          <a:r>
            <a:rPr lang="en-US"/>
            <a:t>•</a:t>
          </a:r>
          <a:r>
            <a:rPr lang="en-US" sz="1100" b="1">
              <a:solidFill>
                <a:schemeClr val="dk1"/>
              </a:solidFill>
              <a:effectLst/>
              <a:latin typeface="+mn-lt"/>
              <a:ea typeface="+mn-ea"/>
              <a:cs typeface="+mn-cs"/>
            </a:rPr>
            <a:t> </a:t>
          </a:r>
          <a:r>
            <a:rPr lang="en-US" baseline="0"/>
            <a:t> U.S. Hours of Blowing Snow</a:t>
          </a:r>
        </a:p>
        <a:p>
          <a:r>
            <a:rPr lang="en-US" baseline="0"/>
            <a:t/>
          </a:r>
          <a:br>
            <a:rPr lang="en-US" baseline="0"/>
          </a:br>
          <a:r>
            <a:rPr lang="en-US" baseline="0"/>
            <a:t>For information about the research methodology and for detailed state maps, see </a:t>
          </a:r>
          <a:r>
            <a:rPr lang="en-US" b="1" baseline="0"/>
            <a:t>Clear Roads Project 10-02 Mapping Weather Severity Zones</a:t>
          </a:r>
          <a:r>
            <a:rPr lang="en-US" baseline="0"/>
            <a:t> (</a:t>
          </a:r>
          <a:r>
            <a:rPr lang="en-US" u="sng" baseline="0">
              <a:solidFill>
                <a:srgbClr val="0033CC"/>
              </a:solidFill>
            </a:rPr>
            <a:t>clearroads.org/project/mapping-weather-severity-zones</a:t>
          </a:r>
          <a:r>
            <a:rPr lang="en-US" baseline="0"/>
            <a:t>) and </a:t>
          </a:r>
          <a:r>
            <a:rPr lang="en-US" b="1" baseline="0"/>
            <a:t>Clear Roads Project 14-08: Weather Severity Mapping Enhancement </a:t>
          </a:r>
          <a:r>
            <a:rPr lang="en-US" b="0" baseline="0"/>
            <a:t>(</a:t>
          </a:r>
          <a:r>
            <a:rPr lang="en-US" u="sng" baseline="0">
              <a:solidFill>
                <a:srgbClr val="0033CC"/>
              </a:solidFill>
            </a:rPr>
            <a:t>clearroads.org/project/weather-severity-mapping-enhancement</a:t>
          </a:r>
          <a:r>
            <a:rPr lang="en-US" u="none" baseline="0">
              <a:solidFill>
                <a:sysClr val="windowText" lastClr="000000"/>
              </a:solidFill>
            </a:rPr>
            <a:t>).</a:t>
          </a:r>
        </a:p>
      </xdr:txBody>
    </xdr:sp>
    <xdr:clientData/>
  </xdr:twoCellAnchor>
  <xdr:twoCellAnchor editAs="oneCell">
    <xdr:from>
      <xdr:col>0</xdr:col>
      <xdr:colOff>0</xdr:colOff>
      <xdr:row>0</xdr:row>
      <xdr:rowOff>0</xdr:rowOff>
    </xdr:from>
    <xdr:to>
      <xdr:col>7</xdr:col>
      <xdr:colOff>435102</xdr:colOff>
      <xdr:row>4</xdr:row>
      <xdr:rowOff>15240</xdr:rowOff>
    </xdr:to>
    <xdr:pic>
      <xdr:nvPicPr>
        <xdr:cNvPr id="3" name="Picture 2"/>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twoCellAnchor editAs="oneCell">
    <xdr:from>
      <xdr:col>0</xdr:col>
      <xdr:colOff>66675</xdr:colOff>
      <xdr:row>19</xdr:row>
      <xdr:rowOff>167320</xdr:rowOff>
    </xdr:from>
    <xdr:to>
      <xdr:col>11</xdr:col>
      <xdr:colOff>189139</xdr:colOff>
      <xdr:row>43</xdr:row>
      <xdr:rowOff>43992</xdr:rowOff>
    </xdr:to>
    <xdr:pic>
      <xdr:nvPicPr>
        <xdr:cNvPr id="8" name="Picture 7"/>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6675" y="3800427"/>
          <a:ext cx="6858000" cy="4448672"/>
        </a:xfrm>
        <a:prstGeom prst="rect">
          <a:avLst/>
        </a:prstGeom>
      </xdr:spPr>
    </xdr:pic>
    <xdr:clientData/>
  </xdr:twoCellAnchor>
  <xdr:twoCellAnchor editAs="oneCell">
    <xdr:from>
      <xdr:col>13</xdr:col>
      <xdr:colOff>45027</xdr:colOff>
      <xdr:row>19</xdr:row>
      <xdr:rowOff>167320</xdr:rowOff>
    </xdr:from>
    <xdr:to>
      <xdr:col>24</xdr:col>
      <xdr:colOff>167492</xdr:colOff>
      <xdr:row>43</xdr:row>
      <xdr:rowOff>7054</xdr:rowOff>
    </xdr:to>
    <xdr:pic>
      <xdr:nvPicPr>
        <xdr:cNvPr id="10" name="Picture 9"/>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005206" y="3800427"/>
          <a:ext cx="6858000" cy="4411734"/>
        </a:xfrm>
        <a:prstGeom prst="rect">
          <a:avLst/>
        </a:prstGeom>
      </xdr:spPr>
    </xdr:pic>
    <xdr:clientData/>
  </xdr:twoCellAnchor>
  <xdr:twoCellAnchor editAs="oneCell">
    <xdr:from>
      <xdr:col>0</xdr:col>
      <xdr:colOff>66675</xdr:colOff>
      <xdr:row>46</xdr:row>
      <xdr:rowOff>170381</xdr:rowOff>
    </xdr:from>
    <xdr:to>
      <xdr:col>11</xdr:col>
      <xdr:colOff>189139</xdr:colOff>
      <xdr:row>69</xdr:row>
      <xdr:rowOff>146890</xdr:rowOff>
    </xdr:to>
    <xdr:pic>
      <xdr:nvPicPr>
        <xdr:cNvPr id="6" name="Picture 5"/>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66675" y="8946988"/>
          <a:ext cx="6858000" cy="4358009"/>
        </a:xfrm>
        <a:prstGeom prst="rect">
          <a:avLst/>
        </a:prstGeom>
      </xdr:spPr>
    </xdr:pic>
    <xdr:clientData/>
  </xdr:twoCellAnchor>
  <xdr:twoCellAnchor editAs="oneCell">
    <xdr:from>
      <xdr:col>13</xdr:col>
      <xdr:colOff>45027</xdr:colOff>
      <xdr:row>46</xdr:row>
      <xdr:rowOff>170381</xdr:rowOff>
    </xdr:from>
    <xdr:to>
      <xdr:col>24</xdr:col>
      <xdr:colOff>167492</xdr:colOff>
      <xdr:row>70</xdr:row>
      <xdr:rowOff>38763</xdr:rowOff>
    </xdr:to>
    <xdr:pic>
      <xdr:nvPicPr>
        <xdr:cNvPr id="9" name="Picture 8"/>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8005206" y="8946988"/>
          <a:ext cx="6858000" cy="4440382"/>
        </a:xfrm>
        <a:prstGeom prst="rect">
          <a:avLst/>
        </a:prstGeom>
      </xdr:spPr>
    </xdr:pic>
    <xdr:clientData/>
  </xdr:twoCellAnchor>
  <xdr:twoCellAnchor editAs="oneCell">
    <xdr:from>
      <xdr:col>0</xdr:col>
      <xdr:colOff>66675</xdr:colOff>
      <xdr:row>73</xdr:row>
      <xdr:rowOff>2598</xdr:rowOff>
    </xdr:from>
    <xdr:to>
      <xdr:col>11</xdr:col>
      <xdr:colOff>189139</xdr:colOff>
      <xdr:row>96</xdr:row>
      <xdr:rowOff>103043</xdr:rowOff>
    </xdr:to>
    <xdr:pic>
      <xdr:nvPicPr>
        <xdr:cNvPr id="11" name="Picture 10"/>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66675" y="13922705"/>
          <a:ext cx="6858000" cy="448194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2"/>
    <pageSetUpPr fitToPage="1"/>
  </sheetPr>
  <dimension ref="A1:FE186"/>
  <sheetViews>
    <sheetView showGridLines="0" tabSelected="1" zoomScale="80" zoomScaleNormal="80" workbookViewId="0">
      <selection activeCell="AB26" sqref="AB26"/>
    </sheetView>
  </sheetViews>
  <sheetFormatPr defaultRowHeight="5.65" customHeight="1" x14ac:dyDescent="0.2"/>
  <cols>
    <col min="1" max="1" width="1.42578125" style="8" customWidth="1"/>
    <col min="2" max="5" width="9.140625" style="8" customWidth="1"/>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ustomWidth="1"/>
    <col min="16" max="16" width="9.28515625" style="8" customWidth="1"/>
    <col min="17" max="21" width="9.140625" style="8" customWidth="1"/>
    <col min="22" max="27" width="9.140625" style="7" customWidth="1"/>
    <col min="28" max="28" width="42.85546875" style="7" customWidth="1"/>
    <col min="29" max="29" width="18.42578125" style="228" hidden="1" customWidth="1"/>
    <col min="30" max="30" width="46.28515625" style="245" hidden="1" customWidth="1"/>
    <col min="31" max="31" width="22.140625" style="270" hidden="1" customWidth="1"/>
    <col min="32" max="32" width="22.140625" style="236" hidden="1" customWidth="1"/>
    <col min="33" max="36" width="22.140625" style="231" hidden="1" customWidth="1"/>
    <col min="37" max="37" width="22.140625" style="247" hidden="1" customWidth="1"/>
    <col min="38" max="161" width="22.140625" style="271" hidden="1" customWidth="1"/>
    <col min="162" max="16384" width="9.140625" style="1"/>
  </cols>
  <sheetData>
    <row r="1" spans="1:161" s="19" customFormat="1" ht="19.5" x14ac:dyDescent="0.25">
      <c r="A1" s="18"/>
      <c r="B1" s="18"/>
      <c r="C1" s="18"/>
      <c r="D1" s="18"/>
      <c r="E1" s="18"/>
      <c r="F1" s="18"/>
      <c r="G1" s="18"/>
      <c r="H1" s="18"/>
      <c r="I1" s="18"/>
      <c r="J1" s="20"/>
      <c r="K1" s="18"/>
      <c r="L1" s="18"/>
      <c r="M1" s="18"/>
      <c r="N1" s="18"/>
      <c r="O1" s="18"/>
      <c r="P1" s="18"/>
      <c r="Q1" s="18"/>
      <c r="R1" s="18"/>
      <c r="S1" s="18"/>
      <c r="T1" s="18"/>
      <c r="U1" s="18"/>
      <c r="V1" s="18"/>
      <c r="W1" s="18"/>
      <c r="X1" s="18"/>
      <c r="Y1" s="18"/>
      <c r="Z1" s="18"/>
      <c r="AA1" s="18"/>
      <c r="AB1" s="18"/>
      <c r="AC1" s="220"/>
      <c r="AD1" s="221"/>
      <c r="AE1" s="222"/>
      <c r="AF1" s="223"/>
      <c r="AG1" s="224"/>
      <c r="AH1" s="224"/>
      <c r="AI1" s="224"/>
      <c r="AJ1" s="224"/>
      <c r="AK1" s="225"/>
      <c r="AL1" s="220"/>
      <c r="AM1" s="220"/>
      <c r="AN1" s="220"/>
      <c r="AO1" s="220"/>
      <c r="AP1" s="220"/>
      <c r="AQ1" s="220"/>
      <c r="AR1" s="220"/>
      <c r="AS1" s="220"/>
      <c r="AT1" s="220"/>
      <c r="AU1" s="220"/>
      <c r="AV1" s="220"/>
      <c r="AW1" s="220"/>
      <c r="AX1" s="220"/>
      <c r="AY1" s="220"/>
      <c r="AZ1" s="220"/>
      <c r="BA1" s="220"/>
      <c r="BB1" s="220"/>
      <c r="BC1" s="220"/>
      <c r="BD1" s="220"/>
      <c r="BE1" s="220"/>
      <c r="BF1" s="220"/>
      <c r="BG1" s="220"/>
      <c r="BH1" s="220"/>
      <c r="BI1" s="220"/>
      <c r="BJ1" s="220"/>
      <c r="BK1" s="220"/>
      <c r="BL1" s="220"/>
      <c r="BM1" s="220"/>
      <c r="BN1" s="220"/>
      <c r="BO1" s="220"/>
      <c r="BP1" s="220"/>
      <c r="BQ1" s="220"/>
      <c r="BR1" s="220"/>
      <c r="BS1" s="220"/>
      <c r="BT1" s="220"/>
      <c r="BU1" s="220"/>
      <c r="BV1" s="220"/>
      <c r="BW1" s="220"/>
      <c r="BX1" s="220"/>
      <c r="BY1" s="220"/>
      <c r="BZ1" s="220"/>
      <c r="CA1" s="220"/>
      <c r="CB1" s="220"/>
      <c r="CC1" s="220"/>
      <c r="CD1" s="220"/>
      <c r="CE1" s="220"/>
      <c r="CF1" s="220"/>
      <c r="CG1" s="220"/>
      <c r="CH1" s="220"/>
      <c r="CI1" s="220"/>
      <c r="CJ1" s="220"/>
      <c r="CK1" s="220"/>
      <c r="CL1" s="220"/>
      <c r="CM1" s="220"/>
      <c r="CN1" s="220"/>
      <c r="CO1" s="220"/>
      <c r="CP1" s="220"/>
      <c r="CQ1" s="220"/>
      <c r="CR1" s="220"/>
      <c r="CS1" s="220"/>
      <c r="CT1" s="220"/>
      <c r="CU1" s="220"/>
      <c r="CV1" s="220"/>
      <c r="CW1" s="220"/>
      <c r="CX1" s="220"/>
      <c r="CY1" s="220"/>
      <c r="CZ1" s="220"/>
      <c r="DA1" s="220"/>
      <c r="DB1" s="220"/>
      <c r="DC1" s="220"/>
      <c r="DD1" s="220"/>
      <c r="DE1" s="220"/>
      <c r="DF1" s="220"/>
      <c r="DG1" s="220"/>
      <c r="DH1" s="220"/>
      <c r="DI1" s="220"/>
      <c r="DJ1" s="220"/>
      <c r="DK1" s="220"/>
      <c r="DL1" s="220"/>
      <c r="DM1" s="220"/>
      <c r="DN1" s="220"/>
      <c r="DO1" s="220"/>
      <c r="DP1" s="220"/>
      <c r="DQ1" s="220"/>
      <c r="DR1" s="220"/>
      <c r="DS1" s="220"/>
      <c r="DT1" s="220"/>
      <c r="DU1" s="220"/>
      <c r="DV1" s="220"/>
      <c r="DW1" s="220"/>
      <c r="DX1" s="220"/>
      <c r="DY1" s="220"/>
      <c r="DZ1" s="220"/>
      <c r="EA1" s="220"/>
      <c r="EB1" s="220"/>
      <c r="EC1" s="220"/>
      <c r="ED1" s="220"/>
      <c r="EE1" s="220"/>
      <c r="EF1" s="220"/>
      <c r="EG1" s="220"/>
      <c r="EH1" s="220"/>
      <c r="EI1" s="220"/>
      <c r="EJ1" s="220"/>
      <c r="EK1" s="220"/>
      <c r="EL1" s="220"/>
      <c r="EM1" s="220"/>
      <c r="EN1" s="220"/>
      <c r="EO1" s="220"/>
      <c r="EP1" s="220"/>
      <c r="EQ1" s="220"/>
      <c r="ER1" s="220"/>
      <c r="ES1" s="220"/>
      <c r="ET1" s="220"/>
      <c r="EU1" s="220"/>
      <c r="EV1" s="220"/>
      <c r="EW1" s="220"/>
      <c r="EX1" s="220"/>
      <c r="EY1" s="220"/>
      <c r="EZ1" s="220"/>
      <c r="FA1" s="220"/>
      <c r="FB1" s="220"/>
      <c r="FC1" s="220"/>
      <c r="FD1" s="220"/>
      <c r="FE1" s="220"/>
    </row>
    <row r="2" spans="1:161" s="19" customFormat="1" ht="19.5" x14ac:dyDescent="0.25">
      <c r="A2" s="18"/>
      <c r="B2" s="18"/>
      <c r="C2" s="18"/>
      <c r="D2" s="18"/>
      <c r="E2" s="18"/>
      <c r="F2" s="18"/>
      <c r="G2" s="18"/>
      <c r="H2" s="18"/>
      <c r="I2" s="18"/>
      <c r="J2" s="21"/>
      <c r="K2" s="18"/>
      <c r="L2" s="18"/>
      <c r="M2" s="18"/>
      <c r="N2" s="18"/>
      <c r="P2" s="18"/>
      <c r="Q2" s="18"/>
      <c r="R2" s="18"/>
      <c r="S2" s="18"/>
      <c r="T2" s="18"/>
      <c r="U2" s="18"/>
      <c r="V2" s="18"/>
      <c r="W2" s="18"/>
      <c r="X2" s="18"/>
      <c r="Y2" s="18"/>
      <c r="Z2" s="18"/>
      <c r="AA2" s="18"/>
      <c r="AB2" s="18"/>
      <c r="AC2" s="220"/>
      <c r="AD2" s="221"/>
      <c r="AE2" s="222"/>
      <c r="AF2" s="223"/>
      <c r="AG2" s="224"/>
      <c r="AH2" s="224"/>
      <c r="AI2" s="224"/>
      <c r="AJ2" s="224"/>
      <c r="AK2" s="225"/>
      <c r="AL2" s="220"/>
      <c r="AM2" s="220"/>
      <c r="AN2" s="220"/>
      <c r="AO2" s="220"/>
      <c r="AP2" s="220"/>
      <c r="AQ2" s="220"/>
      <c r="AR2" s="220"/>
      <c r="AS2" s="220"/>
      <c r="AT2" s="220"/>
      <c r="AU2" s="220"/>
      <c r="AV2" s="220"/>
      <c r="AW2" s="220"/>
      <c r="AX2" s="220"/>
      <c r="AY2" s="220"/>
      <c r="AZ2" s="220"/>
      <c r="BA2" s="220"/>
      <c r="BB2" s="220"/>
      <c r="BC2" s="220"/>
      <c r="BD2" s="220"/>
      <c r="BE2" s="220"/>
      <c r="BF2" s="220"/>
      <c r="BG2" s="220"/>
      <c r="BH2" s="220"/>
      <c r="BI2" s="220"/>
      <c r="BJ2" s="220"/>
      <c r="BK2" s="220"/>
      <c r="BL2" s="220"/>
      <c r="BM2" s="220"/>
      <c r="BN2" s="220"/>
      <c r="BO2" s="220"/>
      <c r="BP2" s="220"/>
      <c r="BQ2" s="220"/>
      <c r="BR2" s="220"/>
      <c r="BS2" s="220"/>
      <c r="BT2" s="220"/>
      <c r="BU2" s="220"/>
      <c r="BV2" s="220"/>
      <c r="BW2" s="220"/>
      <c r="BX2" s="220"/>
      <c r="BY2" s="220"/>
      <c r="BZ2" s="220"/>
      <c r="CA2" s="220"/>
      <c r="CB2" s="220"/>
      <c r="CC2" s="220"/>
      <c r="CD2" s="220"/>
      <c r="CE2" s="220"/>
      <c r="CF2" s="220"/>
      <c r="CG2" s="220"/>
      <c r="CH2" s="220"/>
      <c r="CI2" s="220"/>
      <c r="CJ2" s="220"/>
      <c r="CK2" s="220"/>
      <c r="CL2" s="220"/>
      <c r="CM2" s="220"/>
      <c r="CN2" s="220"/>
      <c r="CO2" s="220"/>
      <c r="CP2" s="220"/>
      <c r="CQ2" s="220"/>
      <c r="CR2" s="220"/>
      <c r="CS2" s="220"/>
      <c r="CT2" s="220"/>
      <c r="CU2" s="220"/>
      <c r="CV2" s="220"/>
      <c r="CW2" s="220"/>
      <c r="CX2" s="220"/>
      <c r="CY2" s="220"/>
      <c r="CZ2" s="220"/>
      <c r="DA2" s="220"/>
      <c r="DB2" s="220"/>
      <c r="DC2" s="220"/>
      <c r="DD2" s="220"/>
      <c r="DE2" s="220"/>
      <c r="DF2" s="220"/>
      <c r="DG2" s="220"/>
      <c r="DH2" s="220"/>
      <c r="DI2" s="220"/>
      <c r="DJ2" s="220"/>
      <c r="DK2" s="220"/>
      <c r="DL2" s="220"/>
      <c r="DM2" s="220"/>
      <c r="DN2" s="220"/>
      <c r="DO2" s="220"/>
      <c r="DP2" s="220"/>
      <c r="DQ2" s="220"/>
      <c r="DR2" s="220"/>
      <c r="DS2" s="220"/>
      <c r="DT2" s="220"/>
      <c r="DU2" s="220"/>
      <c r="DV2" s="220"/>
      <c r="DW2" s="220"/>
      <c r="DX2" s="220"/>
      <c r="DY2" s="220"/>
      <c r="DZ2" s="220"/>
      <c r="EA2" s="220"/>
      <c r="EB2" s="220"/>
      <c r="EC2" s="220"/>
      <c r="ED2" s="220"/>
      <c r="EE2" s="220"/>
      <c r="EF2" s="220"/>
      <c r="EG2" s="220"/>
      <c r="EH2" s="220"/>
      <c r="EI2" s="220"/>
      <c r="EJ2" s="220"/>
      <c r="EK2" s="220"/>
      <c r="EL2" s="220"/>
      <c r="EM2" s="220"/>
      <c r="EN2" s="220"/>
      <c r="EO2" s="220"/>
      <c r="EP2" s="220"/>
      <c r="EQ2" s="220"/>
      <c r="ER2" s="220"/>
      <c r="ES2" s="220"/>
      <c r="ET2" s="220"/>
      <c r="EU2" s="220"/>
      <c r="EV2" s="220"/>
      <c r="EW2" s="220"/>
      <c r="EX2" s="220"/>
      <c r="EY2" s="220"/>
      <c r="EZ2" s="220"/>
      <c r="FA2" s="220"/>
      <c r="FB2" s="220"/>
      <c r="FC2" s="220"/>
      <c r="FD2" s="220"/>
      <c r="FE2" s="220"/>
    </row>
    <row r="3" spans="1:161" s="19" customFormat="1" ht="19.5" x14ac:dyDescent="0.25">
      <c r="A3" s="18"/>
      <c r="B3" s="18"/>
      <c r="C3" s="18"/>
      <c r="D3" s="18"/>
      <c r="E3" s="18"/>
      <c r="F3" s="18"/>
      <c r="G3" s="18"/>
      <c r="H3" s="18"/>
      <c r="I3" s="18"/>
      <c r="J3" s="21"/>
      <c r="K3" s="18"/>
      <c r="L3" s="18"/>
      <c r="M3" s="18"/>
      <c r="N3" s="18"/>
      <c r="O3" s="18"/>
      <c r="P3" s="18"/>
      <c r="Q3" s="18"/>
      <c r="R3" s="18"/>
      <c r="S3" s="18"/>
      <c r="T3" s="18"/>
      <c r="U3" s="18"/>
      <c r="V3" s="18"/>
      <c r="W3" s="18"/>
      <c r="X3" s="18"/>
      <c r="Y3" s="18"/>
      <c r="Z3" s="18"/>
      <c r="AA3" s="18"/>
      <c r="AB3" s="18"/>
      <c r="AC3" s="220"/>
      <c r="AD3" s="221"/>
      <c r="AE3" s="222"/>
      <c r="AF3" s="223"/>
      <c r="AG3" s="224"/>
      <c r="AH3" s="224"/>
      <c r="AI3" s="224"/>
      <c r="AJ3" s="224"/>
      <c r="AK3" s="225"/>
      <c r="AL3" s="220"/>
      <c r="AM3" s="220"/>
      <c r="AN3" s="220"/>
      <c r="AO3" s="220"/>
      <c r="AP3" s="220"/>
      <c r="AQ3" s="220"/>
      <c r="AR3" s="220"/>
      <c r="AS3" s="220"/>
      <c r="AT3" s="220"/>
      <c r="AU3" s="220"/>
      <c r="AV3" s="220"/>
      <c r="AW3" s="220"/>
      <c r="AX3" s="220"/>
      <c r="AY3" s="220"/>
      <c r="AZ3" s="220"/>
      <c r="BA3" s="220"/>
      <c r="BB3" s="220"/>
      <c r="BC3" s="220"/>
      <c r="BD3" s="220"/>
      <c r="BE3" s="220"/>
      <c r="BF3" s="220"/>
      <c r="BG3" s="220"/>
      <c r="BH3" s="220"/>
      <c r="BI3" s="220"/>
      <c r="BJ3" s="220"/>
      <c r="BK3" s="220"/>
      <c r="BL3" s="220"/>
      <c r="BM3" s="220"/>
      <c r="BN3" s="220"/>
      <c r="BO3" s="220"/>
      <c r="BP3" s="220"/>
      <c r="BQ3" s="220"/>
      <c r="BR3" s="220"/>
      <c r="BS3" s="220"/>
      <c r="BT3" s="220"/>
      <c r="BU3" s="220"/>
      <c r="BV3" s="220"/>
      <c r="BW3" s="220"/>
      <c r="BX3" s="220"/>
      <c r="BY3" s="220"/>
      <c r="BZ3" s="220"/>
      <c r="CA3" s="220"/>
      <c r="CB3" s="220"/>
      <c r="CC3" s="220"/>
      <c r="CD3" s="220"/>
      <c r="CE3" s="220"/>
      <c r="CF3" s="220"/>
      <c r="CG3" s="220"/>
      <c r="CH3" s="220"/>
      <c r="CI3" s="220"/>
      <c r="CJ3" s="220"/>
      <c r="CK3" s="220"/>
      <c r="CL3" s="220"/>
      <c r="CM3" s="220"/>
      <c r="CN3" s="220"/>
      <c r="CO3" s="220"/>
      <c r="CP3" s="220"/>
      <c r="CQ3" s="220"/>
      <c r="CR3" s="220"/>
      <c r="CS3" s="220"/>
      <c r="CT3" s="220"/>
      <c r="CU3" s="220"/>
      <c r="CV3" s="220"/>
      <c r="CW3" s="220"/>
      <c r="CX3" s="220"/>
      <c r="CY3" s="220"/>
      <c r="CZ3" s="220"/>
      <c r="DA3" s="220"/>
      <c r="DB3" s="220"/>
      <c r="DC3" s="220"/>
      <c r="DD3" s="220"/>
      <c r="DE3" s="220"/>
      <c r="DF3" s="220"/>
      <c r="DG3" s="220"/>
      <c r="DH3" s="220"/>
      <c r="DI3" s="220"/>
      <c r="DJ3" s="220"/>
      <c r="DK3" s="220"/>
      <c r="DL3" s="220"/>
      <c r="DM3" s="220"/>
      <c r="DN3" s="220"/>
      <c r="DO3" s="220"/>
      <c r="DP3" s="220"/>
      <c r="DQ3" s="220"/>
      <c r="DR3" s="220"/>
      <c r="DS3" s="220"/>
      <c r="DT3" s="220"/>
      <c r="DU3" s="220"/>
      <c r="DV3" s="220"/>
      <c r="DW3" s="220"/>
      <c r="DX3" s="220"/>
      <c r="DY3" s="220"/>
      <c r="DZ3" s="220"/>
      <c r="EA3" s="220"/>
      <c r="EB3" s="220"/>
      <c r="EC3" s="220"/>
      <c r="ED3" s="220"/>
      <c r="EE3" s="220"/>
      <c r="EF3" s="220"/>
      <c r="EG3" s="220"/>
      <c r="EH3" s="220"/>
      <c r="EI3" s="220"/>
      <c r="EJ3" s="220"/>
      <c r="EK3" s="220"/>
      <c r="EL3" s="220"/>
      <c r="EM3" s="220"/>
      <c r="EN3" s="220"/>
      <c r="EO3" s="220"/>
      <c r="EP3" s="220"/>
      <c r="EQ3" s="220"/>
      <c r="ER3" s="220"/>
      <c r="ES3" s="220"/>
      <c r="ET3" s="220"/>
      <c r="EU3" s="220"/>
      <c r="EV3" s="220"/>
      <c r="EW3" s="220"/>
      <c r="EX3" s="220"/>
      <c r="EY3" s="220"/>
      <c r="EZ3" s="220"/>
      <c r="FA3" s="220"/>
      <c r="FB3" s="220"/>
      <c r="FC3" s="220"/>
      <c r="FD3" s="220"/>
      <c r="FE3" s="220"/>
    </row>
    <row r="4" spans="1:161" s="152" customFormat="1" ht="9" customHeight="1" x14ac:dyDescent="0.35">
      <c r="A4" s="16"/>
      <c r="B4" s="16"/>
      <c r="C4" s="16"/>
      <c r="D4" s="16"/>
      <c r="E4" s="16"/>
      <c r="F4" s="16"/>
      <c r="G4" s="16"/>
      <c r="H4" s="16"/>
      <c r="I4" s="16"/>
      <c r="J4" s="16"/>
      <c r="K4" s="16"/>
      <c r="L4" s="16"/>
      <c r="M4" s="16"/>
      <c r="N4" s="16"/>
      <c r="O4" s="16"/>
      <c r="P4" s="16"/>
      <c r="Q4" s="16"/>
      <c r="R4" s="16"/>
      <c r="S4" s="16"/>
      <c r="T4" s="16"/>
      <c r="U4" s="16"/>
      <c r="V4" s="16"/>
      <c r="W4" s="16"/>
      <c r="X4" s="16"/>
      <c r="Y4" s="16"/>
      <c r="Z4" s="16"/>
      <c r="AA4" s="16"/>
      <c r="AB4" s="17"/>
      <c r="AC4" s="226"/>
      <c r="AD4" s="227"/>
      <c r="AE4" s="226"/>
      <c r="AF4" s="226"/>
      <c r="AG4" s="226"/>
      <c r="AH4" s="226"/>
      <c r="AI4" s="226"/>
      <c r="AJ4" s="226"/>
      <c r="AK4" s="226"/>
      <c r="AL4" s="226"/>
      <c r="AM4" s="226"/>
      <c r="AN4" s="226"/>
      <c r="AO4" s="226"/>
      <c r="AP4" s="226"/>
      <c r="AQ4" s="226"/>
      <c r="AR4" s="226"/>
      <c r="AS4" s="226"/>
      <c r="AT4" s="226"/>
      <c r="AU4" s="226"/>
      <c r="AV4" s="226"/>
      <c r="AW4" s="226"/>
      <c r="AX4" s="226"/>
      <c r="AY4" s="226"/>
      <c r="AZ4" s="226"/>
      <c r="BA4" s="226"/>
      <c r="BB4" s="226"/>
      <c r="BC4" s="226"/>
      <c r="BD4" s="226"/>
      <c r="BE4" s="226"/>
      <c r="BF4" s="226"/>
      <c r="BG4" s="226"/>
      <c r="BH4" s="226"/>
      <c r="BI4" s="226"/>
      <c r="BJ4" s="226"/>
      <c r="BK4" s="226"/>
      <c r="BL4" s="226"/>
      <c r="BM4" s="226"/>
      <c r="BN4" s="226"/>
      <c r="BO4" s="226"/>
      <c r="BP4" s="226"/>
      <c r="BQ4" s="226"/>
      <c r="BR4" s="226"/>
      <c r="BS4" s="226"/>
      <c r="BT4" s="226"/>
      <c r="BU4" s="226"/>
      <c r="BV4" s="226"/>
      <c r="BW4" s="226"/>
      <c r="BX4" s="226"/>
      <c r="BY4" s="226"/>
      <c r="BZ4" s="226"/>
      <c r="CA4" s="226"/>
      <c r="CB4" s="226"/>
      <c r="CC4" s="226"/>
      <c r="CD4" s="226"/>
      <c r="CE4" s="226"/>
      <c r="CF4" s="226"/>
      <c r="CG4" s="226"/>
      <c r="CH4" s="226"/>
      <c r="CI4" s="226"/>
      <c r="CJ4" s="226"/>
      <c r="CK4" s="226"/>
      <c r="CL4" s="226"/>
      <c r="CM4" s="226"/>
      <c r="CN4" s="226"/>
      <c r="CO4" s="226"/>
      <c r="CP4" s="226"/>
      <c r="CQ4" s="226"/>
      <c r="CR4" s="226"/>
      <c r="CS4" s="226"/>
      <c r="CT4" s="226"/>
      <c r="CU4" s="226"/>
      <c r="CV4" s="226"/>
      <c r="CW4" s="226"/>
      <c r="CX4" s="226"/>
      <c r="CY4" s="226"/>
      <c r="CZ4" s="226"/>
      <c r="DA4" s="226"/>
      <c r="DB4" s="226"/>
      <c r="DC4" s="226"/>
      <c r="DD4" s="226"/>
      <c r="DE4" s="226"/>
      <c r="DF4" s="226"/>
      <c r="DG4" s="226"/>
      <c r="DH4" s="226"/>
      <c r="DI4" s="226"/>
      <c r="DJ4" s="226"/>
      <c r="DK4" s="226"/>
      <c r="DL4" s="226"/>
      <c r="DM4" s="226"/>
      <c r="DN4" s="226"/>
      <c r="DO4" s="226"/>
      <c r="DP4" s="226"/>
      <c r="DQ4" s="226"/>
      <c r="DR4" s="226"/>
      <c r="DS4" s="226"/>
      <c r="DT4" s="226"/>
      <c r="DU4" s="226"/>
      <c r="DV4" s="226"/>
      <c r="DW4" s="226"/>
      <c r="DX4" s="226"/>
      <c r="DY4" s="226"/>
      <c r="DZ4" s="226"/>
      <c r="EA4" s="226"/>
      <c r="EB4" s="226"/>
      <c r="EC4" s="226"/>
      <c r="ED4" s="226"/>
      <c r="EE4" s="226"/>
      <c r="EF4" s="226"/>
      <c r="EG4" s="226"/>
      <c r="EH4" s="226"/>
      <c r="EI4" s="226"/>
      <c r="EJ4" s="226"/>
      <c r="EK4" s="226"/>
      <c r="EL4" s="226"/>
      <c r="EM4" s="226"/>
      <c r="EN4" s="226"/>
      <c r="EO4" s="226"/>
      <c r="EP4" s="226"/>
      <c r="EQ4" s="226"/>
      <c r="ER4" s="226"/>
      <c r="ES4" s="226"/>
      <c r="ET4" s="226"/>
      <c r="EU4" s="226"/>
      <c r="EV4" s="226"/>
      <c r="EW4" s="226"/>
      <c r="EX4" s="226"/>
      <c r="EY4" s="226"/>
      <c r="EZ4" s="226"/>
      <c r="FA4" s="226"/>
      <c r="FB4" s="226"/>
      <c r="FC4" s="226"/>
      <c r="FD4" s="226"/>
      <c r="FE4" s="226"/>
    </row>
    <row r="5" spans="1:161" s="3" customFormat="1" ht="18.75" x14ac:dyDescent="0.3">
      <c r="A5" s="8"/>
      <c r="B5" s="8"/>
      <c r="C5" s="8"/>
      <c r="D5" s="8"/>
      <c r="E5" s="8"/>
      <c r="F5" s="8"/>
      <c r="G5" s="8"/>
      <c r="H5" s="8"/>
      <c r="I5" s="8"/>
      <c r="J5" s="8"/>
      <c r="K5" s="8"/>
      <c r="L5" s="8"/>
      <c r="M5" s="8"/>
      <c r="N5" s="8"/>
      <c r="O5" s="8"/>
      <c r="P5" s="8"/>
      <c r="Q5" s="8"/>
      <c r="R5" s="8"/>
      <c r="S5" s="8"/>
      <c r="T5" s="7"/>
      <c r="U5" s="355"/>
      <c r="V5" s="355"/>
      <c r="W5" s="13"/>
      <c r="X5" s="13"/>
      <c r="Y5" s="13"/>
      <c r="Z5" s="13"/>
      <c r="AA5" s="13"/>
      <c r="AB5" s="12"/>
      <c r="AC5" s="228"/>
      <c r="AD5" s="229" t="s">
        <v>1</v>
      </c>
      <c r="AE5" s="230" t="s">
        <v>0</v>
      </c>
      <c r="AF5" s="230" t="s">
        <v>3</v>
      </c>
      <c r="AG5" s="230" t="s">
        <v>4</v>
      </c>
      <c r="AH5" s="230"/>
      <c r="AI5" s="231"/>
      <c r="AJ5" s="231"/>
      <c r="AK5" s="231"/>
      <c r="AL5" s="232"/>
      <c r="AM5" s="232"/>
      <c r="AN5" s="232"/>
      <c r="AO5" s="232"/>
      <c r="AP5" s="232"/>
      <c r="AQ5" s="232"/>
      <c r="AR5" s="232"/>
      <c r="AS5" s="232"/>
      <c r="AT5" s="232"/>
      <c r="AU5" s="232"/>
      <c r="AV5" s="232"/>
      <c r="AW5" s="232"/>
      <c r="AX5" s="232"/>
      <c r="AY5" s="232"/>
      <c r="AZ5" s="232"/>
      <c r="BA5" s="232"/>
      <c r="BB5" s="232"/>
      <c r="BC5" s="232"/>
      <c r="BD5" s="232"/>
      <c r="BE5" s="232"/>
      <c r="BF5" s="232"/>
      <c r="BG5" s="232"/>
      <c r="BH5" s="232"/>
      <c r="BI5" s="232"/>
      <c r="BJ5" s="232"/>
      <c r="BK5" s="232"/>
      <c r="BL5" s="232"/>
      <c r="BM5" s="232"/>
      <c r="BN5" s="232"/>
      <c r="BO5" s="232"/>
      <c r="BP5" s="232"/>
      <c r="BQ5" s="232"/>
      <c r="BR5" s="232"/>
      <c r="BS5" s="232"/>
      <c r="BT5" s="232"/>
      <c r="BU5" s="232"/>
      <c r="BV5" s="232"/>
      <c r="BW5" s="232"/>
      <c r="BX5" s="232"/>
      <c r="BY5" s="232"/>
      <c r="BZ5" s="232"/>
      <c r="CA5" s="232"/>
      <c r="CB5" s="232"/>
      <c r="CC5" s="232"/>
      <c r="CD5" s="232"/>
      <c r="CE5" s="232"/>
      <c r="CF5" s="232"/>
      <c r="CG5" s="232"/>
      <c r="CH5" s="232"/>
      <c r="CI5" s="232"/>
      <c r="CJ5" s="232"/>
      <c r="CK5" s="232"/>
      <c r="CL5" s="232"/>
      <c r="CM5" s="232"/>
      <c r="CN5" s="232"/>
      <c r="CO5" s="232"/>
      <c r="CP5" s="232"/>
      <c r="CQ5" s="232"/>
      <c r="CR5" s="232"/>
      <c r="CS5" s="232"/>
      <c r="CT5" s="232"/>
      <c r="CU5" s="232"/>
      <c r="CV5" s="232"/>
      <c r="CW5" s="232"/>
      <c r="CX5" s="232"/>
      <c r="CY5" s="232"/>
      <c r="CZ5" s="232"/>
      <c r="DA5" s="232"/>
      <c r="DB5" s="232"/>
      <c r="DC5" s="232"/>
      <c r="DD5" s="232"/>
      <c r="DE5" s="232"/>
      <c r="DF5" s="232"/>
      <c r="DG5" s="232"/>
      <c r="DH5" s="232"/>
      <c r="DI5" s="232"/>
      <c r="DJ5" s="232"/>
      <c r="DK5" s="232"/>
      <c r="DL5" s="232"/>
      <c r="DM5" s="232"/>
      <c r="DN5" s="232"/>
      <c r="DO5" s="232"/>
      <c r="DP5" s="232"/>
      <c r="DQ5" s="232"/>
      <c r="DR5" s="232"/>
      <c r="DS5" s="232"/>
      <c r="DT5" s="232"/>
      <c r="DU5" s="232"/>
      <c r="DV5" s="232"/>
      <c r="DW5" s="232"/>
      <c r="DX5" s="232"/>
      <c r="DY5" s="232"/>
      <c r="DZ5" s="232"/>
      <c r="EA5" s="232"/>
      <c r="EB5" s="232"/>
      <c r="EC5" s="232"/>
      <c r="ED5" s="232"/>
      <c r="EE5" s="232"/>
      <c r="EF5" s="232"/>
      <c r="EG5" s="232"/>
      <c r="EH5" s="232"/>
      <c r="EI5" s="232"/>
      <c r="EJ5" s="232"/>
      <c r="EK5" s="232"/>
      <c r="EL5" s="232"/>
      <c r="EM5" s="232"/>
      <c r="EN5" s="232"/>
      <c r="EO5" s="232"/>
      <c r="EP5" s="232"/>
      <c r="EQ5" s="232"/>
      <c r="ER5" s="232"/>
      <c r="ES5" s="232"/>
      <c r="ET5" s="232"/>
      <c r="EU5" s="232"/>
      <c r="EV5" s="232"/>
      <c r="EW5" s="232"/>
      <c r="EX5" s="232"/>
      <c r="EY5" s="232"/>
      <c r="EZ5" s="232"/>
      <c r="FA5" s="232"/>
      <c r="FB5" s="232"/>
      <c r="FC5" s="232"/>
      <c r="FD5" s="232"/>
      <c r="FE5" s="232"/>
    </row>
    <row r="6" spans="1:161" s="3" customFormat="1" ht="12.75" x14ac:dyDescent="0.2">
      <c r="A6" s="8"/>
      <c r="B6" s="8"/>
      <c r="C6" s="8"/>
      <c r="D6" s="8"/>
      <c r="E6" s="8"/>
      <c r="F6" s="8"/>
      <c r="G6" s="8"/>
      <c r="H6" s="8"/>
      <c r="I6" s="8"/>
      <c r="J6" s="8"/>
      <c r="K6" s="8"/>
      <c r="L6" s="8"/>
      <c r="M6" s="8"/>
      <c r="N6" s="8"/>
      <c r="O6" s="8"/>
      <c r="P6" s="8"/>
      <c r="Q6" s="8"/>
      <c r="R6" s="8"/>
      <c r="S6" s="8"/>
      <c r="T6" s="7"/>
      <c r="U6" s="7"/>
      <c r="V6" s="7"/>
      <c r="W6" s="7"/>
      <c r="X6" s="7"/>
      <c r="Y6" s="7"/>
      <c r="Z6" s="7"/>
      <c r="AA6" s="7"/>
      <c r="AB6" s="12"/>
      <c r="AC6" s="228"/>
      <c r="AD6" s="229">
        <v>1</v>
      </c>
      <c r="AE6" s="230">
        <f>1+(AD6-1)*22</f>
        <v>1</v>
      </c>
      <c r="AF6" s="233">
        <v>11</v>
      </c>
      <c r="AG6" s="233">
        <f>AE6+AF6</f>
        <v>12</v>
      </c>
      <c r="AH6" s="233"/>
      <c r="AI6" s="231"/>
      <c r="AJ6" s="231"/>
      <c r="AK6" s="231"/>
      <c r="AL6" s="232"/>
      <c r="AM6" s="232"/>
      <c r="AN6" s="232"/>
      <c r="AO6" s="232"/>
      <c r="AP6" s="232"/>
      <c r="AQ6" s="232"/>
      <c r="AR6" s="232"/>
      <c r="AS6" s="232"/>
      <c r="AT6" s="232"/>
      <c r="AU6" s="232"/>
      <c r="AV6" s="232"/>
      <c r="AW6" s="232"/>
      <c r="AX6" s="232"/>
      <c r="AY6" s="232"/>
      <c r="AZ6" s="232"/>
      <c r="BA6" s="232"/>
      <c r="BB6" s="232"/>
      <c r="BC6" s="232"/>
      <c r="BD6" s="232"/>
      <c r="BE6" s="232"/>
      <c r="BF6" s="232"/>
      <c r="BG6" s="232"/>
      <c r="BH6" s="232"/>
      <c r="BI6" s="232"/>
      <c r="BJ6" s="232"/>
      <c r="BK6" s="232"/>
      <c r="BL6" s="232"/>
      <c r="BM6" s="232"/>
      <c r="BN6" s="232"/>
      <c r="BO6" s="232"/>
      <c r="BP6" s="232"/>
      <c r="BQ6" s="232"/>
      <c r="BR6" s="232"/>
      <c r="BS6" s="232"/>
      <c r="BT6" s="232"/>
      <c r="BU6" s="232"/>
      <c r="BV6" s="232"/>
      <c r="BW6" s="232"/>
      <c r="BX6" s="232"/>
      <c r="BY6" s="232"/>
      <c r="BZ6" s="232"/>
      <c r="CA6" s="232"/>
      <c r="CB6" s="232"/>
      <c r="CC6" s="232"/>
      <c r="CD6" s="232"/>
      <c r="CE6" s="232"/>
      <c r="CF6" s="232"/>
      <c r="CG6" s="232"/>
      <c r="CH6" s="232"/>
      <c r="CI6" s="232"/>
      <c r="CJ6" s="232"/>
      <c r="CK6" s="232"/>
      <c r="CL6" s="232"/>
      <c r="CM6" s="232"/>
      <c r="CN6" s="232"/>
      <c r="CO6" s="232"/>
      <c r="CP6" s="232"/>
      <c r="CQ6" s="232"/>
      <c r="CR6" s="232"/>
      <c r="CS6" s="232"/>
      <c r="CT6" s="232"/>
      <c r="CU6" s="232"/>
      <c r="CV6" s="232"/>
      <c r="CW6" s="232"/>
      <c r="CX6" s="232"/>
      <c r="CY6" s="232"/>
      <c r="CZ6" s="232"/>
      <c r="DA6" s="232"/>
      <c r="DB6" s="232"/>
      <c r="DC6" s="232"/>
      <c r="DD6" s="232"/>
      <c r="DE6" s="232"/>
      <c r="DF6" s="232"/>
      <c r="DG6" s="232"/>
      <c r="DH6" s="232"/>
      <c r="DI6" s="232"/>
      <c r="DJ6" s="232"/>
      <c r="DK6" s="232"/>
      <c r="DL6" s="232"/>
      <c r="DM6" s="232"/>
      <c r="DN6" s="232"/>
      <c r="DO6" s="232"/>
      <c r="DP6" s="232"/>
      <c r="DQ6" s="232"/>
      <c r="DR6" s="232"/>
      <c r="DS6" s="232"/>
      <c r="DT6" s="232"/>
      <c r="DU6" s="232"/>
      <c r="DV6" s="232"/>
      <c r="DW6" s="232"/>
      <c r="DX6" s="232"/>
      <c r="DY6" s="232"/>
      <c r="DZ6" s="232"/>
      <c r="EA6" s="232"/>
      <c r="EB6" s="232"/>
      <c r="EC6" s="232"/>
      <c r="ED6" s="232"/>
      <c r="EE6" s="232"/>
      <c r="EF6" s="232"/>
      <c r="EG6" s="232"/>
      <c r="EH6" s="232"/>
      <c r="EI6" s="232"/>
      <c r="EJ6" s="232"/>
      <c r="EK6" s="232"/>
      <c r="EL6" s="232"/>
      <c r="EM6" s="232"/>
      <c r="EN6" s="232"/>
      <c r="EO6" s="232"/>
      <c r="EP6" s="232"/>
      <c r="EQ6" s="232"/>
      <c r="ER6" s="232"/>
      <c r="ES6" s="232"/>
      <c r="ET6" s="232"/>
      <c r="EU6" s="232"/>
      <c r="EV6" s="232"/>
      <c r="EW6" s="232"/>
      <c r="EX6" s="232"/>
      <c r="EY6" s="232"/>
      <c r="EZ6" s="232"/>
      <c r="FA6" s="232"/>
      <c r="FB6" s="232"/>
      <c r="FC6" s="232"/>
      <c r="FD6" s="232"/>
      <c r="FE6" s="232"/>
    </row>
    <row r="7" spans="1:161" s="3" customFormat="1" ht="15" customHeight="1" x14ac:dyDescent="0.2">
      <c r="A7" s="8"/>
      <c r="B7" s="8"/>
      <c r="C7" s="8"/>
      <c r="D7" s="8"/>
      <c r="E7" s="8"/>
      <c r="F7" s="8"/>
      <c r="G7" s="8"/>
      <c r="H7" s="8"/>
      <c r="I7" s="8"/>
      <c r="J7" s="8"/>
      <c r="K7" s="8"/>
      <c r="L7" s="8"/>
      <c r="M7" s="8"/>
      <c r="N7" s="8"/>
      <c r="O7" s="8"/>
      <c r="P7" s="8"/>
      <c r="Q7" s="8"/>
      <c r="R7" s="8"/>
      <c r="S7" s="8"/>
      <c r="T7" s="7"/>
      <c r="U7" s="354"/>
      <c r="V7" s="354"/>
      <c r="W7" s="14"/>
      <c r="X7" s="14"/>
      <c r="Y7" s="14"/>
      <c r="Z7" s="14"/>
      <c r="AA7" s="14"/>
      <c r="AB7" s="12"/>
      <c r="AC7" s="234"/>
      <c r="AD7" s="235"/>
      <c r="AE7" s="232"/>
      <c r="AF7" s="236"/>
      <c r="AG7" s="237"/>
      <c r="AH7" s="237"/>
      <c r="AI7" s="231"/>
      <c r="AJ7" s="231"/>
      <c r="AK7" s="231"/>
      <c r="AL7" s="232"/>
      <c r="AM7" s="232"/>
      <c r="AN7" s="232"/>
      <c r="AO7" s="232"/>
      <c r="AP7" s="232"/>
      <c r="AQ7" s="232"/>
      <c r="AR7" s="232"/>
      <c r="AS7" s="232"/>
      <c r="AT7" s="232"/>
      <c r="AU7" s="232"/>
      <c r="AV7" s="232"/>
      <c r="AW7" s="232"/>
      <c r="AX7" s="232"/>
      <c r="AY7" s="232"/>
      <c r="AZ7" s="232"/>
      <c r="BA7" s="232"/>
      <c r="BB7" s="232"/>
      <c r="BC7" s="232"/>
      <c r="BD7" s="232"/>
      <c r="BE7" s="232"/>
      <c r="BF7" s="232"/>
      <c r="BG7" s="232"/>
      <c r="BH7" s="232"/>
      <c r="BI7" s="232"/>
      <c r="BJ7" s="232"/>
      <c r="BK7" s="232"/>
      <c r="BL7" s="232"/>
      <c r="BM7" s="232"/>
      <c r="BN7" s="232"/>
      <c r="BO7" s="232"/>
      <c r="BP7" s="232"/>
      <c r="BQ7" s="232"/>
      <c r="BR7" s="232"/>
      <c r="BS7" s="232"/>
      <c r="BT7" s="232"/>
      <c r="BU7" s="232"/>
      <c r="BV7" s="232"/>
      <c r="BW7" s="232"/>
      <c r="BX7" s="232"/>
      <c r="BY7" s="232"/>
      <c r="BZ7" s="232"/>
      <c r="CA7" s="232"/>
      <c r="CB7" s="232"/>
      <c r="CC7" s="232"/>
      <c r="CD7" s="232"/>
      <c r="CE7" s="232"/>
      <c r="CF7" s="232"/>
      <c r="CG7" s="232"/>
      <c r="CH7" s="232"/>
      <c r="CI7" s="232"/>
      <c r="CJ7" s="232"/>
      <c r="CK7" s="232"/>
      <c r="CL7" s="232"/>
      <c r="CM7" s="232"/>
      <c r="CN7" s="232"/>
      <c r="CO7" s="232"/>
      <c r="CP7" s="232"/>
      <c r="CQ7" s="232"/>
      <c r="CR7" s="232"/>
      <c r="CS7" s="232"/>
      <c r="CT7" s="232"/>
      <c r="CU7" s="232"/>
      <c r="CV7" s="232"/>
      <c r="CW7" s="232"/>
      <c r="CX7" s="232"/>
      <c r="CY7" s="232"/>
      <c r="CZ7" s="232"/>
      <c r="DA7" s="232"/>
      <c r="DB7" s="232"/>
      <c r="DC7" s="232"/>
      <c r="DD7" s="232"/>
      <c r="DE7" s="232"/>
      <c r="DF7" s="232"/>
      <c r="DG7" s="232"/>
      <c r="DH7" s="232"/>
      <c r="DI7" s="232"/>
      <c r="DJ7" s="232"/>
      <c r="DK7" s="232"/>
      <c r="DL7" s="232"/>
      <c r="DM7" s="232"/>
      <c r="DN7" s="232"/>
      <c r="DO7" s="232"/>
      <c r="DP7" s="232"/>
      <c r="DQ7" s="232"/>
      <c r="DR7" s="232"/>
      <c r="DS7" s="232"/>
      <c r="DT7" s="232"/>
      <c r="DU7" s="232"/>
      <c r="DV7" s="232"/>
      <c r="DW7" s="232"/>
      <c r="DX7" s="232"/>
      <c r="DY7" s="232"/>
      <c r="DZ7" s="232"/>
      <c r="EA7" s="232"/>
      <c r="EB7" s="232"/>
      <c r="EC7" s="232"/>
      <c r="ED7" s="232"/>
      <c r="EE7" s="232"/>
      <c r="EF7" s="232"/>
      <c r="EG7" s="232"/>
      <c r="EH7" s="232"/>
      <c r="EI7" s="232"/>
      <c r="EJ7" s="232"/>
      <c r="EK7" s="232"/>
      <c r="EL7" s="232"/>
      <c r="EM7" s="232"/>
      <c r="EN7" s="232"/>
      <c r="EO7" s="232"/>
      <c r="EP7" s="232"/>
      <c r="EQ7" s="232"/>
      <c r="ER7" s="232"/>
      <c r="ES7" s="232"/>
      <c r="ET7" s="232"/>
      <c r="EU7" s="232"/>
      <c r="EV7" s="232"/>
      <c r="EW7" s="232"/>
      <c r="EX7" s="232"/>
      <c r="EY7" s="232"/>
      <c r="EZ7" s="232"/>
      <c r="FA7" s="232"/>
      <c r="FB7" s="232"/>
      <c r="FC7" s="232"/>
      <c r="FD7" s="232"/>
      <c r="FE7" s="232"/>
    </row>
    <row r="8" spans="1:161" s="3" customFormat="1" ht="12.75" x14ac:dyDescent="0.2">
      <c r="A8" s="8"/>
      <c r="B8" s="8"/>
      <c r="C8" s="8"/>
      <c r="D8" s="8"/>
      <c r="E8" s="8"/>
      <c r="F8" s="8"/>
      <c r="G8" s="8"/>
      <c r="H8" s="8"/>
      <c r="I8" s="8"/>
      <c r="J8" s="8"/>
      <c r="K8" s="8"/>
      <c r="L8" s="8"/>
      <c r="M8" s="8"/>
      <c r="N8" s="8"/>
      <c r="O8" s="8"/>
      <c r="P8" s="8"/>
      <c r="Q8" s="8"/>
      <c r="R8" s="8"/>
      <c r="S8" s="8"/>
      <c r="T8" s="7"/>
      <c r="U8" s="354"/>
      <c r="V8" s="354"/>
      <c r="W8" s="14"/>
      <c r="X8" s="14"/>
      <c r="Y8" s="14"/>
      <c r="Z8" s="14"/>
      <c r="AA8" s="14"/>
      <c r="AB8" s="12"/>
      <c r="AC8" s="234"/>
      <c r="AD8" s="238" t="s">
        <v>2</v>
      </c>
      <c r="AE8" s="239" t="s">
        <v>5</v>
      </c>
      <c r="AF8" s="239"/>
      <c r="AG8" s="239"/>
      <c r="AH8" s="239"/>
      <c r="AI8" s="231"/>
      <c r="AJ8" s="237"/>
      <c r="AK8" s="231"/>
      <c r="AL8" s="232"/>
      <c r="AM8" s="232"/>
      <c r="AN8" s="232"/>
      <c r="AO8" s="232"/>
      <c r="AP8" s="232"/>
      <c r="AQ8" s="232"/>
      <c r="AR8" s="232"/>
      <c r="AS8" s="232"/>
      <c r="AT8" s="232"/>
      <c r="AU8" s="232"/>
      <c r="AV8" s="232"/>
      <c r="AW8" s="232"/>
      <c r="AX8" s="232"/>
      <c r="AY8" s="232"/>
      <c r="AZ8" s="232"/>
      <c r="BA8" s="232"/>
      <c r="BB8" s="232"/>
      <c r="BC8" s="232"/>
      <c r="BD8" s="232"/>
      <c r="BE8" s="232"/>
      <c r="BF8" s="232"/>
      <c r="BG8" s="232"/>
      <c r="BH8" s="232"/>
      <c r="BI8" s="232"/>
      <c r="BJ8" s="232"/>
      <c r="BK8" s="232"/>
      <c r="BL8" s="232"/>
      <c r="BM8" s="232"/>
      <c r="BN8" s="232"/>
      <c r="BO8" s="232"/>
      <c r="BP8" s="232"/>
      <c r="BQ8" s="232"/>
      <c r="BR8" s="232"/>
      <c r="BS8" s="232"/>
      <c r="BT8" s="232"/>
      <c r="BU8" s="232"/>
      <c r="BV8" s="232"/>
      <c r="BW8" s="232"/>
      <c r="BX8" s="232"/>
      <c r="BY8" s="232"/>
      <c r="BZ8" s="232"/>
      <c r="CA8" s="232"/>
      <c r="CB8" s="232"/>
      <c r="CC8" s="232"/>
      <c r="CD8" s="232"/>
      <c r="CE8" s="232"/>
      <c r="CF8" s="232"/>
      <c r="CG8" s="232"/>
      <c r="CH8" s="232"/>
      <c r="CI8" s="232"/>
      <c r="CJ8" s="232"/>
      <c r="CK8" s="232"/>
      <c r="CL8" s="232"/>
      <c r="CM8" s="232"/>
      <c r="CN8" s="232"/>
      <c r="CO8" s="232"/>
      <c r="CP8" s="232"/>
      <c r="CQ8" s="232"/>
      <c r="CR8" s="232"/>
      <c r="CS8" s="232"/>
      <c r="CT8" s="232"/>
      <c r="CU8" s="232"/>
      <c r="CV8" s="232"/>
      <c r="CW8" s="232"/>
      <c r="CX8" s="232"/>
      <c r="CY8" s="232"/>
      <c r="CZ8" s="232"/>
      <c r="DA8" s="232"/>
      <c r="DB8" s="232"/>
      <c r="DC8" s="232"/>
      <c r="DD8" s="232"/>
      <c r="DE8" s="232"/>
      <c r="DF8" s="232"/>
      <c r="DG8" s="232"/>
      <c r="DH8" s="232"/>
      <c r="DI8" s="232"/>
      <c r="DJ8" s="232"/>
      <c r="DK8" s="232"/>
      <c r="DL8" s="232"/>
      <c r="DM8" s="232"/>
      <c r="DN8" s="232"/>
      <c r="DO8" s="232"/>
      <c r="DP8" s="232"/>
      <c r="DQ8" s="232"/>
      <c r="DR8" s="232"/>
      <c r="DS8" s="232"/>
      <c r="DT8" s="232"/>
      <c r="DU8" s="232"/>
      <c r="DV8" s="232"/>
      <c r="DW8" s="232"/>
      <c r="DX8" s="232"/>
      <c r="DY8" s="232"/>
      <c r="DZ8" s="232"/>
      <c r="EA8" s="232"/>
      <c r="EB8" s="232"/>
      <c r="EC8" s="232"/>
      <c r="ED8" s="232"/>
      <c r="EE8" s="232"/>
      <c r="EF8" s="232"/>
      <c r="EG8" s="232"/>
      <c r="EH8" s="232"/>
      <c r="EI8" s="232"/>
      <c r="EJ8" s="232"/>
      <c r="EK8" s="232"/>
      <c r="EL8" s="232"/>
      <c r="EM8" s="232"/>
      <c r="EN8" s="232"/>
      <c r="EO8" s="232"/>
      <c r="EP8" s="232"/>
      <c r="EQ8" s="232"/>
      <c r="ER8" s="232"/>
      <c r="ES8" s="232"/>
      <c r="ET8" s="232"/>
      <c r="EU8" s="232"/>
      <c r="EV8" s="232"/>
      <c r="EW8" s="232"/>
      <c r="EX8" s="232"/>
      <c r="EY8" s="232"/>
      <c r="EZ8" s="232"/>
      <c r="FA8" s="232"/>
      <c r="FB8" s="232"/>
      <c r="FC8" s="232"/>
      <c r="FD8" s="232"/>
      <c r="FE8" s="232"/>
    </row>
    <row r="9" spans="1:161" s="3" customFormat="1" ht="15" customHeight="1" x14ac:dyDescent="0.2">
      <c r="A9" s="8"/>
      <c r="B9" s="8"/>
      <c r="C9" s="8"/>
      <c r="D9" s="8"/>
      <c r="E9" s="8"/>
      <c r="F9" s="8"/>
      <c r="G9" s="8"/>
      <c r="H9" s="8"/>
      <c r="I9" s="8"/>
      <c r="J9" s="8"/>
      <c r="K9" s="8"/>
      <c r="L9" s="8"/>
      <c r="M9" s="8"/>
      <c r="N9" s="8"/>
      <c r="O9" s="8"/>
      <c r="P9" s="8"/>
      <c r="Q9" s="8"/>
      <c r="R9" s="8"/>
      <c r="S9" s="8"/>
      <c r="T9" s="7"/>
      <c r="U9" s="9"/>
      <c r="V9" s="9"/>
      <c r="W9" s="9"/>
      <c r="X9" s="9"/>
      <c r="Y9" s="9"/>
      <c r="Z9" s="9"/>
      <c r="AA9" s="9"/>
      <c r="AB9" s="12"/>
      <c r="AC9" s="234"/>
      <c r="AD9" s="240" t="s">
        <v>1850</v>
      </c>
      <c r="AE9" s="241" t="str">
        <f>AE35</f>
        <v>SYSTEM: Total lane miles</v>
      </c>
      <c r="AF9" s="242"/>
      <c r="AG9" s="242"/>
      <c r="AH9" s="242"/>
      <c r="AI9" s="237"/>
      <c r="AJ9" s="237"/>
      <c r="AK9" s="237"/>
      <c r="AL9" s="232"/>
      <c r="AM9" s="232"/>
      <c r="AN9" s="232"/>
      <c r="AO9" s="232"/>
      <c r="AP9" s="232"/>
      <c r="AQ9" s="232"/>
      <c r="AR9" s="232"/>
      <c r="AS9" s="232"/>
      <c r="AT9" s="232"/>
      <c r="AU9" s="232"/>
      <c r="AV9" s="232"/>
      <c r="AW9" s="232"/>
      <c r="AX9" s="232"/>
      <c r="AY9" s="232"/>
      <c r="AZ9" s="232"/>
      <c r="BA9" s="232"/>
      <c r="BB9" s="232"/>
      <c r="BC9" s="232"/>
      <c r="BD9" s="232"/>
      <c r="BE9" s="232"/>
      <c r="BF9" s="232"/>
      <c r="BG9" s="232"/>
      <c r="BH9" s="232"/>
      <c r="BI9" s="232"/>
      <c r="BJ9" s="232"/>
      <c r="BK9" s="232"/>
      <c r="BL9" s="232"/>
      <c r="BM9" s="232"/>
      <c r="BN9" s="232"/>
      <c r="BO9" s="232"/>
      <c r="BP9" s="232"/>
      <c r="BQ9" s="232"/>
      <c r="BR9" s="232"/>
      <c r="BS9" s="232"/>
      <c r="BT9" s="232"/>
      <c r="BU9" s="232"/>
      <c r="BV9" s="232"/>
      <c r="BW9" s="232"/>
      <c r="BX9" s="232"/>
      <c r="BY9" s="232"/>
      <c r="BZ9" s="232"/>
      <c r="CA9" s="232"/>
      <c r="CB9" s="232"/>
      <c r="CC9" s="232"/>
      <c r="CD9" s="232"/>
      <c r="CE9" s="232"/>
      <c r="CF9" s="232"/>
      <c r="CG9" s="232"/>
      <c r="CH9" s="232"/>
      <c r="CI9" s="232"/>
      <c r="CJ9" s="232"/>
      <c r="CK9" s="232"/>
      <c r="CL9" s="232"/>
      <c r="CM9" s="232"/>
      <c r="CN9" s="232"/>
      <c r="CO9" s="232"/>
      <c r="CP9" s="232"/>
      <c r="CQ9" s="232"/>
      <c r="CR9" s="232"/>
      <c r="CS9" s="232"/>
      <c r="CT9" s="232"/>
      <c r="CU9" s="232"/>
      <c r="CV9" s="232"/>
      <c r="CW9" s="232"/>
      <c r="CX9" s="232"/>
      <c r="CY9" s="232"/>
      <c r="CZ9" s="232"/>
      <c r="DA9" s="232"/>
      <c r="DB9" s="232"/>
      <c r="DC9" s="232"/>
      <c r="DD9" s="232"/>
      <c r="DE9" s="232"/>
      <c r="DF9" s="232"/>
      <c r="DG9" s="232"/>
      <c r="DH9" s="232"/>
      <c r="DI9" s="232"/>
      <c r="DJ9" s="232"/>
      <c r="DK9" s="232"/>
      <c r="DL9" s="232"/>
      <c r="DM9" s="232"/>
      <c r="DN9" s="232"/>
      <c r="DO9" s="232"/>
      <c r="DP9" s="232"/>
      <c r="DQ9" s="232"/>
      <c r="DR9" s="232"/>
      <c r="DS9" s="232"/>
      <c r="DT9" s="232"/>
      <c r="DU9" s="232"/>
      <c r="DV9" s="232"/>
      <c r="DW9" s="232"/>
      <c r="DX9" s="232"/>
      <c r="DY9" s="232"/>
      <c r="DZ9" s="232"/>
      <c r="EA9" s="232"/>
      <c r="EB9" s="232"/>
      <c r="EC9" s="232"/>
      <c r="ED9" s="232"/>
      <c r="EE9" s="232"/>
      <c r="EF9" s="232"/>
      <c r="EG9" s="232"/>
      <c r="EH9" s="232"/>
      <c r="EI9" s="232"/>
      <c r="EJ9" s="232"/>
      <c r="EK9" s="232"/>
      <c r="EL9" s="232"/>
      <c r="EM9" s="232"/>
      <c r="EN9" s="232"/>
      <c r="EO9" s="232"/>
      <c r="EP9" s="232"/>
      <c r="EQ9" s="232"/>
      <c r="ER9" s="232"/>
      <c r="ES9" s="232"/>
      <c r="ET9" s="232"/>
      <c r="EU9" s="232"/>
      <c r="EV9" s="232"/>
      <c r="EW9" s="232"/>
      <c r="EX9" s="232"/>
      <c r="EY9" s="232"/>
      <c r="EZ9" s="232"/>
      <c r="FA9" s="232"/>
      <c r="FB9" s="232"/>
      <c r="FC9" s="232"/>
      <c r="FD9" s="232"/>
      <c r="FE9" s="232"/>
    </row>
    <row r="10" spans="1:161" s="3" customFormat="1" ht="15" customHeight="1" x14ac:dyDescent="0.2">
      <c r="A10" s="8"/>
      <c r="B10" s="8"/>
      <c r="C10" s="8"/>
      <c r="D10" s="8"/>
      <c r="E10" s="8"/>
      <c r="F10" s="8"/>
      <c r="G10" s="8"/>
      <c r="H10" s="8"/>
      <c r="I10" s="8"/>
      <c r="J10" s="8"/>
      <c r="K10" s="8"/>
      <c r="L10" s="8"/>
      <c r="M10" s="8"/>
      <c r="N10" s="8"/>
      <c r="O10" s="8"/>
      <c r="P10" s="8"/>
      <c r="Q10" s="8"/>
      <c r="R10" s="8"/>
      <c r="S10" s="8"/>
      <c r="T10" s="7"/>
      <c r="U10" s="353"/>
      <c r="V10" s="353"/>
      <c r="W10" s="14"/>
      <c r="X10" s="14"/>
      <c r="Y10" s="14"/>
      <c r="Z10" s="14"/>
      <c r="AA10" s="14"/>
      <c r="AB10" s="12"/>
      <c r="AC10" s="234"/>
      <c r="AD10" s="240" t="s">
        <v>1851</v>
      </c>
      <c r="AE10" s="241" t="str">
        <f>AF35</f>
        <v>HUMAN RESOURCES: State workers (full-time)</v>
      </c>
      <c r="AF10" s="242"/>
      <c r="AG10" s="242"/>
      <c r="AH10" s="242"/>
      <c r="AI10" s="237"/>
      <c r="AJ10" s="237"/>
      <c r="AK10" s="237"/>
      <c r="AL10" s="232"/>
      <c r="AM10" s="232"/>
      <c r="AN10" s="232"/>
      <c r="AO10" s="232"/>
      <c r="AP10" s="232"/>
      <c r="AQ10" s="232"/>
      <c r="AR10" s="232"/>
      <c r="AS10" s="232"/>
      <c r="AT10" s="232"/>
      <c r="AU10" s="232"/>
      <c r="AV10" s="232"/>
      <c r="AW10" s="232"/>
      <c r="AX10" s="232"/>
      <c r="AY10" s="232"/>
      <c r="AZ10" s="232"/>
      <c r="BA10" s="232"/>
      <c r="BB10" s="232"/>
      <c r="BC10" s="232"/>
      <c r="BD10" s="232"/>
      <c r="BE10" s="232"/>
      <c r="BF10" s="232"/>
      <c r="BG10" s="232"/>
      <c r="BH10" s="232"/>
      <c r="BI10" s="232"/>
      <c r="BJ10" s="232"/>
      <c r="BK10" s="232"/>
      <c r="BL10" s="232"/>
      <c r="BM10" s="232"/>
      <c r="BN10" s="232"/>
      <c r="BO10" s="232"/>
      <c r="BP10" s="232"/>
      <c r="BQ10" s="232"/>
      <c r="BR10" s="232"/>
      <c r="BS10" s="232"/>
      <c r="BT10" s="232"/>
      <c r="BU10" s="232"/>
      <c r="BV10" s="232"/>
      <c r="BW10" s="232"/>
      <c r="BX10" s="232"/>
      <c r="BY10" s="232"/>
      <c r="BZ10" s="232"/>
      <c r="CA10" s="232"/>
      <c r="CB10" s="232"/>
      <c r="CC10" s="232"/>
      <c r="CD10" s="232"/>
      <c r="CE10" s="232"/>
      <c r="CF10" s="232"/>
      <c r="CG10" s="232"/>
      <c r="CH10" s="232"/>
      <c r="CI10" s="232"/>
      <c r="CJ10" s="232"/>
      <c r="CK10" s="232"/>
      <c r="CL10" s="232"/>
      <c r="CM10" s="232"/>
      <c r="CN10" s="232"/>
      <c r="CO10" s="232"/>
      <c r="CP10" s="232"/>
      <c r="CQ10" s="232"/>
      <c r="CR10" s="232"/>
      <c r="CS10" s="232"/>
      <c r="CT10" s="232"/>
      <c r="CU10" s="232"/>
      <c r="CV10" s="232"/>
      <c r="CW10" s="232"/>
      <c r="CX10" s="232"/>
      <c r="CY10" s="232"/>
      <c r="CZ10" s="232"/>
      <c r="DA10" s="232"/>
      <c r="DB10" s="232"/>
      <c r="DC10" s="232"/>
      <c r="DD10" s="232"/>
      <c r="DE10" s="232"/>
      <c r="DF10" s="232"/>
      <c r="DG10" s="232"/>
      <c r="DH10" s="232"/>
      <c r="DI10" s="232"/>
      <c r="DJ10" s="232"/>
      <c r="DK10" s="232"/>
      <c r="DL10" s="232"/>
      <c r="DM10" s="232"/>
      <c r="DN10" s="232"/>
      <c r="DO10" s="232"/>
      <c r="DP10" s="232"/>
      <c r="DQ10" s="232"/>
      <c r="DR10" s="232"/>
      <c r="DS10" s="232"/>
      <c r="DT10" s="232"/>
      <c r="DU10" s="232"/>
      <c r="DV10" s="232"/>
      <c r="DW10" s="232"/>
      <c r="DX10" s="232"/>
      <c r="DY10" s="232"/>
      <c r="DZ10" s="232"/>
      <c r="EA10" s="232"/>
      <c r="EB10" s="232"/>
      <c r="EC10" s="232"/>
      <c r="ED10" s="232"/>
      <c r="EE10" s="232"/>
      <c r="EF10" s="232"/>
      <c r="EG10" s="232"/>
      <c r="EH10" s="232"/>
      <c r="EI10" s="232"/>
      <c r="EJ10" s="232"/>
      <c r="EK10" s="232"/>
      <c r="EL10" s="232"/>
      <c r="EM10" s="232"/>
      <c r="EN10" s="232"/>
      <c r="EO10" s="232"/>
      <c r="EP10" s="232"/>
      <c r="EQ10" s="232"/>
      <c r="ER10" s="232"/>
      <c r="ES10" s="232"/>
      <c r="ET10" s="232"/>
      <c r="EU10" s="232"/>
      <c r="EV10" s="232"/>
      <c r="EW10" s="232"/>
      <c r="EX10" s="232"/>
      <c r="EY10" s="232"/>
      <c r="EZ10" s="232"/>
      <c r="FA10" s="232"/>
      <c r="FB10" s="232"/>
      <c r="FC10" s="232"/>
      <c r="FD10" s="232"/>
      <c r="FE10" s="232"/>
    </row>
    <row r="11" spans="1:161" s="3" customFormat="1" ht="15" customHeight="1" x14ac:dyDescent="0.2">
      <c r="A11" s="8"/>
      <c r="B11" s="8"/>
      <c r="C11" s="8"/>
      <c r="D11" s="8"/>
      <c r="E11" s="8"/>
      <c r="F11" s="8"/>
      <c r="G11" s="8"/>
      <c r="H11" s="8"/>
      <c r="I11" s="8"/>
      <c r="J11" s="8"/>
      <c r="K11" s="8"/>
      <c r="L11" s="8"/>
      <c r="M11" s="8"/>
      <c r="N11" s="8"/>
      <c r="O11" s="8"/>
      <c r="P11" s="8"/>
      <c r="Q11" s="8"/>
      <c r="R11" s="8"/>
      <c r="S11" s="8"/>
      <c r="T11" s="7"/>
      <c r="U11" s="353"/>
      <c r="V11" s="353"/>
      <c r="W11" s="14"/>
      <c r="X11" s="14"/>
      <c r="Y11" s="14"/>
      <c r="Z11" s="14"/>
      <c r="AA11" s="14"/>
      <c r="AB11" s="12"/>
      <c r="AC11" s="232"/>
      <c r="AD11" s="240" t="s">
        <v>1852</v>
      </c>
      <c r="AE11" s="241" t="str">
        <f>AG35</f>
        <v>HUMAN RESOURCES: State workers (part-time and seasonal)</v>
      </c>
      <c r="AF11" s="242"/>
      <c r="AG11" s="242"/>
      <c r="AH11" s="242"/>
      <c r="AI11" s="237"/>
      <c r="AJ11" s="237"/>
      <c r="AK11" s="237"/>
      <c r="AL11" s="232"/>
      <c r="AM11" s="232"/>
      <c r="AN11" s="232"/>
      <c r="AO11" s="232"/>
      <c r="AP11" s="232"/>
      <c r="AQ11" s="232"/>
      <c r="AR11" s="232"/>
      <c r="AS11" s="232"/>
      <c r="AT11" s="232"/>
      <c r="AU11" s="232"/>
      <c r="AV11" s="232"/>
      <c r="AW11" s="232"/>
      <c r="AX11" s="232"/>
      <c r="AY11" s="232"/>
      <c r="AZ11" s="232"/>
      <c r="BA11" s="232"/>
      <c r="BB11" s="232"/>
      <c r="BC11" s="232"/>
      <c r="BD11" s="232"/>
      <c r="BE11" s="232"/>
      <c r="BF11" s="232"/>
      <c r="BG11" s="232"/>
      <c r="BH11" s="232"/>
      <c r="BI11" s="232"/>
      <c r="BJ11" s="232"/>
      <c r="BK11" s="232"/>
      <c r="BL11" s="232"/>
      <c r="BM11" s="232"/>
      <c r="BN11" s="232"/>
      <c r="BO11" s="232"/>
      <c r="BP11" s="232"/>
      <c r="BQ11" s="232"/>
      <c r="BR11" s="232"/>
      <c r="BS11" s="232"/>
      <c r="BT11" s="232"/>
      <c r="BU11" s="232"/>
      <c r="BV11" s="232"/>
      <c r="BW11" s="232"/>
      <c r="BX11" s="232"/>
      <c r="BY11" s="232"/>
      <c r="BZ11" s="232"/>
      <c r="CA11" s="232"/>
      <c r="CB11" s="232"/>
      <c r="CC11" s="232"/>
      <c r="CD11" s="232"/>
      <c r="CE11" s="232"/>
      <c r="CF11" s="232"/>
      <c r="CG11" s="232"/>
      <c r="CH11" s="232"/>
      <c r="CI11" s="232"/>
      <c r="CJ11" s="232"/>
      <c r="CK11" s="232"/>
      <c r="CL11" s="232"/>
      <c r="CM11" s="232"/>
      <c r="CN11" s="232"/>
      <c r="CO11" s="232"/>
      <c r="CP11" s="232"/>
      <c r="CQ11" s="232"/>
      <c r="CR11" s="232"/>
      <c r="CS11" s="232"/>
      <c r="CT11" s="232"/>
      <c r="CU11" s="232"/>
      <c r="CV11" s="232"/>
      <c r="CW11" s="232"/>
      <c r="CX11" s="232"/>
      <c r="CY11" s="232"/>
      <c r="CZ11" s="232"/>
      <c r="DA11" s="232"/>
      <c r="DB11" s="232"/>
      <c r="DC11" s="232"/>
      <c r="DD11" s="232"/>
      <c r="DE11" s="232"/>
      <c r="DF11" s="232"/>
      <c r="DG11" s="232"/>
      <c r="DH11" s="232"/>
      <c r="DI11" s="232"/>
      <c r="DJ11" s="232"/>
      <c r="DK11" s="232"/>
      <c r="DL11" s="232"/>
      <c r="DM11" s="232"/>
      <c r="DN11" s="232"/>
      <c r="DO11" s="232"/>
      <c r="DP11" s="232"/>
      <c r="DQ11" s="232"/>
      <c r="DR11" s="232"/>
      <c r="DS11" s="232"/>
      <c r="DT11" s="232"/>
      <c r="DU11" s="232"/>
      <c r="DV11" s="232"/>
      <c r="DW11" s="232"/>
      <c r="DX11" s="232"/>
      <c r="DY11" s="232"/>
      <c r="DZ11" s="232"/>
      <c r="EA11" s="232"/>
      <c r="EB11" s="232"/>
      <c r="EC11" s="232"/>
      <c r="ED11" s="232"/>
      <c r="EE11" s="232"/>
      <c r="EF11" s="232"/>
      <c r="EG11" s="232"/>
      <c r="EH11" s="232"/>
      <c r="EI11" s="232"/>
      <c r="EJ11" s="232"/>
      <c r="EK11" s="232"/>
      <c r="EL11" s="232"/>
      <c r="EM11" s="232"/>
      <c r="EN11" s="232"/>
      <c r="EO11" s="232"/>
      <c r="EP11" s="232"/>
      <c r="EQ11" s="232"/>
      <c r="ER11" s="232"/>
      <c r="ES11" s="232"/>
      <c r="ET11" s="232"/>
      <c r="EU11" s="232"/>
      <c r="EV11" s="232"/>
      <c r="EW11" s="232"/>
      <c r="EX11" s="232"/>
      <c r="EY11" s="232"/>
      <c r="EZ11" s="232"/>
      <c r="FA11" s="232"/>
      <c r="FB11" s="232"/>
      <c r="FC11" s="232"/>
      <c r="FD11" s="232"/>
      <c r="FE11" s="232"/>
    </row>
    <row r="12" spans="1:161" s="3" customFormat="1" ht="15" customHeight="1" x14ac:dyDescent="0.2">
      <c r="A12" s="8"/>
      <c r="B12" s="8"/>
      <c r="C12" s="8"/>
      <c r="D12" s="8"/>
      <c r="E12" s="8"/>
      <c r="F12" s="8"/>
      <c r="G12" s="8"/>
      <c r="H12" s="8"/>
      <c r="I12" s="8"/>
      <c r="J12" s="8"/>
      <c r="K12" s="8"/>
      <c r="L12" s="8"/>
      <c r="M12" s="8"/>
      <c r="N12" s="8"/>
      <c r="O12" s="8"/>
      <c r="P12" s="8"/>
      <c r="Q12" s="8"/>
      <c r="R12" s="8"/>
      <c r="S12" s="8"/>
      <c r="T12" s="7"/>
      <c r="U12" s="10"/>
      <c r="V12" s="10"/>
      <c r="W12" s="10"/>
      <c r="X12" s="10"/>
      <c r="Y12" s="10"/>
      <c r="Z12" s="10"/>
      <c r="AA12" s="10"/>
      <c r="AB12" s="12"/>
      <c r="AC12" s="234"/>
      <c r="AD12" s="240" t="s">
        <v>1848</v>
      </c>
      <c r="AE12" s="241" t="str">
        <f>AH35</f>
        <v>VEHICLE RESOURCES: Plow trucks (owned and contracted units)</v>
      </c>
      <c r="AF12" s="242"/>
      <c r="AG12" s="242"/>
      <c r="AH12" s="242"/>
      <c r="AI12" s="237"/>
      <c r="AJ12" s="237"/>
      <c r="AK12" s="237"/>
      <c r="AL12" s="232"/>
      <c r="AM12" s="232"/>
      <c r="AN12" s="232"/>
      <c r="AO12" s="232"/>
      <c r="AP12" s="232"/>
      <c r="AQ12" s="232"/>
      <c r="AR12" s="232"/>
      <c r="AS12" s="232"/>
      <c r="AT12" s="232"/>
      <c r="AU12" s="232"/>
      <c r="AV12" s="232"/>
      <c r="AW12" s="232"/>
      <c r="AX12" s="232"/>
      <c r="AY12" s="232"/>
      <c r="AZ12" s="232"/>
      <c r="BA12" s="232"/>
      <c r="BB12" s="232"/>
      <c r="BC12" s="232"/>
      <c r="BD12" s="232"/>
      <c r="BE12" s="232"/>
      <c r="BF12" s="232"/>
      <c r="BG12" s="232"/>
      <c r="BH12" s="232"/>
      <c r="BI12" s="232"/>
      <c r="BJ12" s="232"/>
      <c r="BK12" s="232"/>
      <c r="BL12" s="232"/>
      <c r="BM12" s="232"/>
      <c r="BN12" s="232"/>
      <c r="BO12" s="232"/>
      <c r="BP12" s="232"/>
      <c r="BQ12" s="232"/>
      <c r="BR12" s="232"/>
      <c r="BS12" s="232"/>
      <c r="BT12" s="232"/>
      <c r="BU12" s="232"/>
      <c r="BV12" s="232"/>
      <c r="BW12" s="232"/>
      <c r="BX12" s="232"/>
      <c r="BY12" s="232"/>
      <c r="BZ12" s="232"/>
      <c r="CA12" s="232"/>
      <c r="CB12" s="232"/>
      <c r="CC12" s="232"/>
      <c r="CD12" s="232"/>
      <c r="CE12" s="232"/>
      <c r="CF12" s="232"/>
      <c r="CG12" s="232"/>
      <c r="CH12" s="232"/>
      <c r="CI12" s="232"/>
      <c r="CJ12" s="232"/>
      <c r="CK12" s="232"/>
      <c r="CL12" s="232"/>
      <c r="CM12" s="232"/>
      <c r="CN12" s="232"/>
      <c r="CO12" s="232"/>
      <c r="CP12" s="232"/>
      <c r="CQ12" s="232"/>
      <c r="CR12" s="232"/>
      <c r="CS12" s="232"/>
      <c r="CT12" s="232"/>
      <c r="CU12" s="232"/>
      <c r="CV12" s="232"/>
      <c r="CW12" s="232"/>
      <c r="CX12" s="232"/>
      <c r="CY12" s="232"/>
      <c r="CZ12" s="232"/>
      <c r="DA12" s="232"/>
      <c r="DB12" s="232"/>
      <c r="DC12" s="232"/>
      <c r="DD12" s="232"/>
      <c r="DE12" s="232"/>
      <c r="DF12" s="232"/>
      <c r="DG12" s="232"/>
      <c r="DH12" s="232"/>
      <c r="DI12" s="232"/>
      <c r="DJ12" s="232"/>
      <c r="DK12" s="232"/>
      <c r="DL12" s="232"/>
      <c r="DM12" s="232"/>
      <c r="DN12" s="232"/>
      <c r="DO12" s="232"/>
      <c r="DP12" s="232"/>
      <c r="DQ12" s="232"/>
      <c r="DR12" s="232"/>
      <c r="DS12" s="232"/>
      <c r="DT12" s="232"/>
      <c r="DU12" s="232"/>
      <c r="DV12" s="232"/>
      <c r="DW12" s="232"/>
      <c r="DX12" s="232"/>
      <c r="DY12" s="232"/>
      <c r="DZ12" s="232"/>
      <c r="EA12" s="232"/>
      <c r="EB12" s="232"/>
      <c r="EC12" s="232"/>
      <c r="ED12" s="232"/>
      <c r="EE12" s="232"/>
      <c r="EF12" s="232"/>
      <c r="EG12" s="232"/>
      <c r="EH12" s="232"/>
      <c r="EI12" s="232"/>
      <c r="EJ12" s="232"/>
      <c r="EK12" s="232"/>
      <c r="EL12" s="232"/>
      <c r="EM12" s="232"/>
      <c r="EN12" s="232"/>
      <c r="EO12" s="232"/>
      <c r="EP12" s="232"/>
      <c r="EQ12" s="232"/>
      <c r="ER12" s="232"/>
      <c r="ES12" s="232"/>
      <c r="ET12" s="232"/>
      <c r="EU12" s="232"/>
      <c r="EV12" s="232"/>
      <c r="EW12" s="232"/>
      <c r="EX12" s="232"/>
      <c r="EY12" s="232"/>
      <c r="EZ12" s="232"/>
      <c r="FA12" s="232"/>
      <c r="FB12" s="232"/>
      <c r="FC12" s="232"/>
      <c r="FD12" s="232"/>
      <c r="FE12" s="232"/>
    </row>
    <row r="13" spans="1:161" s="3" customFormat="1" ht="15" customHeight="1" x14ac:dyDescent="0.2">
      <c r="A13" s="8"/>
      <c r="B13" s="8"/>
      <c r="C13" s="8"/>
      <c r="D13" s="8"/>
      <c r="E13" s="8"/>
      <c r="F13" s="8"/>
      <c r="G13" s="8"/>
      <c r="H13" s="8"/>
      <c r="I13" s="8"/>
      <c r="J13" s="8"/>
      <c r="K13" s="8"/>
      <c r="L13" s="8"/>
      <c r="M13" s="8"/>
      <c r="N13" s="8"/>
      <c r="O13" s="8"/>
      <c r="P13" s="8"/>
      <c r="Q13" s="8"/>
      <c r="R13" s="8"/>
      <c r="S13" s="8"/>
      <c r="T13" s="7"/>
      <c r="U13" s="353"/>
      <c r="V13" s="353"/>
      <c r="W13" s="14"/>
      <c r="X13" s="14"/>
      <c r="Y13" s="14"/>
      <c r="Z13" s="14"/>
      <c r="AA13" s="14"/>
      <c r="AB13" s="12"/>
      <c r="AC13" s="234"/>
      <c r="AD13" s="240" t="s">
        <v>1849</v>
      </c>
      <c r="AE13" s="241" t="str">
        <f>AI35</f>
        <v>VEHICLE RESOURCES: Road graders (owned and contracted units)</v>
      </c>
      <c r="AF13" s="242"/>
      <c r="AG13" s="242"/>
      <c r="AH13" s="242"/>
      <c r="AI13" s="237"/>
      <c r="AJ13" s="237"/>
      <c r="AK13" s="237"/>
      <c r="AL13" s="232"/>
      <c r="AM13" s="232"/>
      <c r="AN13" s="232"/>
      <c r="AO13" s="232"/>
      <c r="AP13" s="232"/>
      <c r="AQ13" s="232"/>
      <c r="AR13" s="232"/>
      <c r="AS13" s="232"/>
      <c r="AT13" s="232"/>
      <c r="AU13" s="232"/>
      <c r="AV13" s="232"/>
      <c r="AW13" s="232"/>
      <c r="AX13" s="232"/>
      <c r="AY13" s="232"/>
      <c r="AZ13" s="232"/>
      <c r="BA13" s="232"/>
      <c r="BB13" s="232"/>
      <c r="BC13" s="232"/>
      <c r="BD13" s="232"/>
      <c r="BE13" s="232"/>
      <c r="BF13" s="232"/>
      <c r="BG13" s="232"/>
      <c r="BH13" s="232"/>
      <c r="BI13" s="232"/>
      <c r="BJ13" s="232"/>
      <c r="BK13" s="232"/>
      <c r="BL13" s="232"/>
      <c r="BM13" s="232"/>
      <c r="BN13" s="232"/>
      <c r="BO13" s="232"/>
      <c r="BP13" s="232"/>
      <c r="BQ13" s="232"/>
      <c r="BR13" s="232"/>
      <c r="BS13" s="232"/>
      <c r="BT13" s="232"/>
      <c r="BU13" s="232"/>
      <c r="BV13" s="232"/>
      <c r="BW13" s="232"/>
      <c r="BX13" s="232"/>
      <c r="BY13" s="232"/>
      <c r="BZ13" s="232"/>
      <c r="CA13" s="232"/>
      <c r="CB13" s="232"/>
      <c r="CC13" s="232"/>
      <c r="CD13" s="232"/>
      <c r="CE13" s="232"/>
      <c r="CF13" s="232"/>
      <c r="CG13" s="232"/>
      <c r="CH13" s="232"/>
      <c r="CI13" s="232"/>
      <c r="CJ13" s="232"/>
      <c r="CK13" s="232"/>
      <c r="CL13" s="232"/>
      <c r="CM13" s="232"/>
      <c r="CN13" s="232"/>
      <c r="CO13" s="232"/>
      <c r="CP13" s="232"/>
      <c r="CQ13" s="232"/>
      <c r="CR13" s="232"/>
      <c r="CS13" s="232"/>
      <c r="CT13" s="232"/>
      <c r="CU13" s="232"/>
      <c r="CV13" s="232"/>
      <c r="CW13" s="232"/>
      <c r="CX13" s="232"/>
      <c r="CY13" s="232"/>
      <c r="CZ13" s="232"/>
      <c r="DA13" s="232"/>
      <c r="DB13" s="232"/>
      <c r="DC13" s="232"/>
      <c r="DD13" s="232"/>
      <c r="DE13" s="232"/>
      <c r="DF13" s="232"/>
      <c r="DG13" s="232"/>
      <c r="DH13" s="232"/>
      <c r="DI13" s="232"/>
      <c r="DJ13" s="232"/>
      <c r="DK13" s="232"/>
      <c r="DL13" s="232"/>
      <c r="DM13" s="232"/>
      <c r="DN13" s="232"/>
      <c r="DO13" s="232"/>
      <c r="DP13" s="232"/>
      <c r="DQ13" s="232"/>
      <c r="DR13" s="232"/>
      <c r="DS13" s="232"/>
      <c r="DT13" s="232"/>
      <c r="DU13" s="232"/>
      <c r="DV13" s="232"/>
      <c r="DW13" s="232"/>
      <c r="DX13" s="232"/>
      <c r="DY13" s="232"/>
      <c r="DZ13" s="232"/>
      <c r="EA13" s="232"/>
      <c r="EB13" s="232"/>
      <c r="EC13" s="232"/>
      <c r="ED13" s="232"/>
      <c r="EE13" s="232"/>
      <c r="EF13" s="232"/>
      <c r="EG13" s="232"/>
      <c r="EH13" s="232"/>
      <c r="EI13" s="232"/>
      <c r="EJ13" s="232"/>
      <c r="EK13" s="232"/>
      <c r="EL13" s="232"/>
      <c r="EM13" s="232"/>
      <c r="EN13" s="232"/>
      <c r="EO13" s="232"/>
      <c r="EP13" s="232"/>
      <c r="EQ13" s="232"/>
      <c r="ER13" s="232"/>
      <c r="ES13" s="232"/>
      <c r="ET13" s="232"/>
      <c r="EU13" s="232"/>
      <c r="EV13" s="232"/>
      <c r="EW13" s="232"/>
      <c r="EX13" s="232"/>
      <c r="EY13" s="232"/>
      <c r="EZ13" s="232"/>
      <c r="FA13" s="232"/>
      <c r="FB13" s="232"/>
      <c r="FC13" s="232"/>
      <c r="FD13" s="232"/>
      <c r="FE13" s="232"/>
    </row>
    <row r="14" spans="1:161" s="3" customFormat="1" ht="15" customHeight="1" x14ac:dyDescent="0.2">
      <c r="A14" s="8"/>
      <c r="B14" s="11"/>
      <c r="C14" s="8"/>
      <c r="D14" s="8"/>
      <c r="E14" s="8"/>
      <c r="F14" s="8"/>
      <c r="G14" s="8"/>
      <c r="H14" s="8"/>
      <c r="I14" s="8"/>
      <c r="J14" s="8"/>
      <c r="K14" s="8"/>
      <c r="L14" s="8"/>
      <c r="M14" s="8"/>
      <c r="N14" s="8"/>
      <c r="O14" s="8"/>
      <c r="P14" s="8"/>
      <c r="Q14" s="8"/>
      <c r="R14" s="8"/>
      <c r="S14" s="8"/>
      <c r="T14" s="7"/>
      <c r="U14" s="353"/>
      <c r="V14" s="353"/>
      <c r="W14" s="14"/>
      <c r="X14" s="14"/>
      <c r="Y14" s="14"/>
      <c r="Z14" s="14"/>
      <c r="AA14" s="14"/>
      <c r="AB14" s="12"/>
      <c r="AC14" s="234"/>
      <c r="AD14" s="240" t="s">
        <v>714</v>
      </c>
      <c r="AE14" s="241" t="str">
        <f>AJ35</f>
        <v>VEHICLE RESOURCES: Blowers (owned and contracted units)</v>
      </c>
      <c r="AF14" s="242"/>
      <c r="AG14" s="242"/>
      <c r="AH14" s="242"/>
      <c r="AI14" s="237"/>
      <c r="AJ14" s="237"/>
      <c r="AK14" s="237"/>
      <c r="AL14" s="232"/>
      <c r="AM14" s="232"/>
      <c r="AN14" s="232"/>
      <c r="AO14" s="232"/>
      <c r="AP14" s="232"/>
      <c r="AQ14" s="232"/>
      <c r="AR14" s="232"/>
      <c r="AS14" s="232"/>
      <c r="AT14" s="232"/>
      <c r="AU14" s="232"/>
      <c r="AV14" s="232"/>
      <c r="AW14" s="232"/>
      <c r="AX14" s="232"/>
      <c r="AY14" s="232"/>
      <c r="AZ14" s="232"/>
      <c r="BA14" s="232"/>
      <c r="BB14" s="232"/>
      <c r="BC14" s="232"/>
      <c r="BD14" s="232"/>
      <c r="BE14" s="232"/>
      <c r="BF14" s="232"/>
      <c r="BG14" s="232"/>
      <c r="BH14" s="232"/>
      <c r="BI14" s="232"/>
      <c r="BJ14" s="232"/>
      <c r="BK14" s="232"/>
      <c r="BL14" s="232"/>
      <c r="BM14" s="232"/>
      <c r="BN14" s="232"/>
      <c r="BO14" s="232"/>
      <c r="BP14" s="232"/>
      <c r="BQ14" s="232"/>
      <c r="BR14" s="232"/>
      <c r="BS14" s="232"/>
      <c r="BT14" s="232"/>
      <c r="BU14" s="232"/>
      <c r="BV14" s="232"/>
      <c r="BW14" s="232"/>
      <c r="BX14" s="232"/>
      <c r="BY14" s="232"/>
      <c r="BZ14" s="232"/>
      <c r="CA14" s="232"/>
      <c r="CB14" s="232"/>
      <c r="CC14" s="232"/>
      <c r="CD14" s="232"/>
      <c r="CE14" s="232"/>
      <c r="CF14" s="232"/>
      <c r="CG14" s="232"/>
      <c r="CH14" s="232"/>
      <c r="CI14" s="232"/>
      <c r="CJ14" s="232"/>
      <c r="CK14" s="232"/>
      <c r="CL14" s="232"/>
      <c r="CM14" s="232"/>
      <c r="CN14" s="232"/>
      <c r="CO14" s="232"/>
      <c r="CP14" s="232"/>
      <c r="CQ14" s="232"/>
      <c r="CR14" s="232"/>
      <c r="CS14" s="232"/>
      <c r="CT14" s="232"/>
      <c r="CU14" s="232"/>
      <c r="CV14" s="232"/>
      <c r="CW14" s="232"/>
      <c r="CX14" s="232"/>
      <c r="CY14" s="232"/>
      <c r="CZ14" s="232"/>
      <c r="DA14" s="232"/>
      <c r="DB14" s="232"/>
      <c r="DC14" s="232"/>
      <c r="DD14" s="232"/>
      <c r="DE14" s="232"/>
      <c r="DF14" s="232"/>
      <c r="DG14" s="232"/>
      <c r="DH14" s="232"/>
      <c r="DI14" s="232"/>
      <c r="DJ14" s="232"/>
      <c r="DK14" s="232"/>
      <c r="DL14" s="232"/>
      <c r="DM14" s="232"/>
      <c r="DN14" s="232"/>
      <c r="DO14" s="232"/>
      <c r="DP14" s="232"/>
      <c r="DQ14" s="232"/>
      <c r="DR14" s="232"/>
      <c r="DS14" s="232"/>
      <c r="DT14" s="232"/>
      <c r="DU14" s="232"/>
      <c r="DV14" s="232"/>
      <c r="DW14" s="232"/>
      <c r="DX14" s="232"/>
      <c r="DY14" s="232"/>
      <c r="DZ14" s="232"/>
      <c r="EA14" s="232"/>
      <c r="EB14" s="232"/>
      <c r="EC14" s="232"/>
      <c r="ED14" s="232"/>
      <c r="EE14" s="232"/>
      <c r="EF14" s="232"/>
      <c r="EG14" s="232"/>
      <c r="EH14" s="232"/>
      <c r="EI14" s="232"/>
      <c r="EJ14" s="232"/>
      <c r="EK14" s="232"/>
      <c r="EL14" s="232"/>
      <c r="EM14" s="232"/>
      <c r="EN14" s="232"/>
      <c r="EO14" s="232"/>
      <c r="EP14" s="232"/>
      <c r="EQ14" s="232"/>
      <c r="ER14" s="232"/>
      <c r="ES14" s="232"/>
      <c r="ET14" s="232"/>
      <c r="EU14" s="232"/>
      <c r="EV14" s="232"/>
      <c r="EW14" s="232"/>
      <c r="EX14" s="232"/>
      <c r="EY14" s="232"/>
      <c r="EZ14" s="232"/>
      <c r="FA14" s="232"/>
      <c r="FB14" s="232"/>
      <c r="FC14" s="232"/>
      <c r="FD14" s="232"/>
      <c r="FE14" s="232"/>
    </row>
    <row r="15" spans="1:161" s="3" customFormat="1" ht="15" customHeight="1" x14ac:dyDescent="0.2">
      <c r="A15" s="8"/>
      <c r="B15" s="11"/>
      <c r="C15" s="8"/>
      <c r="D15" s="8"/>
      <c r="E15" s="8"/>
      <c r="F15" s="8"/>
      <c r="G15" s="8"/>
      <c r="H15" s="8"/>
      <c r="I15" s="8"/>
      <c r="J15" s="8"/>
      <c r="K15" s="8"/>
      <c r="L15" s="8"/>
      <c r="M15" s="8"/>
      <c r="N15" s="8"/>
      <c r="O15" s="8"/>
      <c r="P15" s="8"/>
      <c r="Q15" s="8"/>
      <c r="R15" s="8"/>
      <c r="S15" s="8"/>
      <c r="T15" s="7"/>
      <c r="U15" s="10"/>
      <c r="V15" s="10"/>
      <c r="W15" s="10"/>
      <c r="X15" s="10"/>
      <c r="Y15" s="10"/>
      <c r="Z15" s="10"/>
      <c r="AA15" s="10"/>
      <c r="AB15" s="12"/>
      <c r="AC15" s="234"/>
      <c r="AD15" s="240"/>
      <c r="AE15" s="241" t="str">
        <f>AK35</f>
        <v>FACILITY RESOURCES: Salt storage facilities (count)</v>
      </c>
      <c r="AF15" s="242"/>
      <c r="AG15" s="242"/>
      <c r="AH15" s="242"/>
      <c r="AI15" s="237"/>
      <c r="AJ15" s="237"/>
      <c r="AK15" s="237"/>
      <c r="AL15" s="232"/>
      <c r="AM15" s="232"/>
      <c r="AN15" s="232"/>
      <c r="AO15" s="232"/>
      <c r="AP15" s="232"/>
      <c r="AQ15" s="232"/>
      <c r="AR15" s="232"/>
      <c r="AS15" s="232"/>
      <c r="AT15" s="232"/>
      <c r="AU15" s="232"/>
      <c r="AV15" s="232"/>
      <c r="AW15" s="232"/>
      <c r="AX15" s="232"/>
      <c r="AY15" s="232"/>
      <c r="AZ15" s="232"/>
      <c r="BA15" s="232"/>
      <c r="BB15" s="232"/>
      <c r="BC15" s="232"/>
      <c r="BD15" s="232"/>
      <c r="BE15" s="232"/>
      <c r="BF15" s="232"/>
      <c r="BG15" s="232"/>
      <c r="BH15" s="232"/>
      <c r="BI15" s="232"/>
      <c r="BJ15" s="232"/>
      <c r="BK15" s="232"/>
      <c r="BL15" s="232"/>
      <c r="BM15" s="232"/>
      <c r="BN15" s="232"/>
      <c r="BO15" s="232"/>
      <c r="BP15" s="232"/>
      <c r="BQ15" s="232"/>
      <c r="BR15" s="232"/>
      <c r="BS15" s="232"/>
      <c r="BT15" s="232"/>
      <c r="BU15" s="232"/>
      <c r="BV15" s="232"/>
      <c r="BW15" s="232"/>
      <c r="BX15" s="232"/>
      <c r="BY15" s="232"/>
      <c r="BZ15" s="232"/>
      <c r="CA15" s="232"/>
      <c r="CB15" s="232"/>
      <c r="CC15" s="232"/>
      <c r="CD15" s="232"/>
      <c r="CE15" s="232"/>
      <c r="CF15" s="232"/>
      <c r="CG15" s="232"/>
      <c r="CH15" s="232"/>
      <c r="CI15" s="232"/>
      <c r="CJ15" s="232"/>
      <c r="CK15" s="232"/>
      <c r="CL15" s="232"/>
      <c r="CM15" s="232"/>
      <c r="CN15" s="232"/>
      <c r="CO15" s="232"/>
      <c r="CP15" s="232"/>
      <c r="CQ15" s="232"/>
      <c r="CR15" s="232"/>
      <c r="CS15" s="232"/>
      <c r="CT15" s="232"/>
      <c r="CU15" s="232"/>
      <c r="CV15" s="232"/>
      <c r="CW15" s="232"/>
      <c r="CX15" s="232"/>
      <c r="CY15" s="232"/>
      <c r="CZ15" s="232"/>
      <c r="DA15" s="232"/>
      <c r="DB15" s="232"/>
      <c r="DC15" s="232"/>
      <c r="DD15" s="232"/>
      <c r="DE15" s="232"/>
      <c r="DF15" s="232"/>
      <c r="DG15" s="232"/>
      <c r="DH15" s="232"/>
      <c r="DI15" s="232"/>
      <c r="DJ15" s="232"/>
      <c r="DK15" s="232"/>
      <c r="DL15" s="232"/>
      <c r="DM15" s="232"/>
      <c r="DN15" s="232"/>
      <c r="DO15" s="232"/>
      <c r="DP15" s="232"/>
      <c r="DQ15" s="232"/>
      <c r="DR15" s="232"/>
      <c r="DS15" s="232"/>
      <c r="DT15" s="232"/>
      <c r="DU15" s="232"/>
      <c r="DV15" s="232"/>
      <c r="DW15" s="232"/>
      <c r="DX15" s="232"/>
      <c r="DY15" s="232"/>
      <c r="DZ15" s="232"/>
      <c r="EA15" s="232"/>
      <c r="EB15" s="232"/>
      <c r="EC15" s="232"/>
      <c r="ED15" s="232"/>
      <c r="EE15" s="232"/>
      <c r="EF15" s="232"/>
      <c r="EG15" s="232"/>
      <c r="EH15" s="232"/>
      <c r="EI15" s="232"/>
      <c r="EJ15" s="232"/>
      <c r="EK15" s="232"/>
      <c r="EL15" s="232"/>
      <c r="EM15" s="232"/>
      <c r="EN15" s="232"/>
      <c r="EO15" s="232"/>
      <c r="EP15" s="232"/>
      <c r="EQ15" s="232"/>
      <c r="ER15" s="232"/>
      <c r="ES15" s="232"/>
      <c r="ET15" s="232"/>
      <c r="EU15" s="232"/>
      <c r="EV15" s="232"/>
      <c r="EW15" s="232"/>
      <c r="EX15" s="232"/>
      <c r="EY15" s="232"/>
      <c r="EZ15" s="232"/>
      <c r="FA15" s="232"/>
      <c r="FB15" s="232"/>
      <c r="FC15" s="232"/>
      <c r="FD15" s="232"/>
      <c r="FE15" s="232"/>
    </row>
    <row r="16" spans="1:161" s="3" customFormat="1" ht="15" customHeight="1" x14ac:dyDescent="0.2">
      <c r="A16" s="8"/>
      <c r="B16" s="11"/>
      <c r="C16" s="8"/>
      <c r="D16" s="8"/>
      <c r="E16" s="8"/>
      <c r="F16" s="8"/>
      <c r="G16" s="8"/>
      <c r="H16" s="8"/>
      <c r="I16" s="8"/>
      <c r="J16" s="8"/>
      <c r="K16" s="8"/>
      <c r="L16" s="8"/>
      <c r="M16" s="8"/>
      <c r="N16" s="8"/>
      <c r="O16" s="8"/>
      <c r="P16" s="8"/>
      <c r="Q16" s="8"/>
      <c r="R16" s="8"/>
      <c r="S16" s="8"/>
      <c r="T16" s="7"/>
      <c r="U16" s="353"/>
      <c r="V16" s="353"/>
      <c r="W16" s="14"/>
      <c r="X16" s="14"/>
      <c r="Y16" s="14"/>
      <c r="Z16" s="14"/>
      <c r="AA16" s="14"/>
      <c r="AB16" s="12"/>
      <c r="AC16" s="234"/>
      <c r="AD16" s="240"/>
      <c r="AE16" s="241" t="str">
        <f>AL35</f>
        <v>FACILITY RESOURCES: Salt storage capacity (tons)</v>
      </c>
      <c r="AF16" s="242"/>
      <c r="AG16" s="242"/>
      <c r="AH16" s="242"/>
      <c r="AI16" s="237"/>
      <c r="AJ16" s="237"/>
      <c r="AK16" s="237"/>
      <c r="AL16" s="232"/>
      <c r="AM16" s="232"/>
      <c r="AN16" s="232"/>
      <c r="AO16" s="232"/>
      <c r="AP16" s="232"/>
      <c r="AQ16" s="232"/>
      <c r="AR16" s="232"/>
      <c r="AS16" s="232"/>
      <c r="AT16" s="232"/>
      <c r="AU16" s="232"/>
      <c r="AV16" s="232"/>
      <c r="AW16" s="232"/>
      <c r="AX16" s="232"/>
      <c r="AY16" s="232"/>
      <c r="AZ16" s="232"/>
      <c r="BA16" s="232"/>
      <c r="BB16" s="232"/>
      <c r="BC16" s="232"/>
      <c r="BD16" s="232"/>
      <c r="BE16" s="232"/>
      <c r="BF16" s="232"/>
      <c r="BG16" s="232"/>
      <c r="BH16" s="232"/>
      <c r="BI16" s="232"/>
      <c r="BJ16" s="232"/>
      <c r="BK16" s="232"/>
      <c r="BL16" s="232"/>
      <c r="BM16" s="232"/>
      <c r="BN16" s="232"/>
      <c r="BO16" s="232"/>
      <c r="BP16" s="232"/>
      <c r="BQ16" s="232"/>
      <c r="BR16" s="232"/>
      <c r="BS16" s="232"/>
      <c r="BT16" s="232"/>
      <c r="BU16" s="232"/>
      <c r="BV16" s="232"/>
      <c r="BW16" s="232"/>
      <c r="BX16" s="232"/>
      <c r="BY16" s="232"/>
      <c r="BZ16" s="232"/>
      <c r="CA16" s="232"/>
      <c r="CB16" s="232"/>
      <c r="CC16" s="232"/>
      <c r="CD16" s="232"/>
      <c r="CE16" s="232"/>
      <c r="CF16" s="232"/>
      <c r="CG16" s="232"/>
      <c r="CH16" s="232"/>
      <c r="CI16" s="232"/>
      <c r="CJ16" s="232"/>
      <c r="CK16" s="232"/>
      <c r="CL16" s="232"/>
      <c r="CM16" s="232"/>
      <c r="CN16" s="232"/>
      <c r="CO16" s="232"/>
      <c r="CP16" s="232"/>
      <c r="CQ16" s="232"/>
      <c r="CR16" s="232"/>
      <c r="CS16" s="232"/>
      <c r="CT16" s="232"/>
      <c r="CU16" s="232"/>
      <c r="CV16" s="232"/>
      <c r="CW16" s="232"/>
      <c r="CX16" s="232"/>
      <c r="CY16" s="232"/>
      <c r="CZ16" s="232"/>
      <c r="DA16" s="232"/>
      <c r="DB16" s="232"/>
      <c r="DC16" s="232"/>
      <c r="DD16" s="232"/>
      <c r="DE16" s="232"/>
      <c r="DF16" s="232"/>
      <c r="DG16" s="232"/>
      <c r="DH16" s="232"/>
      <c r="DI16" s="232"/>
      <c r="DJ16" s="232"/>
      <c r="DK16" s="232"/>
      <c r="DL16" s="232"/>
      <c r="DM16" s="232"/>
      <c r="DN16" s="232"/>
      <c r="DO16" s="232"/>
      <c r="DP16" s="232"/>
      <c r="DQ16" s="232"/>
      <c r="DR16" s="232"/>
      <c r="DS16" s="232"/>
      <c r="DT16" s="232"/>
      <c r="DU16" s="232"/>
      <c r="DV16" s="232"/>
      <c r="DW16" s="232"/>
      <c r="DX16" s="232"/>
      <c r="DY16" s="232"/>
      <c r="DZ16" s="232"/>
      <c r="EA16" s="232"/>
      <c r="EB16" s="232"/>
      <c r="EC16" s="232"/>
      <c r="ED16" s="232"/>
      <c r="EE16" s="232"/>
      <c r="EF16" s="232"/>
      <c r="EG16" s="232"/>
      <c r="EH16" s="232"/>
      <c r="EI16" s="232"/>
      <c r="EJ16" s="232"/>
      <c r="EK16" s="232"/>
      <c r="EL16" s="232"/>
      <c r="EM16" s="232"/>
      <c r="EN16" s="232"/>
      <c r="EO16" s="232"/>
      <c r="EP16" s="232"/>
      <c r="EQ16" s="232"/>
      <c r="ER16" s="232"/>
      <c r="ES16" s="232"/>
      <c r="ET16" s="232"/>
      <c r="EU16" s="232"/>
      <c r="EV16" s="232"/>
      <c r="EW16" s="232"/>
      <c r="EX16" s="232"/>
      <c r="EY16" s="232"/>
      <c r="EZ16" s="232"/>
      <c r="FA16" s="232"/>
      <c r="FB16" s="232"/>
      <c r="FC16" s="232"/>
      <c r="FD16" s="232"/>
      <c r="FE16" s="232"/>
    </row>
    <row r="17" spans="1:161" s="3" customFormat="1" ht="15" customHeight="1" x14ac:dyDescent="0.2">
      <c r="A17" s="8"/>
      <c r="B17" s="11"/>
      <c r="C17" s="8"/>
      <c r="D17" s="8"/>
      <c r="E17" s="8"/>
      <c r="F17" s="8"/>
      <c r="G17" s="8"/>
      <c r="H17" s="8"/>
      <c r="I17" s="8"/>
      <c r="J17" s="8"/>
      <c r="K17" s="8"/>
      <c r="L17" s="8"/>
      <c r="M17" s="8"/>
      <c r="N17" s="8"/>
      <c r="O17" s="8"/>
      <c r="P17" s="8"/>
      <c r="Q17" s="8"/>
      <c r="R17" s="8"/>
      <c r="S17" s="8"/>
      <c r="T17" s="7"/>
      <c r="U17" s="353"/>
      <c r="V17" s="353"/>
      <c r="W17" s="14"/>
      <c r="X17" s="14"/>
      <c r="Y17" s="14"/>
      <c r="Z17" s="14"/>
      <c r="AA17" s="14"/>
      <c r="AB17" s="12"/>
      <c r="AC17" s="234"/>
      <c r="AD17" s="240"/>
      <c r="AE17" s="241" t="str">
        <f>AM35</f>
        <v>FACILITY RESOURCES: Liquid storage facilities (count)</v>
      </c>
      <c r="AF17" s="242"/>
      <c r="AG17" s="242"/>
      <c r="AH17" s="242"/>
      <c r="AI17" s="237"/>
      <c r="AJ17" s="237"/>
      <c r="AK17" s="237"/>
      <c r="AL17" s="232"/>
      <c r="AM17" s="232"/>
      <c r="AN17" s="232"/>
      <c r="AO17" s="232"/>
      <c r="AP17" s="232"/>
      <c r="AQ17" s="232"/>
      <c r="AR17" s="232"/>
      <c r="AS17" s="232"/>
      <c r="AT17" s="232"/>
      <c r="AU17" s="232"/>
      <c r="AV17" s="232"/>
      <c r="AW17" s="232"/>
      <c r="AX17" s="232"/>
      <c r="AY17" s="232"/>
      <c r="AZ17" s="232"/>
      <c r="BA17" s="232"/>
      <c r="BB17" s="232"/>
      <c r="BC17" s="232"/>
      <c r="BD17" s="232"/>
      <c r="BE17" s="232"/>
      <c r="BF17" s="232"/>
      <c r="BG17" s="232"/>
      <c r="BH17" s="232"/>
      <c r="BI17" s="232"/>
      <c r="BJ17" s="232"/>
      <c r="BK17" s="232"/>
      <c r="BL17" s="232"/>
      <c r="BM17" s="232"/>
      <c r="BN17" s="232"/>
      <c r="BO17" s="232"/>
      <c r="BP17" s="232"/>
      <c r="BQ17" s="232"/>
      <c r="BR17" s="232"/>
      <c r="BS17" s="232"/>
      <c r="BT17" s="232"/>
      <c r="BU17" s="232"/>
      <c r="BV17" s="232"/>
      <c r="BW17" s="232"/>
      <c r="BX17" s="232"/>
      <c r="BY17" s="232"/>
      <c r="BZ17" s="232"/>
      <c r="CA17" s="232"/>
      <c r="CB17" s="232"/>
      <c r="CC17" s="232"/>
      <c r="CD17" s="232"/>
      <c r="CE17" s="232"/>
      <c r="CF17" s="232"/>
      <c r="CG17" s="232"/>
      <c r="CH17" s="232"/>
      <c r="CI17" s="232"/>
      <c r="CJ17" s="232"/>
      <c r="CK17" s="232"/>
      <c r="CL17" s="232"/>
      <c r="CM17" s="232"/>
      <c r="CN17" s="232"/>
      <c r="CO17" s="232"/>
      <c r="CP17" s="232"/>
      <c r="CQ17" s="232"/>
      <c r="CR17" s="232"/>
      <c r="CS17" s="232"/>
      <c r="CT17" s="232"/>
      <c r="CU17" s="232"/>
      <c r="CV17" s="232"/>
      <c r="CW17" s="232"/>
      <c r="CX17" s="232"/>
      <c r="CY17" s="232"/>
      <c r="CZ17" s="232"/>
      <c r="DA17" s="232"/>
      <c r="DB17" s="232"/>
      <c r="DC17" s="232"/>
      <c r="DD17" s="232"/>
      <c r="DE17" s="232"/>
      <c r="DF17" s="232"/>
      <c r="DG17" s="232"/>
      <c r="DH17" s="232"/>
      <c r="DI17" s="232"/>
      <c r="DJ17" s="232"/>
      <c r="DK17" s="232"/>
      <c r="DL17" s="232"/>
      <c r="DM17" s="232"/>
      <c r="DN17" s="232"/>
      <c r="DO17" s="232"/>
      <c r="DP17" s="232"/>
      <c r="DQ17" s="232"/>
      <c r="DR17" s="232"/>
      <c r="DS17" s="232"/>
      <c r="DT17" s="232"/>
      <c r="DU17" s="232"/>
      <c r="DV17" s="232"/>
      <c r="DW17" s="232"/>
      <c r="DX17" s="232"/>
      <c r="DY17" s="232"/>
      <c r="DZ17" s="232"/>
      <c r="EA17" s="232"/>
      <c r="EB17" s="232"/>
      <c r="EC17" s="232"/>
      <c r="ED17" s="232"/>
      <c r="EE17" s="232"/>
      <c r="EF17" s="232"/>
      <c r="EG17" s="232"/>
      <c r="EH17" s="232"/>
      <c r="EI17" s="232"/>
      <c r="EJ17" s="232"/>
      <c r="EK17" s="232"/>
      <c r="EL17" s="232"/>
      <c r="EM17" s="232"/>
      <c r="EN17" s="232"/>
      <c r="EO17" s="232"/>
      <c r="EP17" s="232"/>
      <c r="EQ17" s="232"/>
      <c r="ER17" s="232"/>
      <c r="ES17" s="232"/>
      <c r="ET17" s="232"/>
      <c r="EU17" s="232"/>
      <c r="EV17" s="232"/>
      <c r="EW17" s="232"/>
      <c r="EX17" s="232"/>
      <c r="EY17" s="232"/>
      <c r="EZ17" s="232"/>
      <c r="FA17" s="232"/>
      <c r="FB17" s="232"/>
      <c r="FC17" s="232"/>
      <c r="FD17" s="232"/>
      <c r="FE17" s="232"/>
    </row>
    <row r="18" spans="1:161" s="3" customFormat="1" ht="15" customHeight="1" x14ac:dyDescent="0.2">
      <c r="A18" s="8"/>
      <c r="B18" s="11"/>
      <c r="C18" s="8"/>
      <c r="D18" s="8"/>
      <c r="E18" s="8"/>
      <c r="F18" s="8"/>
      <c r="G18" s="8"/>
      <c r="H18" s="8"/>
      <c r="I18" s="8"/>
      <c r="J18" s="8"/>
      <c r="K18" s="8"/>
      <c r="L18" s="8"/>
      <c r="M18" s="8"/>
      <c r="N18" s="8"/>
      <c r="O18" s="8"/>
      <c r="P18" s="8"/>
      <c r="Q18" s="8"/>
      <c r="R18" s="8"/>
      <c r="S18" s="8"/>
      <c r="T18" s="7"/>
      <c r="U18" s="10"/>
      <c r="V18" s="15"/>
      <c r="W18" s="10"/>
      <c r="X18" s="10"/>
      <c r="Y18" s="10"/>
      <c r="Z18" s="10"/>
      <c r="AA18" s="10"/>
      <c r="AB18" s="12"/>
      <c r="AC18" s="234"/>
      <c r="AD18" s="240"/>
      <c r="AE18" s="241" t="str">
        <f>AN35</f>
        <v>FACILITY RESOURCES: Liquid storage capacity (gallons)</v>
      </c>
      <c r="AF18" s="242"/>
      <c r="AG18" s="242"/>
      <c r="AH18" s="242"/>
      <c r="AI18" s="237"/>
      <c r="AJ18" s="237"/>
      <c r="AK18" s="237"/>
      <c r="AL18" s="232"/>
      <c r="AM18" s="232"/>
      <c r="AN18" s="232"/>
      <c r="AO18" s="232"/>
      <c r="AP18" s="232"/>
      <c r="AQ18" s="232"/>
      <c r="AR18" s="232"/>
      <c r="AS18" s="232"/>
      <c r="AT18" s="232"/>
      <c r="AU18" s="232"/>
      <c r="AV18" s="232"/>
      <c r="AW18" s="232"/>
      <c r="AX18" s="232"/>
      <c r="AY18" s="232"/>
      <c r="AZ18" s="232"/>
      <c r="BA18" s="232"/>
      <c r="BB18" s="232"/>
      <c r="BC18" s="232"/>
      <c r="BD18" s="232"/>
      <c r="BE18" s="232"/>
      <c r="BF18" s="232"/>
      <c r="BG18" s="232"/>
      <c r="BH18" s="232"/>
      <c r="BI18" s="232"/>
      <c r="BJ18" s="232"/>
      <c r="BK18" s="232"/>
      <c r="BL18" s="232"/>
      <c r="BM18" s="232"/>
      <c r="BN18" s="232"/>
      <c r="BO18" s="232"/>
      <c r="BP18" s="232"/>
      <c r="BQ18" s="232"/>
      <c r="BR18" s="232"/>
      <c r="BS18" s="232"/>
      <c r="BT18" s="232"/>
      <c r="BU18" s="232"/>
      <c r="BV18" s="232"/>
      <c r="BW18" s="232"/>
      <c r="BX18" s="232"/>
      <c r="BY18" s="232"/>
      <c r="BZ18" s="232"/>
      <c r="CA18" s="232"/>
      <c r="CB18" s="232"/>
      <c r="CC18" s="232"/>
      <c r="CD18" s="232"/>
      <c r="CE18" s="232"/>
      <c r="CF18" s="232"/>
      <c r="CG18" s="232"/>
      <c r="CH18" s="232"/>
      <c r="CI18" s="232"/>
      <c r="CJ18" s="232"/>
      <c r="CK18" s="232"/>
      <c r="CL18" s="232"/>
      <c r="CM18" s="232"/>
      <c r="CN18" s="232"/>
      <c r="CO18" s="232"/>
      <c r="CP18" s="232"/>
      <c r="CQ18" s="232"/>
      <c r="CR18" s="232"/>
      <c r="CS18" s="232"/>
      <c r="CT18" s="232"/>
      <c r="CU18" s="232"/>
      <c r="CV18" s="232"/>
      <c r="CW18" s="232"/>
      <c r="CX18" s="232"/>
      <c r="CY18" s="232"/>
      <c r="CZ18" s="232"/>
      <c r="DA18" s="232"/>
      <c r="DB18" s="232"/>
      <c r="DC18" s="232"/>
      <c r="DD18" s="232"/>
      <c r="DE18" s="232"/>
      <c r="DF18" s="232"/>
      <c r="DG18" s="232"/>
      <c r="DH18" s="232"/>
      <c r="DI18" s="232"/>
      <c r="DJ18" s="232"/>
      <c r="DK18" s="232"/>
      <c r="DL18" s="232"/>
      <c r="DM18" s="232"/>
      <c r="DN18" s="232"/>
      <c r="DO18" s="232"/>
      <c r="DP18" s="232"/>
      <c r="DQ18" s="232"/>
      <c r="DR18" s="232"/>
      <c r="DS18" s="232"/>
      <c r="DT18" s="232"/>
      <c r="DU18" s="232"/>
      <c r="DV18" s="232"/>
      <c r="DW18" s="232"/>
      <c r="DX18" s="232"/>
      <c r="DY18" s="232"/>
      <c r="DZ18" s="232"/>
      <c r="EA18" s="232"/>
      <c r="EB18" s="232"/>
      <c r="EC18" s="232"/>
      <c r="ED18" s="232"/>
      <c r="EE18" s="232"/>
      <c r="EF18" s="232"/>
      <c r="EG18" s="232"/>
      <c r="EH18" s="232"/>
      <c r="EI18" s="232"/>
      <c r="EJ18" s="232"/>
      <c r="EK18" s="232"/>
      <c r="EL18" s="232"/>
      <c r="EM18" s="232"/>
      <c r="EN18" s="232"/>
      <c r="EO18" s="232"/>
      <c r="EP18" s="232"/>
      <c r="EQ18" s="232"/>
      <c r="ER18" s="232"/>
      <c r="ES18" s="232"/>
      <c r="ET18" s="232"/>
      <c r="EU18" s="232"/>
      <c r="EV18" s="232"/>
      <c r="EW18" s="232"/>
      <c r="EX18" s="232"/>
      <c r="EY18" s="232"/>
      <c r="EZ18" s="232"/>
      <c r="FA18" s="232"/>
      <c r="FB18" s="232"/>
      <c r="FC18" s="232"/>
      <c r="FD18" s="232"/>
      <c r="FE18" s="232"/>
    </row>
    <row r="19" spans="1:161" s="3" customFormat="1" ht="15" customHeight="1" x14ac:dyDescent="0.2">
      <c r="A19" s="8"/>
      <c r="B19" s="11"/>
      <c r="C19" s="8"/>
      <c r="D19" s="8"/>
      <c r="E19" s="8"/>
      <c r="F19" s="8"/>
      <c r="G19" s="8"/>
      <c r="H19" s="8"/>
      <c r="I19" s="8"/>
      <c r="J19" s="8"/>
      <c r="K19" s="8"/>
      <c r="L19" s="8"/>
      <c r="M19" s="8"/>
      <c r="N19" s="8"/>
      <c r="O19" s="8"/>
      <c r="P19" s="8"/>
      <c r="Q19" s="8"/>
      <c r="R19" s="8"/>
      <c r="S19" s="8"/>
      <c r="T19" s="7"/>
      <c r="U19" s="353"/>
      <c r="V19" s="353"/>
      <c r="W19" s="14"/>
      <c r="X19" s="14"/>
      <c r="Y19" s="14"/>
      <c r="Z19" s="14"/>
      <c r="AA19" s="14"/>
      <c r="AB19" s="12"/>
      <c r="AC19" s="234"/>
      <c r="AD19" s="240"/>
      <c r="AE19" s="241" t="str">
        <f>AO35</f>
        <v>DRY MATERIALS: Salt applied (tons)</v>
      </c>
      <c r="AF19" s="242"/>
      <c r="AG19" s="242"/>
      <c r="AH19" s="242"/>
      <c r="AI19" s="237"/>
      <c r="AJ19" s="237"/>
      <c r="AK19" s="237"/>
      <c r="AL19" s="232"/>
      <c r="AM19" s="232"/>
      <c r="AN19" s="232"/>
      <c r="AO19" s="232"/>
      <c r="AP19" s="232"/>
      <c r="AQ19" s="232"/>
      <c r="AR19" s="232"/>
      <c r="AS19" s="232"/>
      <c r="AT19" s="232"/>
      <c r="AU19" s="232"/>
      <c r="AV19" s="232"/>
      <c r="AW19" s="232"/>
      <c r="AX19" s="232"/>
      <c r="AY19" s="232"/>
      <c r="AZ19" s="232"/>
      <c r="BA19" s="232"/>
      <c r="BB19" s="232"/>
      <c r="BC19" s="232"/>
      <c r="BD19" s="232"/>
      <c r="BE19" s="232"/>
      <c r="BF19" s="232"/>
      <c r="BG19" s="232"/>
      <c r="BH19" s="232"/>
      <c r="BI19" s="232"/>
      <c r="BJ19" s="232"/>
      <c r="BK19" s="232"/>
      <c r="BL19" s="232"/>
      <c r="BM19" s="232"/>
      <c r="BN19" s="232"/>
      <c r="BO19" s="232"/>
      <c r="BP19" s="232"/>
      <c r="BQ19" s="232"/>
      <c r="BR19" s="232"/>
      <c r="BS19" s="232"/>
      <c r="BT19" s="232"/>
      <c r="BU19" s="232"/>
      <c r="BV19" s="232"/>
      <c r="BW19" s="232"/>
      <c r="BX19" s="232"/>
      <c r="BY19" s="232"/>
      <c r="BZ19" s="232"/>
      <c r="CA19" s="232"/>
      <c r="CB19" s="232"/>
      <c r="CC19" s="232"/>
      <c r="CD19" s="232"/>
      <c r="CE19" s="232"/>
      <c r="CF19" s="232"/>
      <c r="CG19" s="232"/>
      <c r="CH19" s="232"/>
      <c r="CI19" s="232"/>
      <c r="CJ19" s="232"/>
      <c r="CK19" s="232"/>
      <c r="CL19" s="232"/>
      <c r="CM19" s="232"/>
      <c r="CN19" s="232"/>
      <c r="CO19" s="232"/>
      <c r="CP19" s="232"/>
      <c r="CQ19" s="232"/>
      <c r="CR19" s="232"/>
      <c r="CS19" s="232"/>
      <c r="CT19" s="232"/>
      <c r="CU19" s="232"/>
      <c r="CV19" s="232"/>
      <c r="CW19" s="232"/>
      <c r="CX19" s="232"/>
      <c r="CY19" s="232"/>
      <c r="CZ19" s="232"/>
      <c r="DA19" s="232"/>
      <c r="DB19" s="232"/>
      <c r="DC19" s="232"/>
      <c r="DD19" s="232"/>
      <c r="DE19" s="232"/>
      <c r="DF19" s="232"/>
      <c r="DG19" s="232"/>
      <c r="DH19" s="232"/>
      <c r="DI19" s="232"/>
      <c r="DJ19" s="232"/>
      <c r="DK19" s="232"/>
      <c r="DL19" s="232"/>
      <c r="DM19" s="232"/>
      <c r="DN19" s="232"/>
      <c r="DO19" s="232"/>
      <c r="DP19" s="232"/>
      <c r="DQ19" s="232"/>
      <c r="DR19" s="232"/>
      <c r="DS19" s="232"/>
      <c r="DT19" s="232"/>
      <c r="DU19" s="232"/>
      <c r="DV19" s="232"/>
      <c r="DW19" s="232"/>
      <c r="DX19" s="232"/>
      <c r="DY19" s="232"/>
      <c r="DZ19" s="232"/>
      <c r="EA19" s="232"/>
      <c r="EB19" s="232"/>
      <c r="EC19" s="232"/>
      <c r="ED19" s="232"/>
      <c r="EE19" s="232"/>
      <c r="EF19" s="232"/>
      <c r="EG19" s="232"/>
      <c r="EH19" s="232"/>
      <c r="EI19" s="232"/>
      <c r="EJ19" s="232"/>
      <c r="EK19" s="232"/>
      <c r="EL19" s="232"/>
      <c r="EM19" s="232"/>
      <c r="EN19" s="232"/>
      <c r="EO19" s="232"/>
      <c r="EP19" s="232"/>
      <c r="EQ19" s="232"/>
      <c r="ER19" s="232"/>
      <c r="ES19" s="232"/>
      <c r="ET19" s="232"/>
      <c r="EU19" s="232"/>
      <c r="EV19" s="232"/>
      <c r="EW19" s="232"/>
      <c r="EX19" s="232"/>
      <c r="EY19" s="232"/>
      <c r="EZ19" s="232"/>
      <c r="FA19" s="232"/>
      <c r="FB19" s="232"/>
      <c r="FC19" s="232"/>
      <c r="FD19" s="232"/>
      <c r="FE19" s="232"/>
    </row>
    <row r="20" spans="1:161" s="3" customFormat="1" ht="15" customHeight="1" x14ac:dyDescent="0.2">
      <c r="A20" s="8"/>
      <c r="B20" s="8"/>
      <c r="C20" s="8"/>
      <c r="D20" s="8"/>
      <c r="E20" s="8"/>
      <c r="F20" s="8"/>
      <c r="G20" s="8"/>
      <c r="H20" s="8"/>
      <c r="I20" s="8"/>
      <c r="J20" s="8"/>
      <c r="K20" s="8"/>
      <c r="L20" s="8"/>
      <c r="M20" s="8"/>
      <c r="N20" s="8"/>
      <c r="O20" s="8"/>
      <c r="P20" s="8"/>
      <c r="Q20" s="8"/>
      <c r="R20" s="8"/>
      <c r="S20" s="8"/>
      <c r="T20" s="7"/>
      <c r="U20" s="353"/>
      <c r="V20" s="353"/>
      <c r="W20" s="14"/>
      <c r="X20" s="14"/>
      <c r="Y20" s="14"/>
      <c r="Z20" s="14"/>
      <c r="AA20" s="14"/>
      <c r="AB20" s="12"/>
      <c r="AC20" s="234"/>
      <c r="AD20" s="240"/>
      <c r="AE20" s="241" t="str">
        <f>AP35</f>
        <v>DRY MATERIALS: Total chemicals applied (tons)</v>
      </c>
      <c r="AF20" s="242"/>
      <c r="AG20" s="242"/>
      <c r="AH20" s="242"/>
      <c r="AI20" s="237"/>
      <c r="AJ20" s="237"/>
      <c r="AK20" s="237"/>
      <c r="AL20" s="232"/>
      <c r="AM20" s="232"/>
      <c r="AN20" s="232"/>
      <c r="AO20" s="232"/>
      <c r="AP20" s="232"/>
      <c r="AQ20" s="232"/>
      <c r="AR20" s="232"/>
      <c r="AS20" s="232"/>
      <c r="AT20" s="232"/>
      <c r="AU20" s="232"/>
      <c r="AV20" s="232"/>
      <c r="AW20" s="232"/>
      <c r="AX20" s="232"/>
      <c r="AY20" s="232"/>
      <c r="AZ20" s="232"/>
      <c r="BA20" s="232"/>
      <c r="BB20" s="232"/>
      <c r="BC20" s="232"/>
      <c r="BD20" s="232"/>
      <c r="BE20" s="232"/>
      <c r="BF20" s="232"/>
      <c r="BG20" s="232"/>
      <c r="BH20" s="232"/>
      <c r="BI20" s="232"/>
      <c r="BJ20" s="232"/>
      <c r="BK20" s="232"/>
      <c r="BL20" s="232"/>
      <c r="BM20" s="232"/>
      <c r="BN20" s="232"/>
      <c r="BO20" s="232"/>
      <c r="BP20" s="232"/>
      <c r="BQ20" s="232"/>
      <c r="BR20" s="232"/>
      <c r="BS20" s="232"/>
      <c r="BT20" s="232"/>
      <c r="BU20" s="232"/>
      <c r="BV20" s="232"/>
      <c r="BW20" s="232"/>
      <c r="BX20" s="232"/>
      <c r="BY20" s="232"/>
      <c r="BZ20" s="232"/>
      <c r="CA20" s="232"/>
      <c r="CB20" s="232"/>
      <c r="CC20" s="232"/>
      <c r="CD20" s="232"/>
      <c r="CE20" s="232"/>
      <c r="CF20" s="232"/>
      <c r="CG20" s="232"/>
      <c r="CH20" s="232"/>
      <c r="CI20" s="232"/>
      <c r="CJ20" s="232"/>
      <c r="CK20" s="232"/>
      <c r="CL20" s="232"/>
      <c r="CM20" s="232"/>
      <c r="CN20" s="232"/>
      <c r="CO20" s="232"/>
      <c r="CP20" s="232"/>
      <c r="CQ20" s="232"/>
      <c r="CR20" s="232"/>
      <c r="CS20" s="232"/>
      <c r="CT20" s="232"/>
      <c r="CU20" s="232"/>
      <c r="CV20" s="232"/>
      <c r="CW20" s="232"/>
      <c r="CX20" s="232"/>
      <c r="CY20" s="232"/>
      <c r="CZ20" s="232"/>
      <c r="DA20" s="232"/>
      <c r="DB20" s="232"/>
      <c r="DC20" s="232"/>
      <c r="DD20" s="232"/>
      <c r="DE20" s="232"/>
      <c r="DF20" s="232"/>
      <c r="DG20" s="232"/>
      <c r="DH20" s="232"/>
      <c r="DI20" s="232"/>
      <c r="DJ20" s="232"/>
      <c r="DK20" s="232"/>
      <c r="DL20" s="232"/>
      <c r="DM20" s="232"/>
      <c r="DN20" s="232"/>
      <c r="DO20" s="232"/>
      <c r="DP20" s="232"/>
      <c r="DQ20" s="232"/>
      <c r="DR20" s="232"/>
      <c r="DS20" s="232"/>
      <c r="DT20" s="232"/>
      <c r="DU20" s="232"/>
      <c r="DV20" s="232"/>
      <c r="DW20" s="232"/>
      <c r="DX20" s="232"/>
      <c r="DY20" s="232"/>
      <c r="DZ20" s="232"/>
      <c r="EA20" s="232"/>
      <c r="EB20" s="232"/>
      <c r="EC20" s="232"/>
      <c r="ED20" s="232"/>
      <c r="EE20" s="232"/>
      <c r="EF20" s="232"/>
      <c r="EG20" s="232"/>
      <c r="EH20" s="232"/>
      <c r="EI20" s="232"/>
      <c r="EJ20" s="232"/>
      <c r="EK20" s="232"/>
      <c r="EL20" s="232"/>
      <c r="EM20" s="232"/>
      <c r="EN20" s="232"/>
      <c r="EO20" s="232"/>
      <c r="EP20" s="232"/>
      <c r="EQ20" s="232"/>
      <c r="ER20" s="232"/>
      <c r="ES20" s="232"/>
      <c r="ET20" s="232"/>
      <c r="EU20" s="232"/>
      <c r="EV20" s="232"/>
      <c r="EW20" s="232"/>
      <c r="EX20" s="232"/>
      <c r="EY20" s="232"/>
      <c r="EZ20" s="232"/>
      <c r="FA20" s="232"/>
      <c r="FB20" s="232"/>
      <c r="FC20" s="232"/>
      <c r="FD20" s="232"/>
      <c r="FE20" s="232"/>
    </row>
    <row r="21" spans="1:161" s="3" customFormat="1" ht="15" customHeight="1" x14ac:dyDescent="0.2">
      <c r="A21" s="8"/>
      <c r="B21" s="8"/>
      <c r="C21" s="8"/>
      <c r="D21" s="8"/>
      <c r="E21" s="8"/>
      <c r="F21" s="8"/>
      <c r="G21" s="8"/>
      <c r="H21" s="8"/>
      <c r="I21" s="8"/>
      <c r="J21" s="8"/>
      <c r="K21" s="8"/>
      <c r="L21" s="8"/>
      <c r="M21" s="8"/>
      <c r="N21" s="8"/>
      <c r="O21" s="8"/>
      <c r="P21" s="8"/>
      <c r="Q21" s="8"/>
      <c r="R21" s="8"/>
      <c r="S21" s="8"/>
      <c r="T21" s="7"/>
      <c r="U21" s="10"/>
      <c r="V21" s="10"/>
      <c r="W21" s="10"/>
      <c r="X21" s="10"/>
      <c r="Y21" s="10"/>
      <c r="Z21" s="10"/>
      <c r="AA21" s="10"/>
      <c r="AB21" s="12"/>
      <c r="AC21" s="234"/>
      <c r="AD21" s="240"/>
      <c r="AE21" s="241" t="str">
        <f>AQ35</f>
        <v>DRY MATERIALS: Abrasives (non-chemical) applied (tons)</v>
      </c>
      <c r="AF21" s="242"/>
      <c r="AG21" s="242"/>
      <c r="AH21" s="242"/>
      <c r="AI21" s="237"/>
      <c r="AJ21" s="237"/>
      <c r="AK21" s="237"/>
      <c r="AL21" s="232"/>
      <c r="AM21" s="232"/>
      <c r="AN21" s="232"/>
      <c r="AO21" s="232"/>
      <c r="AP21" s="232"/>
      <c r="AQ21" s="232"/>
      <c r="AR21" s="232"/>
      <c r="AS21" s="232"/>
      <c r="AT21" s="232"/>
      <c r="AU21" s="232"/>
      <c r="AV21" s="232"/>
      <c r="AW21" s="232"/>
      <c r="AX21" s="232"/>
      <c r="AY21" s="232"/>
      <c r="AZ21" s="232"/>
      <c r="BA21" s="232"/>
      <c r="BB21" s="232"/>
      <c r="BC21" s="232"/>
      <c r="BD21" s="232"/>
      <c r="BE21" s="232"/>
      <c r="BF21" s="232"/>
      <c r="BG21" s="232"/>
      <c r="BH21" s="232"/>
      <c r="BI21" s="232"/>
      <c r="BJ21" s="232"/>
      <c r="BK21" s="232"/>
      <c r="BL21" s="232"/>
      <c r="BM21" s="232"/>
      <c r="BN21" s="232"/>
      <c r="BO21" s="232"/>
      <c r="BP21" s="232"/>
      <c r="BQ21" s="232"/>
      <c r="BR21" s="232"/>
      <c r="BS21" s="232"/>
      <c r="BT21" s="232"/>
      <c r="BU21" s="232"/>
      <c r="BV21" s="232"/>
      <c r="BW21" s="232"/>
      <c r="BX21" s="232"/>
      <c r="BY21" s="232"/>
      <c r="BZ21" s="232"/>
      <c r="CA21" s="232"/>
      <c r="CB21" s="232"/>
      <c r="CC21" s="232"/>
      <c r="CD21" s="232"/>
      <c r="CE21" s="232"/>
      <c r="CF21" s="232"/>
      <c r="CG21" s="232"/>
      <c r="CH21" s="232"/>
      <c r="CI21" s="232"/>
      <c r="CJ21" s="232"/>
      <c r="CK21" s="232"/>
      <c r="CL21" s="232"/>
      <c r="CM21" s="232"/>
      <c r="CN21" s="232"/>
      <c r="CO21" s="232"/>
      <c r="CP21" s="232"/>
      <c r="CQ21" s="232"/>
      <c r="CR21" s="232"/>
      <c r="CS21" s="232"/>
      <c r="CT21" s="232"/>
      <c r="CU21" s="232"/>
      <c r="CV21" s="232"/>
      <c r="CW21" s="232"/>
      <c r="CX21" s="232"/>
      <c r="CY21" s="232"/>
      <c r="CZ21" s="232"/>
      <c r="DA21" s="232"/>
      <c r="DB21" s="232"/>
      <c r="DC21" s="232"/>
      <c r="DD21" s="232"/>
      <c r="DE21" s="232"/>
      <c r="DF21" s="232"/>
      <c r="DG21" s="232"/>
      <c r="DH21" s="232"/>
      <c r="DI21" s="232"/>
      <c r="DJ21" s="232"/>
      <c r="DK21" s="232"/>
      <c r="DL21" s="232"/>
      <c r="DM21" s="232"/>
      <c r="DN21" s="232"/>
      <c r="DO21" s="232"/>
      <c r="DP21" s="232"/>
      <c r="DQ21" s="232"/>
      <c r="DR21" s="232"/>
      <c r="DS21" s="232"/>
      <c r="DT21" s="232"/>
      <c r="DU21" s="232"/>
      <c r="DV21" s="232"/>
      <c r="DW21" s="232"/>
      <c r="DX21" s="232"/>
      <c r="DY21" s="232"/>
      <c r="DZ21" s="232"/>
      <c r="EA21" s="232"/>
      <c r="EB21" s="232"/>
      <c r="EC21" s="232"/>
      <c r="ED21" s="232"/>
      <c r="EE21" s="232"/>
      <c r="EF21" s="232"/>
      <c r="EG21" s="232"/>
      <c r="EH21" s="232"/>
      <c r="EI21" s="232"/>
      <c r="EJ21" s="232"/>
      <c r="EK21" s="232"/>
      <c r="EL21" s="232"/>
      <c r="EM21" s="232"/>
      <c r="EN21" s="232"/>
      <c r="EO21" s="232"/>
      <c r="EP21" s="232"/>
      <c r="EQ21" s="232"/>
      <c r="ER21" s="232"/>
      <c r="ES21" s="232"/>
      <c r="ET21" s="232"/>
      <c r="EU21" s="232"/>
      <c r="EV21" s="232"/>
      <c r="EW21" s="232"/>
      <c r="EX21" s="232"/>
      <c r="EY21" s="232"/>
      <c r="EZ21" s="232"/>
      <c r="FA21" s="232"/>
      <c r="FB21" s="232"/>
      <c r="FC21" s="232"/>
      <c r="FD21" s="232"/>
      <c r="FE21" s="232"/>
    </row>
    <row r="22" spans="1:161" s="3" customFormat="1" ht="15" customHeight="1" x14ac:dyDescent="0.2">
      <c r="A22" s="8"/>
      <c r="B22" s="8"/>
      <c r="C22" s="8"/>
      <c r="D22" s="8"/>
      <c r="E22" s="8"/>
      <c r="F22" s="8"/>
      <c r="G22" s="8"/>
      <c r="H22" s="8"/>
      <c r="I22" s="8"/>
      <c r="J22" s="8"/>
      <c r="K22" s="8"/>
      <c r="L22" s="8"/>
      <c r="M22" s="8"/>
      <c r="N22" s="8"/>
      <c r="O22" s="8"/>
      <c r="P22" s="8"/>
      <c r="Q22" s="8"/>
      <c r="R22" s="8"/>
      <c r="S22" s="8"/>
      <c r="T22" s="7"/>
      <c r="U22" s="353"/>
      <c r="V22" s="353"/>
      <c r="W22" s="14"/>
      <c r="X22" s="14"/>
      <c r="Y22" s="14"/>
      <c r="Z22" s="14"/>
      <c r="AA22" s="14"/>
      <c r="AB22" s="12"/>
      <c r="AC22" s="234"/>
      <c r="AD22" s="240"/>
      <c r="AE22" s="241" t="str">
        <f>AR35</f>
        <v>LIQUID MATERIALS: Salt brine applied (gallons)</v>
      </c>
      <c r="AF22" s="242"/>
      <c r="AG22" s="242"/>
      <c r="AH22" s="242"/>
      <c r="AI22" s="237"/>
      <c r="AJ22" s="237"/>
      <c r="AK22" s="237"/>
      <c r="AL22" s="232"/>
      <c r="AM22" s="232"/>
      <c r="AN22" s="232"/>
      <c r="AO22" s="232"/>
      <c r="AP22" s="232"/>
      <c r="AQ22" s="232"/>
      <c r="AR22" s="232"/>
      <c r="AS22" s="232"/>
      <c r="AT22" s="232"/>
      <c r="AU22" s="232"/>
      <c r="AV22" s="232"/>
      <c r="AW22" s="232"/>
      <c r="AX22" s="232"/>
      <c r="AY22" s="232"/>
      <c r="AZ22" s="232"/>
      <c r="BA22" s="232"/>
      <c r="BB22" s="232"/>
      <c r="BC22" s="232"/>
      <c r="BD22" s="232"/>
      <c r="BE22" s="232"/>
      <c r="BF22" s="232"/>
      <c r="BG22" s="232"/>
      <c r="BH22" s="232"/>
      <c r="BI22" s="232"/>
      <c r="BJ22" s="232"/>
      <c r="BK22" s="232"/>
      <c r="BL22" s="232"/>
      <c r="BM22" s="232"/>
      <c r="BN22" s="232"/>
      <c r="BO22" s="232"/>
      <c r="BP22" s="232"/>
      <c r="BQ22" s="232"/>
      <c r="BR22" s="232"/>
      <c r="BS22" s="232"/>
      <c r="BT22" s="232"/>
      <c r="BU22" s="232"/>
      <c r="BV22" s="232"/>
      <c r="BW22" s="232"/>
      <c r="BX22" s="232"/>
      <c r="BY22" s="232"/>
      <c r="BZ22" s="232"/>
      <c r="CA22" s="232"/>
      <c r="CB22" s="232"/>
      <c r="CC22" s="232"/>
      <c r="CD22" s="232"/>
      <c r="CE22" s="232"/>
      <c r="CF22" s="232"/>
      <c r="CG22" s="232"/>
      <c r="CH22" s="232"/>
      <c r="CI22" s="232"/>
      <c r="CJ22" s="232"/>
      <c r="CK22" s="232"/>
      <c r="CL22" s="232"/>
      <c r="CM22" s="232"/>
      <c r="CN22" s="232"/>
      <c r="CO22" s="232"/>
      <c r="CP22" s="232"/>
      <c r="CQ22" s="232"/>
      <c r="CR22" s="232"/>
      <c r="CS22" s="232"/>
      <c r="CT22" s="232"/>
      <c r="CU22" s="232"/>
      <c r="CV22" s="232"/>
      <c r="CW22" s="232"/>
      <c r="CX22" s="232"/>
      <c r="CY22" s="232"/>
      <c r="CZ22" s="232"/>
      <c r="DA22" s="232"/>
      <c r="DB22" s="232"/>
      <c r="DC22" s="232"/>
      <c r="DD22" s="232"/>
      <c r="DE22" s="232"/>
      <c r="DF22" s="232"/>
      <c r="DG22" s="232"/>
      <c r="DH22" s="232"/>
      <c r="DI22" s="232"/>
      <c r="DJ22" s="232"/>
      <c r="DK22" s="232"/>
      <c r="DL22" s="232"/>
      <c r="DM22" s="232"/>
      <c r="DN22" s="232"/>
      <c r="DO22" s="232"/>
      <c r="DP22" s="232"/>
      <c r="DQ22" s="232"/>
      <c r="DR22" s="232"/>
      <c r="DS22" s="232"/>
      <c r="DT22" s="232"/>
      <c r="DU22" s="232"/>
      <c r="DV22" s="232"/>
      <c r="DW22" s="232"/>
      <c r="DX22" s="232"/>
      <c r="DY22" s="232"/>
      <c r="DZ22" s="232"/>
      <c r="EA22" s="232"/>
      <c r="EB22" s="232"/>
      <c r="EC22" s="232"/>
      <c r="ED22" s="232"/>
      <c r="EE22" s="232"/>
      <c r="EF22" s="232"/>
      <c r="EG22" s="232"/>
      <c r="EH22" s="232"/>
      <c r="EI22" s="232"/>
      <c r="EJ22" s="232"/>
      <c r="EK22" s="232"/>
      <c r="EL22" s="232"/>
      <c r="EM22" s="232"/>
      <c r="EN22" s="232"/>
      <c r="EO22" s="232"/>
      <c r="EP22" s="232"/>
      <c r="EQ22" s="232"/>
      <c r="ER22" s="232"/>
      <c r="ES22" s="232"/>
      <c r="ET22" s="232"/>
      <c r="EU22" s="232"/>
      <c r="EV22" s="232"/>
      <c r="EW22" s="232"/>
      <c r="EX22" s="232"/>
      <c r="EY22" s="232"/>
      <c r="EZ22" s="232"/>
      <c r="FA22" s="232"/>
      <c r="FB22" s="232"/>
      <c r="FC22" s="232"/>
      <c r="FD22" s="232"/>
      <c r="FE22" s="232"/>
    </row>
    <row r="23" spans="1:161" s="3" customFormat="1" ht="15" customHeight="1" x14ac:dyDescent="0.2">
      <c r="A23" s="8"/>
      <c r="B23" s="8"/>
      <c r="C23" s="8"/>
      <c r="D23" s="8"/>
      <c r="E23" s="8"/>
      <c r="F23" s="8"/>
      <c r="G23" s="8"/>
      <c r="H23" s="8"/>
      <c r="I23" s="8"/>
      <c r="J23" s="8"/>
      <c r="K23" s="8"/>
      <c r="L23" s="8"/>
      <c r="M23" s="8"/>
      <c r="N23" s="8"/>
      <c r="O23" s="8"/>
      <c r="P23" s="8"/>
      <c r="Q23" s="8"/>
      <c r="R23" s="8"/>
      <c r="S23" s="8"/>
      <c r="T23" s="7"/>
      <c r="U23" s="353"/>
      <c r="V23" s="353"/>
      <c r="W23" s="14"/>
      <c r="X23" s="14"/>
      <c r="Y23" s="14"/>
      <c r="Z23" s="14"/>
      <c r="AA23" s="14"/>
      <c r="AB23" s="12"/>
      <c r="AC23" s="234"/>
      <c r="AD23" s="240"/>
      <c r="AE23" s="241" t="str">
        <f>AS35</f>
        <v>LIQUID MATERIALS: Total liquid applied (gallons)</v>
      </c>
      <c r="AF23" s="242"/>
      <c r="AG23" s="242"/>
      <c r="AH23" s="242"/>
      <c r="AI23" s="237"/>
      <c r="AJ23" s="237"/>
      <c r="AK23" s="237"/>
      <c r="AL23" s="232"/>
      <c r="AM23" s="232"/>
      <c r="AN23" s="232"/>
      <c r="AO23" s="232"/>
      <c r="AP23" s="232"/>
      <c r="AQ23" s="232"/>
      <c r="AR23" s="232"/>
      <c r="AS23" s="232"/>
      <c r="AT23" s="232"/>
      <c r="AU23" s="232"/>
      <c r="AV23" s="232"/>
      <c r="AW23" s="232"/>
      <c r="AX23" s="232"/>
      <c r="AY23" s="232"/>
      <c r="AZ23" s="232"/>
      <c r="BA23" s="232"/>
      <c r="BB23" s="232"/>
      <c r="BC23" s="232"/>
      <c r="BD23" s="232"/>
      <c r="BE23" s="232"/>
      <c r="BF23" s="232"/>
      <c r="BG23" s="232"/>
      <c r="BH23" s="232"/>
      <c r="BI23" s="232"/>
      <c r="BJ23" s="232"/>
      <c r="BK23" s="232"/>
      <c r="BL23" s="232"/>
      <c r="BM23" s="232"/>
      <c r="BN23" s="232"/>
      <c r="BO23" s="232"/>
      <c r="BP23" s="232"/>
      <c r="BQ23" s="232"/>
      <c r="BR23" s="232"/>
      <c r="BS23" s="232"/>
      <c r="BT23" s="232"/>
      <c r="BU23" s="232"/>
      <c r="BV23" s="232"/>
      <c r="BW23" s="232"/>
      <c r="BX23" s="232"/>
      <c r="BY23" s="232"/>
      <c r="BZ23" s="232"/>
      <c r="CA23" s="232"/>
      <c r="CB23" s="232"/>
      <c r="CC23" s="232"/>
      <c r="CD23" s="232"/>
      <c r="CE23" s="232"/>
      <c r="CF23" s="232"/>
      <c r="CG23" s="232"/>
      <c r="CH23" s="232"/>
      <c r="CI23" s="232"/>
      <c r="CJ23" s="232"/>
      <c r="CK23" s="232"/>
      <c r="CL23" s="232"/>
      <c r="CM23" s="232"/>
      <c r="CN23" s="232"/>
      <c r="CO23" s="232"/>
      <c r="CP23" s="232"/>
      <c r="CQ23" s="232"/>
      <c r="CR23" s="232"/>
      <c r="CS23" s="232"/>
      <c r="CT23" s="232"/>
      <c r="CU23" s="232"/>
      <c r="CV23" s="232"/>
      <c r="CW23" s="232"/>
      <c r="CX23" s="232"/>
      <c r="CY23" s="232"/>
      <c r="CZ23" s="232"/>
      <c r="DA23" s="232"/>
      <c r="DB23" s="232"/>
      <c r="DC23" s="232"/>
      <c r="DD23" s="232"/>
      <c r="DE23" s="232"/>
      <c r="DF23" s="232"/>
      <c r="DG23" s="232"/>
      <c r="DH23" s="232"/>
      <c r="DI23" s="232"/>
      <c r="DJ23" s="232"/>
      <c r="DK23" s="232"/>
      <c r="DL23" s="232"/>
      <c r="DM23" s="232"/>
      <c r="DN23" s="232"/>
      <c r="DO23" s="232"/>
      <c r="DP23" s="232"/>
      <c r="DQ23" s="232"/>
      <c r="DR23" s="232"/>
      <c r="DS23" s="232"/>
      <c r="DT23" s="232"/>
      <c r="DU23" s="232"/>
      <c r="DV23" s="232"/>
      <c r="DW23" s="232"/>
      <c r="DX23" s="232"/>
      <c r="DY23" s="232"/>
      <c r="DZ23" s="232"/>
      <c r="EA23" s="232"/>
      <c r="EB23" s="232"/>
      <c r="EC23" s="232"/>
      <c r="ED23" s="232"/>
      <c r="EE23" s="232"/>
      <c r="EF23" s="232"/>
      <c r="EG23" s="232"/>
      <c r="EH23" s="232"/>
      <c r="EI23" s="232"/>
      <c r="EJ23" s="232"/>
      <c r="EK23" s="232"/>
      <c r="EL23" s="232"/>
      <c r="EM23" s="232"/>
      <c r="EN23" s="232"/>
      <c r="EO23" s="232"/>
      <c r="EP23" s="232"/>
      <c r="EQ23" s="232"/>
      <c r="ER23" s="232"/>
      <c r="ES23" s="232"/>
      <c r="ET23" s="232"/>
      <c r="EU23" s="232"/>
      <c r="EV23" s="232"/>
      <c r="EW23" s="232"/>
      <c r="EX23" s="232"/>
      <c r="EY23" s="232"/>
      <c r="EZ23" s="232"/>
      <c r="FA23" s="232"/>
      <c r="FB23" s="232"/>
      <c r="FC23" s="232"/>
      <c r="FD23" s="232"/>
      <c r="FE23" s="232"/>
    </row>
    <row r="24" spans="1:161" s="3" customFormat="1" ht="15" customHeight="1" x14ac:dyDescent="0.2">
      <c r="A24" s="8"/>
      <c r="B24" s="8"/>
      <c r="C24" s="8"/>
      <c r="D24" s="8"/>
      <c r="E24" s="8"/>
      <c r="F24" s="8"/>
      <c r="G24" s="8"/>
      <c r="H24" s="8"/>
      <c r="I24" s="8"/>
      <c r="J24" s="8"/>
      <c r="K24" s="8"/>
      <c r="L24" s="8"/>
      <c r="M24" s="8"/>
      <c r="N24" s="8"/>
      <c r="O24" s="8"/>
      <c r="P24" s="8"/>
      <c r="Q24" s="8"/>
      <c r="R24" s="8"/>
      <c r="S24" s="8"/>
      <c r="T24" s="7"/>
      <c r="U24" s="10"/>
      <c r="V24" s="10"/>
      <c r="W24" s="10"/>
      <c r="X24" s="10"/>
      <c r="Y24" s="10"/>
      <c r="Z24" s="10"/>
      <c r="AA24" s="10"/>
      <c r="AB24" s="12"/>
      <c r="AC24" s="234"/>
      <c r="AD24" s="240"/>
      <c r="AE24" s="243" t="str">
        <f>AT35</f>
        <v>COST: Total labor cost ($)</v>
      </c>
      <c r="AF24" s="242"/>
      <c r="AG24" s="242"/>
      <c r="AH24" s="242"/>
      <c r="AI24" s="237"/>
      <c r="AJ24" s="237"/>
      <c r="AK24" s="237"/>
      <c r="AL24" s="232"/>
      <c r="AM24" s="232"/>
      <c r="AN24" s="232"/>
      <c r="AO24" s="232"/>
      <c r="AP24" s="232"/>
      <c r="AQ24" s="232"/>
      <c r="AR24" s="232"/>
      <c r="AS24" s="232"/>
      <c r="AT24" s="232"/>
      <c r="AU24" s="232"/>
      <c r="AV24" s="232"/>
      <c r="AW24" s="232"/>
      <c r="AX24" s="232"/>
      <c r="AY24" s="232"/>
      <c r="AZ24" s="232"/>
      <c r="BA24" s="232"/>
      <c r="BB24" s="232"/>
      <c r="BC24" s="232"/>
      <c r="BD24" s="232"/>
      <c r="BE24" s="232"/>
      <c r="BF24" s="232"/>
      <c r="BG24" s="232"/>
      <c r="BH24" s="232"/>
      <c r="BI24" s="232"/>
      <c r="BJ24" s="232"/>
      <c r="BK24" s="232"/>
      <c r="BL24" s="232"/>
      <c r="BM24" s="232"/>
      <c r="BN24" s="232"/>
      <c r="BO24" s="232"/>
      <c r="BP24" s="232"/>
      <c r="BQ24" s="232"/>
      <c r="BR24" s="232"/>
      <c r="BS24" s="232"/>
      <c r="BT24" s="232"/>
      <c r="BU24" s="232"/>
      <c r="BV24" s="232"/>
      <c r="BW24" s="232"/>
      <c r="BX24" s="232"/>
      <c r="BY24" s="232"/>
      <c r="BZ24" s="232"/>
      <c r="CA24" s="232"/>
      <c r="CB24" s="232"/>
      <c r="CC24" s="232"/>
      <c r="CD24" s="232"/>
      <c r="CE24" s="232"/>
      <c r="CF24" s="232"/>
      <c r="CG24" s="232"/>
      <c r="CH24" s="232"/>
      <c r="CI24" s="232"/>
      <c r="CJ24" s="232"/>
      <c r="CK24" s="232"/>
      <c r="CL24" s="232"/>
      <c r="CM24" s="232"/>
      <c r="CN24" s="232"/>
      <c r="CO24" s="232"/>
      <c r="CP24" s="232"/>
      <c r="CQ24" s="232"/>
      <c r="CR24" s="232"/>
      <c r="CS24" s="232"/>
      <c r="CT24" s="232"/>
      <c r="CU24" s="232"/>
      <c r="CV24" s="232"/>
      <c r="CW24" s="232"/>
      <c r="CX24" s="232"/>
      <c r="CY24" s="232"/>
      <c r="CZ24" s="232"/>
      <c r="DA24" s="232"/>
      <c r="DB24" s="232"/>
      <c r="DC24" s="232"/>
      <c r="DD24" s="232"/>
      <c r="DE24" s="232"/>
      <c r="DF24" s="232"/>
      <c r="DG24" s="232"/>
      <c r="DH24" s="232"/>
      <c r="DI24" s="232"/>
      <c r="DJ24" s="232"/>
      <c r="DK24" s="232"/>
      <c r="DL24" s="232"/>
      <c r="DM24" s="232"/>
      <c r="DN24" s="232"/>
      <c r="DO24" s="232"/>
      <c r="DP24" s="232"/>
      <c r="DQ24" s="232"/>
      <c r="DR24" s="232"/>
      <c r="DS24" s="232"/>
      <c r="DT24" s="232"/>
      <c r="DU24" s="232"/>
      <c r="DV24" s="232"/>
      <c r="DW24" s="232"/>
      <c r="DX24" s="232"/>
      <c r="DY24" s="232"/>
      <c r="DZ24" s="232"/>
      <c r="EA24" s="232"/>
      <c r="EB24" s="232"/>
      <c r="EC24" s="232"/>
      <c r="ED24" s="232"/>
      <c r="EE24" s="232"/>
      <c r="EF24" s="232"/>
      <c r="EG24" s="232"/>
      <c r="EH24" s="232"/>
      <c r="EI24" s="232"/>
      <c r="EJ24" s="232"/>
      <c r="EK24" s="232"/>
      <c r="EL24" s="232"/>
      <c r="EM24" s="232"/>
      <c r="EN24" s="232"/>
      <c r="EO24" s="232"/>
      <c r="EP24" s="232"/>
      <c r="EQ24" s="232"/>
      <c r="ER24" s="232"/>
      <c r="ES24" s="232"/>
      <c r="ET24" s="232"/>
      <c r="EU24" s="232"/>
      <c r="EV24" s="232"/>
      <c r="EW24" s="232"/>
      <c r="EX24" s="232"/>
      <c r="EY24" s="232"/>
      <c r="EZ24" s="232"/>
      <c r="FA24" s="232"/>
      <c r="FB24" s="232"/>
      <c r="FC24" s="232"/>
      <c r="FD24" s="232"/>
      <c r="FE24" s="232"/>
    </row>
    <row r="25" spans="1:161" s="3" customFormat="1" ht="15" customHeight="1" x14ac:dyDescent="0.2">
      <c r="A25" s="8"/>
      <c r="B25" s="8"/>
      <c r="C25" s="8"/>
      <c r="D25" s="8"/>
      <c r="E25" s="8"/>
      <c r="F25" s="8"/>
      <c r="G25" s="8"/>
      <c r="H25" s="8"/>
      <c r="I25" s="8"/>
      <c r="J25" s="8"/>
      <c r="K25" s="8"/>
      <c r="L25" s="8"/>
      <c r="M25" s="8"/>
      <c r="N25" s="8"/>
      <c r="O25" s="8"/>
      <c r="P25" s="8"/>
      <c r="Q25" s="8"/>
      <c r="R25" s="8"/>
      <c r="S25" s="8"/>
      <c r="T25" s="7"/>
      <c r="U25" s="8"/>
      <c r="V25" s="7"/>
      <c r="W25" s="7"/>
      <c r="X25" s="7"/>
      <c r="Y25" s="7"/>
      <c r="Z25" s="7"/>
      <c r="AA25" s="7"/>
      <c r="AB25" s="12"/>
      <c r="AC25" s="234"/>
      <c r="AD25" s="240"/>
      <c r="AE25" s="243" t="str">
        <f>AU35</f>
        <v>COST: Total equipment cost ($)</v>
      </c>
      <c r="AF25" s="242"/>
      <c r="AG25" s="242"/>
      <c r="AH25" s="242"/>
      <c r="AI25" s="237"/>
      <c r="AJ25" s="237"/>
      <c r="AK25" s="237"/>
      <c r="AL25" s="232"/>
      <c r="AM25" s="232"/>
      <c r="AN25" s="232"/>
      <c r="AO25" s="232"/>
      <c r="AP25" s="232"/>
      <c r="AQ25" s="232"/>
      <c r="AR25" s="232"/>
      <c r="AS25" s="232"/>
      <c r="AT25" s="232"/>
      <c r="AU25" s="232"/>
      <c r="AV25" s="232"/>
      <c r="AW25" s="232"/>
      <c r="AX25" s="232"/>
      <c r="AY25" s="232"/>
      <c r="AZ25" s="232"/>
      <c r="BA25" s="232"/>
      <c r="BB25" s="232"/>
      <c r="BC25" s="232"/>
      <c r="BD25" s="232"/>
      <c r="BE25" s="232"/>
      <c r="BF25" s="232"/>
      <c r="BG25" s="232"/>
      <c r="BH25" s="232"/>
      <c r="BI25" s="232"/>
      <c r="BJ25" s="232"/>
      <c r="BK25" s="232"/>
      <c r="BL25" s="232"/>
      <c r="BM25" s="232"/>
      <c r="BN25" s="232"/>
      <c r="BO25" s="232"/>
      <c r="BP25" s="232"/>
      <c r="BQ25" s="232"/>
      <c r="BR25" s="232"/>
      <c r="BS25" s="232"/>
      <c r="BT25" s="232"/>
      <c r="BU25" s="232"/>
      <c r="BV25" s="232"/>
      <c r="BW25" s="232"/>
      <c r="BX25" s="232"/>
      <c r="BY25" s="232"/>
      <c r="BZ25" s="232"/>
      <c r="CA25" s="232"/>
      <c r="CB25" s="232"/>
      <c r="CC25" s="232"/>
      <c r="CD25" s="232"/>
      <c r="CE25" s="232"/>
      <c r="CF25" s="232"/>
      <c r="CG25" s="232"/>
      <c r="CH25" s="232"/>
      <c r="CI25" s="232"/>
      <c r="CJ25" s="232"/>
      <c r="CK25" s="232"/>
      <c r="CL25" s="232"/>
      <c r="CM25" s="232"/>
      <c r="CN25" s="232"/>
      <c r="CO25" s="232"/>
      <c r="CP25" s="232"/>
      <c r="CQ25" s="232"/>
      <c r="CR25" s="232"/>
      <c r="CS25" s="232"/>
      <c r="CT25" s="232"/>
      <c r="CU25" s="232"/>
      <c r="CV25" s="232"/>
      <c r="CW25" s="232"/>
      <c r="CX25" s="232"/>
      <c r="CY25" s="232"/>
      <c r="CZ25" s="232"/>
      <c r="DA25" s="232"/>
      <c r="DB25" s="232"/>
      <c r="DC25" s="232"/>
      <c r="DD25" s="232"/>
      <c r="DE25" s="232"/>
      <c r="DF25" s="232"/>
      <c r="DG25" s="232"/>
      <c r="DH25" s="232"/>
      <c r="DI25" s="232"/>
      <c r="DJ25" s="232"/>
      <c r="DK25" s="232"/>
      <c r="DL25" s="232"/>
      <c r="DM25" s="232"/>
      <c r="DN25" s="232"/>
      <c r="DO25" s="232"/>
      <c r="DP25" s="232"/>
      <c r="DQ25" s="232"/>
      <c r="DR25" s="232"/>
      <c r="DS25" s="232"/>
      <c r="DT25" s="232"/>
      <c r="DU25" s="232"/>
      <c r="DV25" s="232"/>
      <c r="DW25" s="232"/>
      <c r="DX25" s="232"/>
      <c r="DY25" s="232"/>
      <c r="DZ25" s="232"/>
      <c r="EA25" s="232"/>
      <c r="EB25" s="232"/>
      <c r="EC25" s="232"/>
      <c r="ED25" s="232"/>
      <c r="EE25" s="232"/>
      <c r="EF25" s="232"/>
      <c r="EG25" s="232"/>
      <c r="EH25" s="232"/>
      <c r="EI25" s="232"/>
      <c r="EJ25" s="232"/>
      <c r="EK25" s="232"/>
      <c r="EL25" s="232"/>
      <c r="EM25" s="232"/>
      <c r="EN25" s="232"/>
      <c r="EO25" s="232"/>
      <c r="EP25" s="232"/>
      <c r="EQ25" s="232"/>
      <c r="ER25" s="232"/>
      <c r="ES25" s="232"/>
      <c r="ET25" s="232"/>
      <c r="EU25" s="232"/>
      <c r="EV25" s="232"/>
      <c r="EW25" s="232"/>
      <c r="EX25" s="232"/>
      <c r="EY25" s="232"/>
      <c r="EZ25" s="232"/>
      <c r="FA25" s="232"/>
      <c r="FB25" s="232"/>
      <c r="FC25" s="232"/>
      <c r="FD25" s="232"/>
      <c r="FE25" s="232"/>
    </row>
    <row r="26" spans="1:161" s="3" customFormat="1" ht="15" customHeight="1" x14ac:dyDescent="0.2">
      <c r="A26" s="8"/>
      <c r="B26" s="8"/>
      <c r="C26" s="8"/>
      <c r="D26" s="8"/>
      <c r="E26" s="8"/>
      <c r="F26" s="8"/>
      <c r="G26" s="8"/>
      <c r="H26" s="8"/>
      <c r="I26" s="8"/>
      <c r="J26" s="8"/>
      <c r="K26" s="8"/>
      <c r="L26" s="8"/>
      <c r="M26" s="8"/>
      <c r="N26" s="8"/>
      <c r="O26" s="8"/>
      <c r="P26" s="8"/>
      <c r="Q26" s="8"/>
      <c r="R26" s="8"/>
      <c r="S26" s="8"/>
      <c r="T26" s="7"/>
      <c r="U26" s="8"/>
      <c r="V26" s="7"/>
      <c r="W26" s="7"/>
      <c r="X26" s="7"/>
      <c r="Y26" s="7"/>
      <c r="Z26" s="7"/>
      <c r="AA26" s="7"/>
      <c r="AB26" s="12"/>
      <c r="AC26" s="234"/>
      <c r="AD26" s="240"/>
      <c r="AE26" s="243" t="str">
        <f>AV35</f>
        <v>COST: Total materials cost ($)</v>
      </c>
      <c r="AF26" s="242"/>
      <c r="AG26" s="242"/>
      <c r="AH26" s="242"/>
      <c r="AI26" s="237"/>
      <c r="AJ26" s="237"/>
      <c r="AK26" s="237"/>
      <c r="AL26" s="232"/>
      <c r="AM26" s="232"/>
      <c r="AN26" s="232"/>
      <c r="AO26" s="232"/>
      <c r="AP26" s="232"/>
      <c r="AQ26" s="232"/>
      <c r="AR26" s="232"/>
      <c r="AS26" s="232"/>
      <c r="AT26" s="232"/>
      <c r="AU26" s="232"/>
      <c r="AV26" s="232"/>
      <c r="AW26" s="232"/>
      <c r="AX26" s="232"/>
      <c r="AY26" s="232"/>
      <c r="AZ26" s="232"/>
      <c r="BA26" s="232"/>
      <c r="BB26" s="232"/>
      <c r="BC26" s="232"/>
      <c r="BD26" s="232"/>
      <c r="BE26" s="232"/>
      <c r="BF26" s="232"/>
      <c r="BG26" s="232"/>
      <c r="BH26" s="232"/>
      <c r="BI26" s="232"/>
      <c r="BJ26" s="232"/>
      <c r="BK26" s="232"/>
      <c r="BL26" s="232"/>
      <c r="BM26" s="232"/>
      <c r="BN26" s="232"/>
      <c r="BO26" s="232"/>
      <c r="BP26" s="232"/>
      <c r="BQ26" s="232"/>
      <c r="BR26" s="232"/>
      <c r="BS26" s="232"/>
      <c r="BT26" s="232"/>
      <c r="BU26" s="232"/>
      <c r="BV26" s="232"/>
      <c r="BW26" s="232"/>
      <c r="BX26" s="232"/>
      <c r="BY26" s="232"/>
      <c r="BZ26" s="232"/>
      <c r="CA26" s="232"/>
      <c r="CB26" s="232"/>
      <c r="CC26" s="232"/>
      <c r="CD26" s="232"/>
      <c r="CE26" s="232"/>
      <c r="CF26" s="232"/>
      <c r="CG26" s="232"/>
      <c r="CH26" s="232"/>
      <c r="CI26" s="232"/>
      <c r="CJ26" s="232"/>
      <c r="CK26" s="232"/>
      <c r="CL26" s="232"/>
      <c r="CM26" s="232"/>
      <c r="CN26" s="232"/>
      <c r="CO26" s="232"/>
      <c r="CP26" s="232"/>
      <c r="CQ26" s="232"/>
      <c r="CR26" s="232"/>
      <c r="CS26" s="232"/>
      <c r="CT26" s="232"/>
      <c r="CU26" s="232"/>
      <c r="CV26" s="232"/>
      <c r="CW26" s="232"/>
      <c r="CX26" s="232"/>
      <c r="CY26" s="232"/>
      <c r="CZ26" s="232"/>
      <c r="DA26" s="232"/>
      <c r="DB26" s="232"/>
      <c r="DC26" s="232"/>
      <c r="DD26" s="232"/>
      <c r="DE26" s="232"/>
      <c r="DF26" s="232"/>
      <c r="DG26" s="232"/>
      <c r="DH26" s="232"/>
      <c r="DI26" s="232"/>
      <c r="DJ26" s="232"/>
      <c r="DK26" s="232"/>
      <c r="DL26" s="232"/>
      <c r="DM26" s="232"/>
      <c r="DN26" s="232"/>
      <c r="DO26" s="232"/>
      <c r="DP26" s="232"/>
      <c r="DQ26" s="232"/>
      <c r="DR26" s="232"/>
      <c r="DS26" s="232"/>
      <c r="DT26" s="232"/>
      <c r="DU26" s="232"/>
      <c r="DV26" s="232"/>
      <c r="DW26" s="232"/>
      <c r="DX26" s="232"/>
      <c r="DY26" s="232"/>
      <c r="DZ26" s="232"/>
      <c r="EA26" s="232"/>
      <c r="EB26" s="232"/>
      <c r="EC26" s="232"/>
      <c r="ED26" s="232"/>
      <c r="EE26" s="232"/>
      <c r="EF26" s="232"/>
      <c r="EG26" s="232"/>
      <c r="EH26" s="232"/>
      <c r="EI26" s="232"/>
      <c r="EJ26" s="232"/>
      <c r="EK26" s="232"/>
      <c r="EL26" s="232"/>
      <c r="EM26" s="232"/>
      <c r="EN26" s="232"/>
      <c r="EO26" s="232"/>
      <c r="EP26" s="232"/>
      <c r="EQ26" s="232"/>
      <c r="ER26" s="232"/>
      <c r="ES26" s="232"/>
      <c r="ET26" s="232"/>
      <c r="EU26" s="232"/>
      <c r="EV26" s="232"/>
      <c r="EW26" s="232"/>
      <c r="EX26" s="232"/>
      <c r="EY26" s="232"/>
      <c r="EZ26" s="232"/>
      <c r="FA26" s="232"/>
      <c r="FB26" s="232"/>
      <c r="FC26" s="232"/>
      <c r="FD26" s="232"/>
      <c r="FE26" s="232"/>
    </row>
    <row r="27" spans="1:161" s="3" customFormat="1" ht="15" customHeight="1" x14ac:dyDescent="0.2">
      <c r="A27" s="8"/>
      <c r="B27" s="8"/>
      <c r="C27" s="8"/>
      <c r="D27" s="8"/>
      <c r="E27" s="8"/>
      <c r="F27" s="8"/>
      <c r="G27" s="8"/>
      <c r="H27" s="8"/>
      <c r="I27" s="8"/>
      <c r="J27" s="8"/>
      <c r="K27" s="8"/>
      <c r="L27" s="8"/>
      <c r="M27" s="8"/>
      <c r="N27" s="8"/>
      <c r="O27" s="8"/>
      <c r="P27" s="8"/>
      <c r="Q27" s="8"/>
      <c r="R27" s="8"/>
      <c r="S27" s="8"/>
      <c r="T27" s="7"/>
      <c r="U27" s="356"/>
      <c r="V27" s="356"/>
      <c r="W27" s="14"/>
      <c r="X27" s="14"/>
      <c r="Y27" s="14"/>
      <c r="Z27" s="14"/>
      <c r="AA27" s="14"/>
      <c r="AB27" s="12"/>
      <c r="AC27" s="234"/>
      <c r="AD27" s="240"/>
      <c r="AE27" s="243" t="str">
        <f>AW35</f>
        <v>COSTS: Snow and ice total expenditure ($)</v>
      </c>
      <c r="AF27" s="242"/>
      <c r="AG27" s="242"/>
      <c r="AH27" s="242"/>
      <c r="AI27" s="237"/>
      <c r="AJ27" s="237"/>
      <c r="AK27" s="237"/>
      <c r="AL27" s="232"/>
      <c r="AM27" s="232"/>
      <c r="AN27" s="232"/>
      <c r="AO27" s="232"/>
      <c r="AP27" s="232"/>
      <c r="AQ27" s="232"/>
      <c r="AR27" s="232"/>
      <c r="AS27" s="232"/>
      <c r="AT27" s="232"/>
      <c r="AU27" s="232"/>
      <c r="AV27" s="232"/>
      <c r="AW27" s="232"/>
      <c r="AX27" s="232"/>
      <c r="AY27" s="232"/>
      <c r="AZ27" s="232"/>
      <c r="BA27" s="232"/>
      <c r="BB27" s="232"/>
      <c r="BC27" s="232"/>
      <c r="BD27" s="232"/>
      <c r="BE27" s="232"/>
      <c r="BF27" s="232"/>
      <c r="BG27" s="232"/>
      <c r="BH27" s="232"/>
      <c r="BI27" s="232"/>
      <c r="BJ27" s="232"/>
      <c r="BK27" s="232"/>
      <c r="BL27" s="232"/>
      <c r="BM27" s="232"/>
      <c r="BN27" s="232"/>
      <c r="BO27" s="232"/>
      <c r="BP27" s="232"/>
      <c r="BQ27" s="232"/>
      <c r="BR27" s="232"/>
      <c r="BS27" s="232"/>
      <c r="BT27" s="232"/>
      <c r="BU27" s="232"/>
      <c r="BV27" s="232"/>
      <c r="BW27" s="232"/>
      <c r="BX27" s="232"/>
      <c r="BY27" s="232"/>
      <c r="BZ27" s="232"/>
      <c r="CA27" s="232"/>
      <c r="CB27" s="232"/>
      <c r="CC27" s="232"/>
      <c r="CD27" s="232"/>
      <c r="CE27" s="232"/>
      <c r="CF27" s="232"/>
      <c r="CG27" s="232"/>
      <c r="CH27" s="232"/>
      <c r="CI27" s="232"/>
      <c r="CJ27" s="232"/>
      <c r="CK27" s="232"/>
      <c r="CL27" s="232"/>
      <c r="CM27" s="232"/>
      <c r="CN27" s="232"/>
      <c r="CO27" s="232"/>
      <c r="CP27" s="232"/>
      <c r="CQ27" s="232"/>
      <c r="CR27" s="232"/>
      <c r="CS27" s="232"/>
      <c r="CT27" s="232"/>
      <c r="CU27" s="232"/>
      <c r="CV27" s="232"/>
      <c r="CW27" s="232"/>
      <c r="CX27" s="232"/>
      <c r="CY27" s="232"/>
      <c r="CZ27" s="232"/>
      <c r="DA27" s="232"/>
      <c r="DB27" s="232"/>
      <c r="DC27" s="232"/>
      <c r="DD27" s="232"/>
      <c r="DE27" s="232"/>
      <c r="DF27" s="232"/>
      <c r="DG27" s="232"/>
      <c r="DH27" s="232"/>
      <c r="DI27" s="232"/>
      <c r="DJ27" s="232"/>
      <c r="DK27" s="232"/>
      <c r="DL27" s="232"/>
      <c r="DM27" s="232"/>
      <c r="DN27" s="232"/>
      <c r="DO27" s="232"/>
      <c r="DP27" s="232"/>
      <c r="DQ27" s="232"/>
      <c r="DR27" s="232"/>
      <c r="DS27" s="232"/>
      <c r="DT27" s="232"/>
      <c r="DU27" s="232"/>
      <c r="DV27" s="232"/>
      <c r="DW27" s="232"/>
      <c r="DX27" s="232"/>
      <c r="DY27" s="232"/>
      <c r="DZ27" s="232"/>
      <c r="EA27" s="232"/>
      <c r="EB27" s="232"/>
      <c r="EC27" s="232"/>
      <c r="ED27" s="232"/>
      <c r="EE27" s="232"/>
      <c r="EF27" s="232"/>
      <c r="EG27" s="232"/>
      <c r="EH27" s="232"/>
      <c r="EI27" s="232"/>
      <c r="EJ27" s="232"/>
      <c r="EK27" s="232"/>
      <c r="EL27" s="232"/>
      <c r="EM27" s="232"/>
      <c r="EN27" s="232"/>
      <c r="EO27" s="232"/>
      <c r="EP27" s="232"/>
      <c r="EQ27" s="232"/>
      <c r="ER27" s="232"/>
      <c r="ES27" s="232"/>
      <c r="ET27" s="232"/>
      <c r="EU27" s="232"/>
      <c r="EV27" s="232"/>
      <c r="EW27" s="232"/>
      <c r="EX27" s="232"/>
      <c r="EY27" s="232"/>
      <c r="EZ27" s="232"/>
      <c r="FA27" s="232"/>
      <c r="FB27" s="232"/>
      <c r="FC27" s="232"/>
      <c r="FD27" s="232"/>
      <c r="FE27" s="232"/>
    </row>
    <row r="28" spans="1:161" s="3" customFormat="1" ht="15" customHeight="1" x14ac:dyDescent="0.2">
      <c r="A28" s="8"/>
      <c r="B28" s="8"/>
      <c r="C28" s="8"/>
      <c r="D28" s="8"/>
      <c r="E28" s="8"/>
      <c r="F28" s="8"/>
      <c r="G28" s="8"/>
      <c r="H28" s="8"/>
      <c r="I28" s="8"/>
      <c r="J28" s="8"/>
      <c r="K28" s="8"/>
      <c r="L28" s="8"/>
      <c r="M28" s="8"/>
      <c r="N28" s="8"/>
      <c r="O28" s="8"/>
      <c r="P28" s="8"/>
      <c r="Q28" s="8"/>
      <c r="R28" s="8"/>
      <c r="S28" s="8"/>
      <c r="T28" s="8"/>
      <c r="U28" s="356"/>
      <c r="V28" s="356"/>
      <c r="W28" s="14"/>
      <c r="X28" s="14"/>
      <c r="Y28" s="14"/>
      <c r="Z28" s="14"/>
      <c r="AA28" s="14"/>
      <c r="AB28" s="12"/>
      <c r="AC28" s="234"/>
      <c r="AD28" s="240"/>
      <c r="AE28" s="243" t="str">
        <f>AX35</f>
        <v>COSTS: Average salt price mid-winter (Jan. 1) ($/ton)</v>
      </c>
      <c r="AF28" s="242"/>
      <c r="AG28" s="242"/>
      <c r="AH28" s="242"/>
      <c r="AI28" s="237"/>
      <c r="AJ28" s="237"/>
      <c r="AK28" s="237"/>
      <c r="AL28" s="232"/>
      <c r="AM28" s="232"/>
      <c r="AN28" s="232"/>
      <c r="AO28" s="232"/>
      <c r="AP28" s="232"/>
      <c r="AQ28" s="232"/>
      <c r="AR28" s="232"/>
      <c r="AS28" s="232"/>
      <c r="AT28" s="232"/>
      <c r="AU28" s="232"/>
      <c r="AV28" s="232"/>
      <c r="AW28" s="232"/>
      <c r="AX28" s="232"/>
      <c r="AY28" s="232"/>
      <c r="AZ28" s="232"/>
      <c r="BA28" s="232"/>
      <c r="BB28" s="232"/>
      <c r="BC28" s="232"/>
      <c r="BD28" s="232"/>
      <c r="BE28" s="232"/>
      <c r="BF28" s="232"/>
      <c r="BG28" s="232"/>
      <c r="BH28" s="232"/>
      <c r="BI28" s="232"/>
      <c r="BJ28" s="232"/>
      <c r="BK28" s="232"/>
      <c r="BL28" s="232"/>
      <c r="BM28" s="232"/>
      <c r="BN28" s="232"/>
      <c r="BO28" s="232"/>
      <c r="BP28" s="232"/>
      <c r="BQ28" s="232"/>
      <c r="BR28" s="232"/>
      <c r="BS28" s="232"/>
      <c r="BT28" s="232"/>
      <c r="BU28" s="232"/>
      <c r="BV28" s="232"/>
      <c r="BW28" s="232"/>
      <c r="BX28" s="232"/>
      <c r="BY28" s="232"/>
      <c r="BZ28" s="232"/>
      <c r="CA28" s="232"/>
      <c r="CB28" s="232"/>
      <c r="CC28" s="232"/>
      <c r="CD28" s="232"/>
      <c r="CE28" s="232"/>
      <c r="CF28" s="232"/>
      <c r="CG28" s="232"/>
      <c r="CH28" s="232"/>
      <c r="CI28" s="232"/>
      <c r="CJ28" s="232"/>
      <c r="CK28" s="232"/>
      <c r="CL28" s="232"/>
      <c r="CM28" s="232"/>
      <c r="CN28" s="232"/>
      <c r="CO28" s="232"/>
      <c r="CP28" s="232"/>
      <c r="CQ28" s="232"/>
      <c r="CR28" s="232"/>
      <c r="CS28" s="232"/>
      <c r="CT28" s="232"/>
      <c r="CU28" s="232"/>
      <c r="CV28" s="232"/>
      <c r="CW28" s="232"/>
      <c r="CX28" s="232"/>
      <c r="CY28" s="232"/>
      <c r="CZ28" s="232"/>
      <c r="DA28" s="232"/>
      <c r="DB28" s="232"/>
      <c r="DC28" s="232"/>
      <c r="DD28" s="232"/>
      <c r="DE28" s="232"/>
      <c r="DF28" s="232"/>
      <c r="DG28" s="232"/>
      <c r="DH28" s="232"/>
      <c r="DI28" s="232"/>
      <c r="DJ28" s="232"/>
      <c r="DK28" s="232"/>
      <c r="DL28" s="232"/>
      <c r="DM28" s="232"/>
      <c r="DN28" s="232"/>
      <c r="DO28" s="232"/>
      <c r="DP28" s="232"/>
      <c r="DQ28" s="232"/>
      <c r="DR28" s="232"/>
      <c r="DS28" s="232"/>
      <c r="DT28" s="232"/>
      <c r="DU28" s="232"/>
      <c r="DV28" s="232"/>
      <c r="DW28" s="232"/>
      <c r="DX28" s="232"/>
      <c r="DY28" s="232"/>
      <c r="DZ28" s="232"/>
      <c r="EA28" s="232"/>
      <c r="EB28" s="232"/>
      <c r="EC28" s="232"/>
      <c r="ED28" s="232"/>
      <c r="EE28" s="232"/>
      <c r="EF28" s="232"/>
      <c r="EG28" s="232"/>
      <c r="EH28" s="232"/>
      <c r="EI28" s="232"/>
      <c r="EJ28" s="232"/>
      <c r="EK28" s="232"/>
      <c r="EL28" s="232"/>
      <c r="EM28" s="232"/>
      <c r="EN28" s="232"/>
      <c r="EO28" s="232"/>
      <c r="EP28" s="232"/>
      <c r="EQ28" s="232"/>
      <c r="ER28" s="232"/>
      <c r="ES28" s="232"/>
      <c r="ET28" s="232"/>
      <c r="EU28" s="232"/>
      <c r="EV28" s="232"/>
      <c r="EW28" s="232"/>
      <c r="EX28" s="232"/>
      <c r="EY28" s="232"/>
      <c r="EZ28" s="232"/>
      <c r="FA28" s="232"/>
      <c r="FB28" s="232"/>
      <c r="FC28" s="232"/>
      <c r="FD28" s="232"/>
      <c r="FE28" s="232"/>
    </row>
    <row r="29" spans="1:161" s="3" customFormat="1" ht="15" customHeight="1" x14ac:dyDescent="0.2">
      <c r="A29" s="8"/>
      <c r="B29" s="8"/>
      <c r="C29" s="8"/>
      <c r="D29" s="8"/>
      <c r="E29" s="8"/>
      <c r="F29" s="8"/>
      <c r="G29" s="8"/>
      <c r="H29" s="8"/>
      <c r="I29" s="8"/>
      <c r="J29" s="8"/>
      <c r="K29" s="8"/>
      <c r="L29" s="8"/>
      <c r="M29" s="8"/>
      <c r="N29" s="8"/>
      <c r="O29" s="8"/>
      <c r="P29" s="8"/>
      <c r="Q29" s="8"/>
      <c r="R29" s="8"/>
      <c r="S29" s="8"/>
      <c r="T29" s="8"/>
      <c r="U29" s="8"/>
      <c r="V29" s="7"/>
      <c r="W29" s="7"/>
      <c r="X29" s="7"/>
      <c r="Y29" s="7"/>
      <c r="Z29" s="7"/>
      <c r="AA29" s="7"/>
      <c r="AB29" s="12"/>
      <c r="AC29" s="234"/>
      <c r="AD29" s="240"/>
      <c r="AE29" s="243"/>
      <c r="AF29" s="242"/>
      <c r="AG29" s="242"/>
      <c r="AH29" s="242"/>
      <c r="AI29" s="237"/>
      <c r="AJ29" s="237"/>
      <c r="AK29" s="237"/>
      <c r="AL29" s="232"/>
      <c r="AM29" s="232"/>
      <c r="AN29" s="232"/>
      <c r="AO29" s="232"/>
      <c r="AP29" s="232"/>
      <c r="AQ29" s="232"/>
      <c r="AR29" s="232"/>
      <c r="AS29" s="232"/>
      <c r="AT29" s="232"/>
      <c r="AU29" s="232"/>
      <c r="AV29" s="232"/>
      <c r="AW29" s="232"/>
      <c r="AX29" s="232"/>
      <c r="AY29" s="232"/>
      <c r="AZ29" s="232"/>
      <c r="BA29" s="232"/>
      <c r="BB29" s="232"/>
      <c r="BC29" s="232"/>
      <c r="BD29" s="232"/>
      <c r="BE29" s="232"/>
      <c r="BF29" s="232"/>
      <c r="BG29" s="232"/>
      <c r="BH29" s="232"/>
      <c r="BI29" s="232"/>
      <c r="BJ29" s="232"/>
      <c r="BK29" s="232"/>
      <c r="BL29" s="232"/>
      <c r="BM29" s="232"/>
      <c r="BN29" s="232"/>
      <c r="BO29" s="232"/>
      <c r="BP29" s="232"/>
      <c r="BQ29" s="232"/>
      <c r="BR29" s="232"/>
      <c r="BS29" s="232"/>
      <c r="BT29" s="232"/>
      <c r="BU29" s="232"/>
      <c r="BV29" s="232"/>
      <c r="BW29" s="232"/>
      <c r="BX29" s="232"/>
      <c r="BY29" s="232"/>
      <c r="BZ29" s="232"/>
      <c r="CA29" s="232"/>
      <c r="CB29" s="232"/>
      <c r="CC29" s="232"/>
      <c r="CD29" s="232"/>
      <c r="CE29" s="232"/>
      <c r="CF29" s="232"/>
      <c r="CG29" s="232"/>
      <c r="CH29" s="232"/>
      <c r="CI29" s="232"/>
      <c r="CJ29" s="232"/>
      <c r="CK29" s="232"/>
      <c r="CL29" s="232"/>
      <c r="CM29" s="232"/>
      <c r="CN29" s="232"/>
      <c r="CO29" s="232"/>
      <c r="CP29" s="232"/>
      <c r="CQ29" s="232"/>
      <c r="CR29" s="232"/>
      <c r="CS29" s="232"/>
      <c r="CT29" s="232"/>
      <c r="CU29" s="232"/>
      <c r="CV29" s="232"/>
      <c r="CW29" s="232"/>
      <c r="CX29" s="232"/>
      <c r="CY29" s="232"/>
      <c r="CZ29" s="232"/>
      <c r="DA29" s="232"/>
      <c r="DB29" s="232"/>
      <c r="DC29" s="232"/>
      <c r="DD29" s="232"/>
      <c r="DE29" s="232"/>
      <c r="DF29" s="232"/>
      <c r="DG29" s="232"/>
      <c r="DH29" s="232"/>
      <c r="DI29" s="232"/>
      <c r="DJ29" s="232"/>
      <c r="DK29" s="232"/>
      <c r="DL29" s="232"/>
      <c r="DM29" s="232"/>
      <c r="DN29" s="232"/>
      <c r="DO29" s="232"/>
      <c r="DP29" s="232"/>
      <c r="DQ29" s="232"/>
      <c r="DR29" s="232"/>
      <c r="DS29" s="232"/>
      <c r="DT29" s="232"/>
      <c r="DU29" s="232"/>
      <c r="DV29" s="232"/>
      <c r="DW29" s="232"/>
      <c r="DX29" s="232"/>
      <c r="DY29" s="232"/>
      <c r="DZ29" s="232"/>
      <c r="EA29" s="232"/>
      <c r="EB29" s="232"/>
      <c r="EC29" s="232"/>
      <c r="ED29" s="232"/>
      <c r="EE29" s="232"/>
      <c r="EF29" s="232"/>
      <c r="EG29" s="232"/>
      <c r="EH29" s="232"/>
      <c r="EI29" s="232"/>
      <c r="EJ29" s="232"/>
      <c r="EK29" s="232"/>
      <c r="EL29" s="232"/>
      <c r="EM29" s="232"/>
      <c r="EN29" s="232"/>
      <c r="EO29" s="232"/>
      <c r="EP29" s="232"/>
      <c r="EQ29" s="232"/>
      <c r="ER29" s="232"/>
      <c r="ES29" s="232"/>
      <c r="ET29" s="232"/>
      <c r="EU29" s="232"/>
      <c r="EV29" s="232"/>
      <c r="EW29" s="232"/>
      <c r="EX29" s="232"/>
      <c r="EY29" s="232"/>
      <c r="EZ29" s="232"/>
      <c r="FA29" s="232"/>
      <c r="FB29" s="232"/>
      <c r="FC29" s="232"/>
      <c r="FD29" s="232"/>
      <c r="FE29" s="232"/>
    </row>
    <row r="30" spans="1:161" s="3" customFormat="1" ht="15" customHeight="1" x14ac:dyDescent="0.2">
      <c r="A30" s="8"/>
      <c r="B30" s="8"/>
      <c r="C30" s="8"/>
      <c r="D30" s="8"/>
      <c r="E30" s="8"/>
      <c r="F30" s="8"/>
      <c r="G30" s="8"/>
      <c r="H30" s="8"/>
      <c r="I30" s="8"/>
      <c r="J30" s="8"/>
      <c r="K30" s="8"/>
      <c r="L30" s="8"/>
      <c r="M30" s="8"/>
      <c r="N30" s="8"/>
      <c r="O30" s="8"/>
      <c r="P30" s="8"/>
      <c r="Q30" s="8"/>
      <c r="R30" s="8"/>
      <c r="S30" s="8"/>
      <c r="T30" s="8"/>
      <c r="U30" s="352"/>
      <c r="V30" s="352"/>
      <c r="W30" s="14"/>
      <c r="X30" s="14"/>
      <c r="Y30" s="14"/>
      <c r="Z30" s="14"/>
      <c r="AA30" s="14"/>
      <c r="AB30" s="12"/>
      <c r="AC30" s="234"/>
      <c r="AD30" s="240"/>
      <c r="AE30" s="244">
        <f>AZ35</f>
        <v>0</v>
      </c>
      <c r="AF30" s="242"/>
      <c r="AG30" s="242"/>
      <c r="AH30" s="242"/>
      <c r="AI30" s="237"/>
      <c r="AJ30" s="237"/>
      <c r="AK30" s="237"/>
      <c r="AL30" s="232"/>
      <c r="AM30" s="232"/>
      <c r="AN30" s="232"/>
      <c r="AO30" s="232"/>
      <c r="AP30" s="232"/>
      <c r="AQ30" s="232"/>
      <c r="AR30" s="232"/>
      <c r="AS30" s="232"/>
      <c r="AT30" s="232"/>
      <c r="AU30" s="232"/>
      <c r="AV30" s="232"/>
      <c r="AW30" s="232"/>
      <c r="AX30" s="232"/>
      <c r="AY30" s="232"/>
      <c r="AZ30" s="232"/>
      <c r="BA30" s="232"/>
      <c r="BB30" s="232"/>
      <c r="BC30" s="232"/>
      <c r="BD30" s="232"/>
      <c r="BE30" s="232"/>
      <c r="BF30" s="232"/>
      <c r="BG30" s="232"/>
      <c r="BH30" s="232"/>
      <c r="BI30" s="232"/>
      <c r="BJ30" s="232"/>
      <c r="BK30" s="232"/>
      <c r="BL30" s="232"/>
      <c r="BM30" s="232"/>
      <c r="BN30" s="232"/>
      <c r="BO30" s="232"/>
      <c r="BP30" s="232"/>
      <c r="BQ30" s="232"/>
      <c r="BR30" s="232"/>
      <c r="BS30" s="232"/>
      <c r="BT30" s="232"/>
      <c r="BU30" s="232"/>
      <c r="BV30" s="232"/>
      <c r="BW30" s="232"/>
      <c r="BX30" s="232"/>
      <c r="BY30" s="232"/>
      <c r="BZ30" s="232"/>
      <c r="CA30" s="232"/>
      <c r="CB30" s="232"/>
      <c r="CC30" s="232"/>
      <c r="CD30" s="232"/>
      <c r="CE30" s="232"/>
      <c r="CF30" s="232"/>
      <c r="CG30" s="232"/>
      <c r="CH30" s="232"/>
      <c r="CI30" s="232"/>
      <c r="CJ30" s="232"/>
      <c r="CK30" s="232"/>
      <c r="CL30" s="232"/>
      <c r="CM30" s="232"/>
      <c r="CN30" s="232"/>
      <c r="CO30" s="232"/>
      <c r="CP30" s="232"/>
      <c r="CQ30" s="232"/>
      <c r="CR30" s="232"/>
      <c r="CS30" s="232"/>
      <c r="CT30" s="232"/>
      <c r="CU30" s="232"/>
      <c r="CV30" s="232"/>
      <c r="CW30" s="232"/>
      <c r="CX30" s="232"/>
      <c r="CY30" s="232"/>
      <c r="CZ30" s="232"/>
      <c r="DA30" s="232"/>
      <c r="DB30" s="232"/>
      <c r="DC30" s="232"/>
      <c r="DD30" s="232"/>
      <c r="DE30" s="232"/>
      <c r="DF30" s="232"/>
      <c r="DG30" s="232"/>
      <c r="DH30" s="232"/>
      <c r="DI30" s="232"/>
      <c r="DJ30" s="232"/>
      <c r="DK30" s="232"/>
      <c r="DL30" s="232"/>
      <c r="DM30" s="232"/>
      <c r="DN30" s="232"/>
      <c r="DO30" s="232"/>
      <c r="DP30" s="232"/>
      <c r="DQ30" s="232"/>
      <c r="DR30" s="232"/>
      <c r="DS30" s="232"/>
      <c r="DT30" s="232"/>
      <c r="DU30" s="232"/>
      <c r="DV30" s="232"/>
      <c r="DW30" s="232"/>
      <c r="DX30" s="232"/>
      <c r="DY30" s="232"/>
      <c r="DZ30" s="232"/>
      <c r="EA30" s="232"/>
      <c r="EB30" s="232"/>
      <c r="EC30" s="232"/>
      <c r="ED30" s="232"/>
      <c r="EE30" s="232"/>
      <c r="EF30" s="232"/>
      <c r="EG30" s="232"/>
      <c r="EH30" s="232"/>
      <c r="EI30" s="232"/>
      <c r="EJ30" s="232"/>
      <c r="EK30" s="232"/>
      <c r="EL30" s="232"/>
      <c r="EM30" s="232"/>
      <c r="EN30" s="232"/>
      <c r="EO30" s="232"/>
      <c r="EP30" s="232"/>
      <c r="EQ30" s="232"/>
      <c r="ER30" s="232"/>
      <c r="ES30" s="232"/>
      <c r="ET30" s="232"/>
      <c r="EU30" s="232"/>
      <c r="EV30" s="232"/>
      <c r="EW30" s="232"/>
      <c r="EX30" s="232"/>
      <c r="EY30" s="232"/>
      <c r="EZ30" s="232"/>
      <c r="FA30" s="232"/>
      <c r="FB30" s="232"/>
      <c r="FC30" s="232"/>
      <c r="FD30" s="232"/>
      <c r="FE30" s="232"/>
    </row>
    <row r="31" spans="1:161" s="3" customFormat="1" ht="15" customHeight="1" x14ac:dyDescent="0.2">
      <c r="A31" s="8"/>
      <c r="B31" s="8"/>
      <c r="C31" s="8"/>
      <c r="D31" s="8"/>
      <c r="E31" s="8"/>
      <c r="F31" s="8"/>
      <c r="G31" s="8"/>
      <c r="H31" s="8"/>
      <c r="I31" s="8"/>
      <c r="J31" s="8"/>
      <c r="K31" s="8"/>
      <c r="L31" s="8"/>
      <c r="M31" s="8"/>
      <c r="N31" s="8"/>
      <c r="O31" s="8"/>
      <c r="P31" s="8"/>
      <c r="Q31" s="8"/>
      <c r="R31" s="8"/>
      <c r="S31" s="8"/>
      <c r="T31" s="8"/>
      <c r="U31" s="8"/>
      <c r="V31" s="7"/>
      <c r="W31" s="7"/>
      <c r="X31" s="7"/>
      <c r="Y31" s="7"/>
      <c r="Z31" s="7"/>
      <c r="AA31" s="7"/>
      <c r="AB31" s="12"/>
      <c r="AC31" s="234"/>
      <c r="AD31" s="240"/>
      <c r="AE31" s="244"/>
      <c r="AF31" s="242"/>
      <c r="AG31" s="242"/>
      <c r="AH31" s="242"/>
      <c r="AI31" s="237"/>
      <c r="AJ31" s="237"/>
      <c r="AK31" s="237"/>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232"/>
      <c r="DL31" s="232"/>
      <c r="DM31" s="232"/>
      <c r="DN31" s="232"/>
      <c r="DO31" s="232"/>
      <c r="DP31" s="232"/>
      <c r="DQ31" s="232"/>
      <c r="DR31" s="232"/>
      <c r="DS31" s="232"/>
      <c r="DT31" s="232"/>
      <c r="DU31" s="232"/>
      <c r="DV31" s="232"/>
      <c r="DW31" s="232"/>
      <c r="DX31" s="232"/>
      <c r="DY31" s="232"/>
      <c r="DZ31" s="232"/>
      <c r="EA31" s="232"/>
      <c r="EB31" s="232"/>
      <c r="EC31" s="232"/>
      <c r="ED31" s="232"/>
      <c r="EE31" s="232"/>
      <c r="EF31" s="232"/>
      <c r="EG31" s="232"/>
      <c r="EH31" s="232"/>
      <c r="EI31" s="232"/>
      <c r="EJ31" s="232"/>
      <c r="EK31" s="232"/>
      <c r="EL31" s="232"/>
      <c r="EM31" s="232"/>
      <c r="EN31" s="232"/>
      <c r="EO31" s="232"/>
      <c r="EP31" s="232"/>
      <c r="EQ31" s="232"/>
      <c r="ER31" s="232"/>
      <c r="ES31" s="232"/>
      <c r="ET31" s="232"/>
      <c r="EU31" s="232"/>
      <c r="EV31" s="232"/>
      <c r="EW31" s="232"/>
      <c r="EX31" s="232"/>
      <c r="EY31" s="232"/>
      <c r="EZ31" s="232"/>
      <c r="FA31" s="232"/>
      <c r="FB31" s="232"/>
      <c r="FC31" s="232"/>
      <c r="FD31" s="232"/>
      <c r="FE31" s="232"/>
    </row>
    <row r="32" spans="1:161" s="3" customFormat="1" ht="15" customHeight="1" x14ac:dyDescent="0.2">
      <c r="A32" s="8"/>
      <c r="B32" s="8"/>
      <c r="C32" s="8"/>
      <c r="D32" s="8"/>
      <c r="E32" s="8"/>
      <c r="F32" s="8"/>
      <c r="G32" s="8"/>
      <c r="H32" s="8"/>
      <c r="I32" s="8"/>
      <c r="J32" s="8"/>
      <c r="K32" s="8"/>
      <c r="L32" s="8"/>
      <c r="M32" s="8"/>
      <c r="N32" s="8"/>
      <c r="O32" s="8"/>
      <c r="P32" s="8"/>
      <c r="Q32" s="8"/>
      <c r="R32" s="8"/>
      <c r="S32" s="8"/>
      <c r="T32" s="8"/>
      <c r="U32" s="8"/>
      <c r="V32" s="7"/>
      <c r="W32" s="7"/>
      <c r="X32" s="7"/>
      <c r="Y32" s="7"/>
      <c r="Z32" s="7"/>
      <c r="AA32" s="7"/>
      <c r="AB32" s="12"/>
      <c r="AC32" s="234"/>
      <c r="AD32" s="245"/>
      <c r="AE32" s="246"/>
      <c r="AF32" s="236"/>
      <c r="AG32" s="231"/>
      <c r="AH32" s="231"/>
      <c r="AI32" s="231"/>
      <c r="AJ32" s="231"/>
      <c r="AK32" s="247"/>
      <c r="AL32" s="232"/>
      <c r="AM32" s="232"/>
      <c r="AN32" s="232"/>
      <c r="AO32" s="232"/>
      <c r="AP32" s="232"/>
      <c r="AQ32" s="232"/>
      <c r="AR32" s="232"/>
      <c r="AS32" s="232"/>
      <c r="AT32" s="232"/>
      <c r="AU32" s="232"/>
      <c r="AV32" s="232"/>
      <c r="AW32" s="232"/>
      <c r="AX32" s="232"/>
      <c r="AY32" s="232"/>
      <c r="AZ32" s="232"/>
      <c r="BA32" s="232"/>
      <c r="BB32" s="232"/>
      <c r="BC32" s="232"/>
      <c r="BD32" s="232"/>
      <c r="BE32" s="232"/>
      <c r="BF32" s="232"/>
      <c r="BG32" s="232"/>
      <c r="BH32" s="232"/>
      <c r="BI32" s="232"/>
      <c r="BJ32" s="232"/>
      <c r="BK32" s="232"/>
      <c r="BL32" s="232"/>
      <c r="BM32" s="232"/>
      <c r="BN32" s="232"/>
      <c r="BO32" s="232"/>
      <c r="BP32" s="232"/>
      <c r="BQ32" s="232"/>
      <c r="BR32" s="232"/>
      <c r="BS32" s="232"/>
      <c r="BT32" s="232"/>
      <c r="BU32" s="232"/>
      <c r="BV32" s="232"/>
      <c r="BW32" s="232"/>
      <c r="BX32" s="232"/>
      <c r="BY32" s="232"/>
      <c r="BZ32" s="232"/>
      <c r="CA32" s="232"/>
      <c r="CB32" s="232"/>
      <c r="CC32" s="232"/>
      <c r="CD32" s="232"/>
      <c r="CE32" s="232"/>
      <c r="CF32" s="232"/>
      <c r="CG32" s="232"/>
      <c r="CH32" s="232"/>
      <c r="CI32" s="232"/>
      <c r="CJ32" s="232"/>
      <c r="CK32" s="232"/>
      <c r="CL32" s="232"/>
      <c r="CM32" s="232"/>
      <c r="CN32" s="232"/>
      <c r="CO32" s="232"/>
      <c r="CP32" s="232"/>
      <c r="CQ32" s="232"/>
      <c r="CR32" s="232"/>
      <c r="CS32" s="232"/>
      <c r="CT32" s="232"/>
      <c r="CU32" s="232"/>
      <c r="CV32" s="232"/>
      <c r="CW32" s="232"/>
      <c r="CX32" s="232"/>
      <c r="CY32" s="232"/>
      <c r="CZ32" s="232"/>
      <c r="DA32" s="232"/>
      <c r="DB32" s="232"/>
      <c r="DC32" s="232"/>
      <c r="DD32" s="232"/>
      <c r="DE32" s="232"/>
      <c r="DF32" s="232"/>
      <c r="DG32" s="232"/>
      <c r="DH32" s="232"/>
      <c r="DI32" s="232"/>
      <c r="DJ32" s="232"/>
      <c r="DK32" s="232"/>
      <c r="DL32" s="232"/>
      <c r="DM32" s="232"/>
      <c r="DN32" s="232"/>
      <c r="DO32" s="232"/>
      <c r="DP32" s="232"/>
      <c r="DQ32" s="232"/>
      <c r="DR32" s="232"/>
      <c r="DS32" s="232"/>
      <c r="DT32" s="232"/>
      <c r="DU32" s="232"/>
      <c r="DV32" s="232"/>
      <c r="DW32" s="232"/>
      <c r="DX32" s="232"/>
      <c r="DY32" s="232"/>
      <c r="DZ32" s="232"/>
      <c r="EA32" s="232"/>
      <c r="EB32" s="232"/>
      <c r="EC32" s="232"/>
      <c r="ED32" s="232"/>
      <c r="EE32" s="232"/>
      <c r="EF32" s="232"/>
      <c r="EG32" s="232"/>
      <c r="EH32" s="232"/>
      <c r="EI32" s="232"/>
      <c r="EJ32" s="232"/>
      <c r="EK32" s="232"/>
      <c r="EL32" s="232"/>
      <c r="EM32" s="232"/>
      <c r="EN32" s="232"/>
      <c r="EO32" s="232"/>
      <c r="EP32" s="232"/>
      <c r="EQ32" s="232"/>
      <c r="ER32" s="232"/>
      <c r="ES32" s="232"/>
      <c r="ET32" s="232"/>
      <c r="EU32" s="232"/>
      <c r="EV32" s="232"/>
      <c r="EW32" s="232"/>
      <c r="EX32" s="232"/>
      <c r="EY32" s="232"/>
      <c r="EZ32" s="232"/>
      <c r="FA32" s="232"/>
      <c r="FB32" s="232"/>
      <c r="FC32" s="232"/>
      <c r="FD32" s="232"/>
      <c r="FE32" s="232"/>
    </row>
    <row r="33" spans="1:161" s="3" customFormat="1" ht="15" customHeight="1" x14ac:dyDescent="0.2">
      <c r="A33" s="8"/>
      <c r="B33" s="8"/>
      <c r="C33" s="8"/>
      <c r="D33" s="8"/>
      <c r="E33" s="8"/>
      <c r="F33" s="8"/>
      <c r="G33" s="8"/>
      <c r="H33" s="8"/>
      <c r="I33" s="8"/>
      <c r="J33" s="8"/>
      <c r="K33" s="8"/>
      <c r="L33" s="8"/>
      <c r="M33" s="8"/>
      <c r="N33" s="8"/>
      <c r="O33" s="8"/>
      <c r="P33" s="8"/>
      <c r="Q33" s="8"/>
      <c r="R33" s="8"/>
      <c r="S33" s="8"/>
      <c r="T33" s="8"/>
      <c r="U33" s="8"/>
      <c r="V33" s="7"/>
      <c r="W33" s="7"/>
      <c r="X33" s="7"/>
      <c r="Y33" s="7"/>
      <c r="Z33" s="7"/>
      <c r="AA33" s="7"/>
      <c r="AB33" s="12"/>
      <c r="AC33" s="248"/>
      <c r="AD33" s="249" t="str">
        <f ca="1">IF(ISBLANK(OFFSET(AC33,0,$AG$6)),"",OFFSET(AC33,0,$AG$6))</f>
        <v/>
      </c>
      <c r="AE33" s="250"/>
      <c r="AF33" s="251"/>
      <c r="AG33" s="251"/>
      <c r="AH33" s="251"/>
      <c r="AI33" s="251"/>
      <c r="AJ33" s="251"/>
      <c r="AK33" s="251"/>
      <c r="AL33" s="251"/>
      <c r="AM33" s="251"/>
      <c r="AN33" s="251"/>
      <c r="AO33" s="251"/>
      <c r="AP33" s="251"/>
      <c r="AQ33" s="251"/>
      <c r="AR33" s="251"/>
      <c r="AS33" s="251"/>
      <c r="AT33" s="251"/>
      <c r="AU33" s="251"/>
      <c r="AV33" s="251"/>
      <c r="AW33" s="251"/>
      <c r="AX33" s="251"/>
      <c r="AY33" s="251"/>
      <c r="AZ33" s="232"/>
      <c r="BA33" s="232"/>
      <c r="BB33" s="232"/>
      <c r="BC33" s="232"/>
      <c r="BD33" s="232"/>
      <c r="BE33" s="232"/>
      <c r="BF33" s="232"/>
      <c r="BG33" s="232"/>
      <c r="BH33" s="232"/>
      <c r="BI33" s="232"/>
      <c r="BJ33" s="232"/>
      <c r="BK33" s="232"/>
      <c r="BL33" s="232"/>
      <c r="BM33" s="232"/>
      <c r="BN33" s="232"/>
      <c r="BO33" s="232"/>
      <c r="BP33" s="232"/>
      <c r="BQ33" s="232"/>
      <c r="BR33" s="232"/>
      <c r="BS33" s="232"/>
      <c r="BT33" s="232"/>
      <c r="BU33" s="232"/>
      <c r="BV33" s="232"/>
      <c r="BW33" s="232"/>
      <c r="BX33" s="232"/>
      <c r="BY33" s="232"/>
      <c r="BZ33" s="232"/>
      <c r="CA33" s="232"/>
      <c r="CB33" s="232"/>
      <c r="CC33" s="232"/>
      <c r="CD33" s="232"/>
      <c r="CE33" s="232"/>
      <c r="CF33" s="232"/>
      <c r="CG33" s="232"/>
      <c r="CH33" s="232"/>
      <c r="CI33" s="232"/>
      <c r="CJ33" s="232"/>
      <c r="CK33" s="232"/>
      <c r="CL33" s="232"/>
      <c r="CM33" s="232"/>
      <c r="CN33" s="232"/>
      <c r="CO33" s="232"/>
      <c r="CP33" s="232"/>
      <c r="CQ33" s="232"/>
      <c r="CR33" s="232"/>
      <c r="CS33" s="232"/>
      <c r="CT33" s="232"/>
      <c r="CU33" s="232"/>
      <c r="CV33" s="232"/>
      <c r="CW33" s="232"/>
      <c r="CX33" s="232"/>
      <c r="CY33" s="232"/>
      <c r="CZ33" s="232"/>
      <c r="DA33" s="232"/>
      <c r="DB33" s="232"/>
      <c r="DC33" s="232"/>
      <c r="DD33" s="232"/>
      <c r="DE33" s="232"/>
      <c r="DF33" s="232"/>
      <c r="DG33" s="232"/>
      <c r="DH33" s="232"/>
      <c r="DI33" s="232"/>
      <c r="DJ33" s="232"/>
      <c r="DK33" s="232"/>
      <c r="DL33" s="232"/>
      <c r="DM33" s="232"/>
      <c r="DN33" s="232"/>
      <c r="DO33" s="232"/>
      <c r="DP33" s="232"/>
      <c r="DQ33" s="232"/>
      <c r="DR33" s="232"/>
      <c r="DS33" s="232"/>
      <c r="DT33" s="232"/>
      <c r="DU33" s="232"/>
      <c r="DV33" s="232"/>
      <c r="DW33" s="232"/>
      <c r="DX33" s="232"/>
      <c r="DY33" s="232"/>
      <c r="DZ33" s="232"/>
      <c r="EA33" s="232"/>
      <c r="EB33" s="232"/>
      <c r="EC33" s="232"/>
      <c r="ED33" s="232"/>
      <c r="EE33" s="232"/>
      <c r="EF33" s="232"/>
      <c r="EG33" s="232"/>
      <c r="EH33" s="232"/>
      <c r="EI33" s="232"/>
      <c r="EJ33" s="232"/>
      <c r="EK33" s="232"/>
      <c r="EL33" s="232"/>
      <c r="EM33" s="232"/>
      <c r="EN33" s="232"/>
      <c r="EO33" s="232"/>
      <c r="EP33" s="232"/>
      <c r="EQ33" s="232"/>
      <c r="ER33" s="232"/>
      <c r="ES33" s="232"/>
      <c r="ET33" s="232"/>
      <c r="EU33" s="232"/>
      <c r="EV33" s="232"/>
      <c r="EW33" s="232"/>
      <c r="EX33" s="232"/>
      <c r="EY33" s="232"/>
      <c r="EZ33" s="232"/>
      <c r="FA33" s="232"/>
      <c r="FB33" s="232"/>
      <c r="FC33" s="232"/>
      <c r="FD33" s="232"/>
      <c r="FE33" s="232"/>
    </row>
    <row r="34" spans="1:161" s="3" customFormat="1" ht="15" customHeight="1" x14ac:dyDescent="0.2">
      <c r="A34" s="8"/>
      <c r="B34" s="8"/>
      <c r="C34" s="8"/>
      <c r="D34" s="8"/>
      <c r="E34" s="8"/>
      <c r="F34" s="8"/>
      <c r="G34" s="8"/>
      <c r="H34" s="8"/>
      <c r="I34" s="8"/>
      <c r="J34" s="8"/>
      <c r="K34" s="8"/>
      <c r="L34" s="8"/>
      <c r="M34" s="8"/>
      <c r="N34" s="8"/>
      <c r="O34" s="8"/>
      <c r="P34" s="8"/>
      <c r="Q34" s="8"/>
      <c r="R34" s="8"/>
      <c r="S34" s="8"/>
      <c r="T34" s="8"/>
      <c r="U34" s="8"/>
      <c r="V34" s="7"/>
      <c r="W34" s="7"/>
      <c r="X34" s="7"/>
      <c r="Y34" s="7"/>
      <c r="Z34" s="7"/>
      <c r="AA34" s="7"/>
      <c r="AB34" s="12"/>
      <c r="AC34" s="248"/>
      <c r="AD34" s="252" t="str">
        <f ca="1">OFFSET(AC34,0,$AG$6)</f>
        <v>Winter 2016-17</v>
      </c>
      <c r="AE34" s="239" t="str">
        <f>AD9</f>
        <v>Winter 2016-17</v>
      </c>
      <c r="AF34" s="239" t="str">
        <f>AE34</f>
        <v>Winter 2016-17</v>
      </c>
      <c r="AG34" s="239" t="str">
        <f t="shared" ref="AG34:AX34" si="0">AF34</f>
        <v>Winter 2016-17</v>
      </c>
      <c r="AH34" s="239" t="str">
        <f t="shared" si="0"/>
        <v>Winter 2016-17</v>
      </c>
      <c r="AI34" s="239" t="str">
        <f t="shared" si="0"/>
        <v>Winter 2016-17</v>
      </c>
      <c r="AJ34" s="239" t="str">
        <f t="shared" si="0"/>
        <v>Winter 2016-17</v>
      </c>
      <c r="AK34" s="239" t="str">
        <f t="shared" si="0"/>
        <v>Winter 2016-17</v>
      </c>
      <c r="AL34" s="239" t="str">
        <f t="shared" si="0"/>
        <v>Winter 2016-17</v>
      </c>
      <c r="AM34" s="239" t="str">
        <f t="shared" si="0"/>
        <v>Winter 2016-17</v>
      </c>
      <c r="AN34" s="239" t="str">
        <f t="shared" si="0"/>
        <v>Winter 2016-17</v>
      </c>
      <c r="AO34" s="239" t="str">
        <f t="shared" si="0"/>
        <v>Winter 2016-17</v>
      </c>
      <c r="AP34" s="239" t="str">
        <f t="shared" si="0"/>
        <v>Winter 2016-17</v>
      </c>
      <c r="AQ34" s="239" t="str">
        <f t="shared" si="0"/>
        <v>Winter 2016-17</v>
      </c>
      <c r="AR34" s="239" t="str">
        <f t="shared" si="0"/>
        <v>Winter 2016-17</v>
      </c>
      <c r="AS34" s="239" t="str">
        <f t="shared" si="0"/>
        <v>Winter 2016-17</v>
      </c>
      <c r="AT34" s="239" t="str">
        <f t="shared" si="0"/>
        <v>Winter 2016-17</v>
      </c>
      <c r="AU34" s="239" t="str">
        <f t="shared" si="0"/>
        <v>Winter 2016-17</v>
      </c>
      <c r="AV34" s="239" t="str">
        <f t="shared" si="0"/>
        <v>Winter 2016-17</v>
      </c>
      <c r="AW34" s="239" t="str">
        <f t="shared" si="0"/>
        <v>Winter 2016-17</v>
      </c>
      <c r="AX34" s="239" t="str">
        <f t="shared" si="0"/>
        <v>Winter 2016-17</v>
      </c>
      <c r="AY34" s="343"/>
      <c r="AZ34" s="344"/>
      <c r="BA34" s="239" t="str">
        <f>AD10</f>
        <v>Winter 2015-16</v>
      </c>
      <c r="BB34" s="239" t="str">
        <f>BA34</f>
        <v>Winter 2015-16</v>
      </c>
      <c r="BC34" s="239" t="str">
        <f t="shared" ref="BC34:BT34" si="1">BB34</f>
        <v>Winter 2015-16</v>
      </c>
      <c r="BD34" s="239" t="str">
        <f t="shared" si="1"/>
        <v>Winter 2015-16</v>
      </c>
      <c r="BE34" s="239" t="str">
        <f t="shared" si="1"/>
        <v>Winter 2015-16</v>
      </c>
      <c r="BF34" s="239" t="str">
        <f t="shared" si="1"/>
        <v>Winter 2015-16</v>
      </c>
      <c r="BG34" s="239" t="str">
        <f t="shared" si="1"/>
        <v>Winter 2015-16</v>
      </c>
      <c r="BH34" s="239" t="str">
        <f t="shared" si="1"/>
        <v>Winter 2015-16</v>
      </c>
      <c r="BI34" s="239" t="str">
        <f t="shared" si="1"/>
        <v>Winter 2015-16</v>
      </c>
      <c r="BJ34" s="239" t="str">
        <f t="shared" si="1"/>
        <v>Winter 2015-16</v>
      </c>
      <c r="BK34" s="239" t="str">
        <f t="shared" si="1"/>
        <v>Winter 2015-16</v>
      </c>
      <c r="BL34" s="239" t="str">
        <f t="shared" si="1"/>
        <v>Winter 2015-16</v>
      </c>
      <c r="BM34" s="239" t="str">
        <f t="shared" si="1"/>
        <v>Winter 2015-16</v>
      </c>
      <c r="BN34" s="239" t="str">
        <f t="shared" si="1"/>
        <v>Winter 2015-16</v>
      </c>
      <c r="BO34" s="239" t="str">
        <f t="shared" si="1"/>
        <v>Winter 2015-16</v>
      </c>
      <c r="BP34" s="239" t="str">
        <f t="shared" si="1"/>
        <v>Winter 2015-16</v>
      </c>
      <c r="BQ34" s="239" t="str">
        <f t="shared" si="1"/>
        <v>Winter 2015-16</v>
      </c>
      <c r="BR34" s="239" t="str">
        <f t="shared" si="1"/>
        <v>Winter 2015-16</v>
      </c>
      <c r="BS34" s="239" t="str">
        <f t="shared" si="1"/>
        <v>Winter 2015-16</v>
      </c>
      <c r="BT34" s="239" t="str">
        <f t="shared" si="1"/>
        <v>Winter 2015-16</v>
      </c>
      <c r="BU34" s="343"/>
      <c r="BV34" s="344"/>
      <c r="BW34" s="239" t="str">
        <f>AD11</f>
        <v>Winter 2014-15</v>
      </c>
      <c r="BX34" s="239" t="str">
        <f>BW34</f>
        <v>Winter 2014-15</v>
      </c>
      <c r="BY34" s="239" t="str">
        <f t="shared" ref="BY34:CP34" si="2">BX34</f>
        <v>Winter 2014-15</v>
      </c>
      <c r="BZ34" s="239" t="str">
        <f t="shared" si="2"/>
        <v>Winter 2014-15</v>
      </c>
      <c r="CA34" s="239" t="str">
        <f t="shared" si="2"/>
        <v>Winter 2014-15</v>
      </c>
      <c r="CB34" s="239" t="str">
        <f t="shared" si="2"/>
        <v>Winter 2014-15</v>
      </c>
      <c r="CC34" s="239" t="str">
        <f t="shared" si="2"/>
        <v>Winter 2014-15</v>
      </c>
      <c r="CD34" s="239" t="str">
        <f t="shared" si="2"/>
        <v>Winter 2014-15</v>
      </c>
      <c r="CE34" s="239" t="str">
        <f t="shared" si="2"/>
        <v>Winter 2014-15</v>
      </c>
      <c r="CF34" s="239" t="str">
        <f t="shared" si="2"/>
        <v>Winter 2014-15</v>
      </c>
      <c r="CG34" s="239" t="str">
        <f t="shared" si="2"/>
        <v>Winter 2014-15</v>
      </c>
      <c r="CH34" s="239" t="str">
        <f t="shared" si="2"/>
        <v>Winter 2014-15</v>
      </c>
      <c r="CI34" s="239" t="str">
        <f t="shared" si="2"/>
        <v>Winter 2014-15</v>
      </c>
      <c r="CJ34" s="239" t="str">
        <f t="shared" si="2"/>
        <v>Winter 2014-15</v>
      </c>
      <c r="CK34" s="239" t="str">
        <f t="shared" si="2"/>
        <v>Winter 2014-15</v>
      </c>
      <c r="CL34" s="239" t="str">
        <f t="shared" si="2"/>
        <v>Winter 2014-15</v>
      </c>
      <c r="CM34" s="239" t="str">
        <f t="shared" si="2"/>
        <v>Winter 2014-15</v>
      </c>
      <c r="CN34" s="239" t="str">
        <f t="shared" si="2"/>
        <v>Winter 2014-15</v>
      </c>
      <c r="CO34" s="239" t="str">
        <f t="shared" si="2"/>
        <v>Winter 2014-15</v>
      </c>
      <c r="CP34" s="239" t="str">
        <f t="shared" si="2"/>
        <v>Winter 2014-15</v>
      </c>
      <c r="CQ34" s="343"/>
      <c r="CR34" s="344"/>
      <c r="CS34" s="239" t="str">
        <f>AD12</f>
        <v>Average across 2014-15, 2015-16 and 2016-17</v>
      </c>
      <c r="CT34" s="239" t="str">
        <f>CS34</f>
        <v>Average across 2014-15, 2015-16 and 2016-17</v>
      </c>
      <c r="CU34" s="239" t="str">
        <f t="shared" ref="CU34:DL34" si="3">CT34</f>
        <v>Average across 2014-15, 2015-16 and 2016-17</v>
      </c>
      <c r="CV34" s="239" t="str">
        <f t="shared" si="3"/>
        <v>Average across 2014-15, 2015-16 and 2016-17</v>
      </c>
      <c r="CW34" s="239" t="str">
        <f t="shared" si="3"/>
        <v>Average across 2014-15, 2015-16 and 2016-17</v>
      </c>
      <c r="CX34" s="239" t="str">
        <f t="shared" si="3"/>
        <v>Average across 2014-15, 2015-16 and 2016-17</v>
      </c>
      <c r="CY34" s="239" t="str">
        <f t="shared" si="3"/>
        <v>Average across 2014-15, 2015-16 and 2016-17</v>
      </c>
      <c r="CZ34" s="239" t="str">
        <f t="shared" si="3"/>
        <v>Average across 2014-15, 2015-16 and 2016-17</v>
      </c>
      <c r="DA34" s="239" t="str">
        <f t="shared" si="3"/>
        <v>Average across 2014-15, 2015-16 and 2016-17</v>
      </c>
      <c r="DB34" s="239" t="str">
        <f t="shared" si="3"/>
        <v>Average across 2014-15, 2015-16 and 2016-17</v>
      </c>
      <c r="DC34" s="239" t="str">
        <f t="shared" si="3"/>
        <v>Average across 2014-15, 2015-16 and 2016-17</v>
      </c>
      <c r="DD34" s="239" t="str">
        <f t="shared" si="3"/>
        <v>Average across 2014-15, 2015-16 and 2016-17</v>
      </c>
      <c r="DE34" s="239" t="str">
        <f t="shared" si="3"/>
        <v>Average across 2014-15, 2015-16 and 2016-17</v>
      </c>
      <c r="DF34" s="239" t="str">
        <f t="shared" si="3"/>
        <v>Average across 2014-15, 2015-16 and 2016-17</v>
      </c>
      <c r="DG34" s="239" t="str">
        <f t="shared" si="3"/>
        <v>Average across 2014-15, 2015-16 and 2016-17</v>
      </c>
      <c r="DH34" s="239" t="str">
        <f t="shared" si="3"/>
        <v>Average across 2014-15, 2015-16 and 2016-17</v>
      </c>
      <c r="DI34" s="239" t="str">
        <f t="shared" si="3"/>
        <v>Average across 2014-15, 2015-16 and 2016-17</v>
      </c>
      <c r="DJ34" s="239" t="str">
        <f t="shared" si="3"/>
        <v>Average across 2014-15, 2015-16 and 2016-17</v>
      </c>
      <c r="DK34" s="239" t="str">
        <f t="shared" si="3"/>
        <v>Average across 2014-15, 2015-16 and 2016-17</v>
      </c>
      <c r="DL34" s="239" t="str">
        <f t="shared" si="3"/>
        <v>Average across 2014-15, 2015-16 and 2016-17</v>
      </c>
      <c r="DM34" s="343"/>
      <c r="DN34" s="344"/>
      <c r="DO34" s="239" t="str">
        <f>AD13</f>
        <v>Change 2015-16 to 2016-17</v>
      </c>
      <c r="DP34" s="239" t="str">
        <f>DO34</f>
        <v>Change 2015-16 to 2016-17</v>
      </c>
      <c r="DQ34" s="239" t="str">
        <f t="shared" ref="DQ34" si="4">DP34</f>
        <v>Change 2015-16 to 2016-17</v>
      </c>
      <c r="DR34" s="239" t="str">
        <f t="shared" ref="DR34" si="5">DQ34</f>
        <v>Change 2015-16 to 2016-17</v>
      </c>
      <c r="DS34" s="239" t="str">
        <f t="shared" ref="DS34" si="6">DR34</f>
        <v>Change 2015-16 to 2016-17</v>
      </c>
      <c r="DT34" s="239" t="str">
        <f t="shared" ref="DT34" si="7">DS34</f>
        <v>Change 2015-16 to 2016-17</v>
      </c>
      <c r="DU34" s="239" t="str">
        <f t="shared" ref="DU34" si="8">DT34</f>
        <v>Change 2015-16 to 2016-17</v>
      </c>
      <c r="DV34" s="239" t="str">
        <f t="shared" ref="DV34" si="9">DU34</f>
        <v>Change 2015-16 to 2016-17</v>
      </c>
      <c r="DW34" s="239" t="str">
        <f t="shared" ref="DW34" si="10">DV34</f>
        <v>Change 2015-16 to 2016-17</v>
      </c>
      <c r="DX34" s="239" t="str">
        <f t="shared" ref="DX34" si="11">DW34</f>
        <v>Change 2015-16 to 2016-17</v>
      </c>
      <c r="DY34" s="239" t="str">
        <f t="shared" ref="DY34" si="12">DX34</f>
        <v>Change 2015-16 to 2016-17</v>
      </c>
      <c r="DZ34" s="239" t="str">
        <f t="shared" ref="DZ34" si="13">DY34</f>
        <v>Change 2015-16 to 2016-17</v>
      </c>
      <c r="EA34" s="239" t="str">
        <f t="shared" ref="EA34" si="14">DZ34</f>
        <v>Change 2015-16 to 2016-17</v>
      </c>
      <c r="EB34" s="239" t="str">
        <f t="shared" ref="EB34" si="15">EA34</f>
        <v>Change 2015-16 to 2016-17</v>
      </c>
      <c r="EC34" s="239" t="str">
        <f t="shared" ref="EC34" si="16">EB34</f>
        <v>Change 2015-16 to 2016-17</v>
      </c>
      <c r="ED34" s="239" t="str">
        <f t="shared" ref="ED34" si="17">EC34</f>
        <v>Change 2015-16 to 2016-17</v>
      </c>
      <c r="EE34" s="239" t="str">
        <f t="shared" ref="EE34" si="18">ED34</f>
        <v>Change 2015-16 to 2016-17</v>
      </c>
      <c r="EF34" s="239" t="str">
        <f t="shared" ref="EF34" si="19">EE34</f>
        <v>Change 2015-16 to 2016-17</v>
      </c>
      <c r="EG34" s="239" t="str">
        <f t="shared" ref="EG34" si="20">EF34</f>
        <v>Change 2015-16 to 2016-17</v>
      </c>
      <c r="EH34" s="239" t="str">
        <f t="shared" ref="EH34" si="21">EG34</f>
        <v>Change 2015-16 to 2016-17</v>
      </c>
      <c r="EI34" s="239"/>
      <c r="EJ34" s="343"/>
      <c r="EK34" s="239" t="str">
        <f>AD14</f>
        <v>Change 2014-15 to 2015-16</v>
      </c>
      <c r="EL34" s="239" t="str">
        <f>EK34</f>
        <v>Change 2014-15 to 2015-16</v>
      </c>
      <c r="EM34" s="239" t="str">
        <f t="shared" ref="EM34" si="22">EL34</f>
        <v>Change 2014-15 to 2015-16</v>
      </c>
      <c r="EN34" s="239" t="str">
        <f t="shared" ref="EN34" si="23">EM34</f>
        <v>Change 2014-15 to 2015-16</v>
      </c>
      <c r="EO34" s="239" t="str">
        <f t="shared" ref="EO34" si="24">EN34</f>
        <v>Change 2014-15 to 2015-16</v>
      </c>
      <c r="EP34" s="239" t="str">
        <f t="shared" ref="EP34" si="25">EO34</f>
        <v>Change 2014-15 to 2015-16</v>
      </c>
      <c r="EQ34" s="239" t="str">
        <f t="shared" ref="EQ34" si="26">EP34</f>
        <v>Change 2014-15 to 2015-16</v>
      </c>
      <c r="ER34" s="239" t="str">
        <f t="shared" ref="ER34" si="27">EQ34</f>
        <v>Change 2014-15 to 2015-16</v>
      </c>
      <c r="ES34" s="239" t="str">
        <f t="shared" ref="ES34" si="28">ER34</f>
        <v>Change 2014-15 to 2015-16</v>
      </c>
      <c r="ET34" s="239" t="str">
        <f t="shared" ref="ET34" si="29">ES34</f>
        <v>Change 2014-15 to 2015-16</v>
      </c>
      <c r="EU34" s="239" t="str">
        <f t="shared" ref="EU34" si="30">ET34</f>
        <v>Change 2014-15 to 2015-16</v>
      </c>
      <c r="EV34" s="239" t="str">
        <f t="shared" ref="EV34" si="31">EU34</f>
        <v>Change 2014-15 to 2015-16</v>
      </c>
      <c r="EW34" s="239" t="str">
        <f t="shared" ref="EW34" si="32">EV34</f>
        <v>Change 2014-15 to 2015-16</v>
      </c>
      <c r="EX34" s="239" t="str">
        <f t="shared" ref="EX34" si="33">EW34</f>
        <v>Change 2014-15 to 2015-16</v>
      </c>
      <c r="EY34" s="239" t="str">
        <f t="shared" ref="EY34" si="34">EX34</f>
        <v>Change 2014-15 to 2015-16</v>
      </c>
      <c r="EZ34" s="239" t="str">
        <f t="shared" ref="EZ34" si="35">EY34</f>
        <v>Change 2014-15 to 2015-16</v>
      </c>
      <c r="FA34" s="239" t="str">
        <f t="shared" ref="FA34" si="36">EZ34</f>
        <v>Change 2014-15 to 2015-16</v>
      </c>
      <c r="FB34" s="239" t="str">
        <f t="shared" ref="FB34" si="37">FA34</f>
        <v>Change 2014-15 to 2015-16</v>
      </c>
      <c r="FC34" s="239" t="str">
        <f t="shared" ref="FC34" si="38">FB34</f>
        <v>Change 2014-15 to 2015-16</v>
      </c>
      <c r="FD34" s="239" t="str">
        <f t="shared" ref="FD34" si="39">FC34</f>
        <v>Change 2014-15 to 2015-16</v>
      </c>
      <c r="FE34" s="239"/>
    </row>
    <row r="35" spans="1:161" s="3" customFormat="1" ht="38.25" x14ac:dyDescent="0.2">
      <c r="A35" s="8"/>
      <c r="B35" s="8"/>
      <c r="C35" s="8"/>
      <c r="D35" s="8"/>
      <c r="E35" s="8"/>
      <c r="F35" s="8"/>
      <c r="G35" s="8"/>
      <c r="H35" s="8"/>
      <c r="I35" s="8"/>
      <c r="J35" s="8"/>
      <c r="K35" s="8"/>
      <c r="L35" s="8"/>
      <c r="M35" s="8"/>
      <c r="N35" s="8"/>
      <c r="O35" s="8"/>
      <c r="P35" s="8"/>
      <c r="Q35" s="8"/>
      <c r="R35" s="8"/>
      <c r="S35" s="8"/>
      <c r="T35" s="8"/>
      <c r="U35" s="8"/>
      <c r="V35" s="7"/>
      <c r="W35" s="7"/>
      <c r="X35" s="7"/>
      <c r="Y35" s="7"/>
      <c r="Z35" s="7"/>
      <c r="AA35" s="7"/>
      <c r="AB35" s="12"/>
      <c r="AC35" s="248"/>
      <c r="AD35" s="249" t="str">
        <f t="shared" ref="AD35" ca="1" si="40">IF(ISBLANK(OFFSET(AC35,0,$AG$6)),"",OFFSET(AC35,0,$AG$6))</f>
        <v>DRY MATERIALS: Salt applied (tons)</v>
      </c>
      <c r="AE35" s="253" t="s">
        <v>123</v>
      </c>
      <c r="AF35" s="254" t="s">
        <v>432</v>
      </c>
      <c r="AG35" s="254" t="s">
        <v>433</v>
      </c>
      <c r="AH35" s="255" t="s">
        <v>434</v>
      </c>
      <c r="AI35" s="255" t="s">
        <v>435</v>
      </c>
      <c r="AJ35" s="255" t="s">
        <v>629</v>
      </c>
      <c r="AK35" s="255" t="s">
        <v>437</v>
      </c>
      <c r="AL35" s="255" t="s">
        <v>436</v>
      </c>
      <c r="AM35" s="255" t="s">
        <v>438</v>
      </c>
      <c r="AN35" s="255" t="s">
        <v>439</v>
      </c>
      <c r="AO35" s="255" t="s">
        <v>427</v>
      </c>
      <c r="AP35" s="255" t="s">
        <v>428</v>
      </c>
      <c r="AQ35" s="255" t="s">
        <v>429</v>
      </c>
      <c r="AR35" s="255" t="s">
        <v>431</v>
      </c>
      <c r="AS35" s="255" t="s">
        <v>430</v>
      </c>
      <c r="AT35" s="255" t="s">
        <v>753</v>
      </c>
      <c r="AU35" s="255" t="s">
        <v>754</v>
      </c>
      <c r="AV35" s="255" t="s">
        <v>755</v>
      </c>
      <c r="AW35" s="255" t="s">
        <v>756</v>
      </c>
      <c r="AX35" s="255" t="s">
        <v>124</v>
      </c>
      <c r="AY35" s="255"/>
      <c r="AZ35" s="232"/>
      <c r="BA35" s="253" t="s">
        <v>123</v>
      </c>
      <c r="BB35" s="254" t="s">
        <v>432</v>
      </c>
      <c r="BC35" s="254" t="s">
        <v>433</v>
      </c>
      <c r="BD35" s="255" t="s">
        <v>434</v>
      </c>
      <c r="BE35" s="255" t="s">
        <v>435</v>
      </c>
      <c r="BF35" s="255" t="s">
        <v>629</v>
      </c>
      <c r="BG35" s="255" t="s">
        <v>437</v>
      </c>
      <c r="BH35" s="255" t="s">
        <v>436</v>
      </c>
      <c r="BI35" s="255" t="s">
        <v>438</v>
      </c>
      <c r="BJ35" s="255" t="s">
        <v>439</v>
      </c>
      <c r="BK35" s="255" t="s">
        <v>427</v>
      </c>
      <c r="BL35" s="255" t="s">
        <v>428</v>
      </c>
      <c r="BM35" s="255" t="s">
        <v>429</v>
      </c>
      <c r="BN35" s="255" t="s">
        <v>431</v>
      </c>
      <c r="BO35" s="255" t="s">
        <v>430</v>
      </c>
      <c r="BP35" s="255" t="s">
        <v>753</v>
      </c>
      <c r="BQ35" s="255" t="s">
        <v>754</v>
      </c>
      <c r="BR35" s="255" t="s">
        <v>755</v>
      </c>
      <c r="BS35" s="255" t="s">
        <v>756</v>
      </c>
      <c r="BT35" s="255" t="s">
        <v>124</v>
      </c>
      <c r="BU35" s="255"/>
      <c r="BV35" s="232"/>
      <c r="BW35" s="253" t="s">
        <v>123</v>
      </c>
      <c r="BX35" s="254" t="s">
        <v>432</v>
      </c>
      <c r="BY35" s="254" t="s">
        <v>433</v>
      </c>
      <c r="BZ35" s="255" t="s">
        <v>434</v>
      </c>
      <c r="CA35" s="255" t="s">
        <v>435</v>
      </c>
      <c r="CB35" s="255" t="s">
        <v>629</v>
      </c>
      <c r="CC35" s="255" t="s">
        <v>437</v>
      </c>
      <c r="CD35" s="255" t="s">
        <v>436</v>
      </c>
      <c r="CE35" s="255" t="s">
        <v>438</v>
      </c>
      <c r="CF35" s="255" t="s">
        <v>439</v>
      </c>
      <c r="CG35" s="255" t="s">
        <v>427</v>
      </c>
      <c r="CH35" s="255" t="s">
        <v>428</v>
      </c>
      <c r="CI35" s="255" t="s">
        <v>429</v>
      </c>
      <c r="CJ35" s="255" t="s">
        <v>431</v>
      </c>
      <c r="CK35" s="255" t="s">
        <v>430</v>
      </c>
      <c r="CL35" s="255" t="s">
        <v>753</v>
      </c>
      <c r="CM35" s="255" t="s">
        <v>754</v>
      </c>
      <c r="CN35" s="255" t="s">
        <v>755</v>
      </c>
      <c r="CO35" s="255" t="s">
        <v>756</v>
      </c>
      <c r="CP35" s="255" t="s">
        <v>124</v>
      </c>
      <c r="CQ35" s="255"/>
      <c r="CR35" s="232"/>
      <c r="CS35" s="253" t="s">
        <v>123</v>
      </c>
      <c r="CT35" s="254" t="s">
        <v>432</v>
      </c>
      <c r="CU35" s="254" t="s">
        <v>433</v>
      </c>
      <c r="CV35" s="255" t="s">
        <v>434</v>
      </c>
      <c r="CW35" s="255" t="s">
        <v>435</v>
      </c>
      <c r="CX35" s="255" t="s">
        <v>629</v>
      </c>
      <c r="CY35" s="255" t="s">
        <v>437</v>
      </c>
      <c r="CZ35" s="255" t="s">
        <v>436</v>
      </c>
      <c r="DA35" s="255" t="s">
        <v>438</v>
      </c>
      <c r="DB35" s="255" t="s">
        <v>439</v>
      </c>
      <c r="DC35" s="255" t="s">
        <v>427</v>
      </c>
      <c r="DD35" s="255" t="s">
        <v>428</v>
      </c>
      <c r="DE35" s="255" t="s">
        <v>429</v>
      </c>
      <c r="DF35" s="255" t="s">
        <v>431</v>
      </c>
      <c r="DG35" s="255" t="s">
        <v>430</v>
      </c>
      <c r="DH35" s="255" t="s">
        <v>753</v>
      </c>
      <c r="DI35" s="255" t="s">
        <v>754</v>
      </c>
      <c r="DJ35" s="255" t="s">
        <v>755</v>
      </c>
      <c r="DK35" s="255" t="s">
        <v>756</v>
      </c>
      <c r="DL35" s="255" t="s">
        <v>124</v>
      </c>
      <c r="DM35" s="255"/>
      <c r="DN35" s="232"/>
      <c r="DO35" s="253" t="s">
        <v>123</v>
      </c>
      <c r="DP35" s="254" t="s">
        <v>432</v>
      </c>
      <c r="DQ35" s="254" t="s">
        <v>433</v>
      </c>
      <c r="DR35" s="255" t="s">
        <v>434</v>
      </c>
      <c r="DS35" s="255" t="s">
        <v>435</v>
      </c>
      <c r="DT35" s="255" t="s">
        <v>629</v>
      </c>
      <c r="DU35" s="255" t="s">
        <v>437</v>
      </c>
      <c r="DV35" s="255" t="s">
        <v>436</v>
      </c>
      <c r="DW35" s="255" t="s">
        <v>438</v>
      </c>
      <c r="DX35" s="255" t="s">
        <v>439</v>
      </c>
      <c r="DY35" s="255" t="s">
        <v>427</v>
      </c>
      <c r="DZ35" s="255" t="s">
        <v>428</v>
      </c>
      <c r="EA35" s="255" t="s">
        <v>429</v>
      </c>
      <c r="EB35" s="255" t="s">
        <v>431</v>
      </c>
      <c r="EC35" s="255" t="s">
        <v>430</v>
      </c>
      <c r="ED35" s="255" t="s">
        <v>753</v>
      </c>
      <c r="EE35" s="255" t="s">
        <v>754</v>
      </c>
      <c r="EF35" s="255" t="s">
        <v>755</v>
      </c>
      <c r="EG35" s="255" t="s">
        <v>756</v>
      </c>
      <c r="EH35" s="255" t="s">
        <v>124</v>
      </c>
      <c r="EI35" s="255"/>
      <c r="EJ35" s="255"/>
      <c r="EK35" s="253" t="s">
        <v>123</v>
      </c>
      <c r="EL35" s="254" t="s">
        <v>432</v>
      </c>
      <c r="EM35" s="254" t="s">
        <v>433</v>
      </c>
      <c r="EN35" s="255" t="s">
        <v>434</v>
      </c>
      <c r="EO35" s="255" t="s">
        <v>435</v>
      </c>
      <c r="EP35" s="255" t="s">
        <v>629</v>
      </c>
      <c r="EQ35" s="255" t="s">
        <v>437</v>
      </c>
      <c r="ER35" s="255" t="s">
        <v>436</v>
      </c>
      <c r="ES35" s="255" t="s">
        <v>438</v>
      </c>
      <c r="ET35" s="255" t="s">
        <v>439</v>
      </c>
      <c r="EU35" s="255" t="s">
        <v>427</v>
      </c>
      <c r="EV35" s="255" t="s">
        <v>428</v>
      </c>
      <c r="EW35" s="255" t="s">
        <v>429</v>
      </c>
      <c r="EX35" s="255" t="s">
        <v>431</v>
      </c>
      <c r="EY35" s="255" t="s">
        <v>430</v>
      </c>
      <c r="EZ35" s="255" t="s">
        <v>753</v>
      </c>
      <c r="FA35" s="255" t="s">
        <v>754</v>
      </c>
      <c r="FB35" s="255" t="s">
        <v>755</v>
      </c>
      <c r="FC35" s="255" t="s">
        <v>756</v>
      </c>
      <c r="FD35" s="255" t="s">
        <v>124</v>
      </c>
      <c r="FE35" s="255"/>
    </row>
    <row r="36" spans="1:161" s="3" customFormat="1" ht="15" customHeight="1" x14ac:dyDescent="0.25">
      <c r="A36" s="8"/>
      <c r="B36" s="8"/>
      <c r="C36" s="8"/>
      <c r="D36" s="8"/>
      <c r="E36" s="8"/>
      <c r="F36" s="8"/>
      <c r="G36" s="8"/>
      <c r="H36" s="8"/>
      <c r="I36" s="8"/>
      <c r="J36" s="8"/>
      <c r="K36" s="8"/>
      <c r="L36" s="8"/>
      <c r="M36" s="8"/>
      <c r="N36" s="8"/>
      <c r="O36" s="8"/>
      <c r="P36" s="8"/>
      <c r="Q36" s="8"/>
      <c r="R36" s="8"/>
      <c r="S36" s="8"/>
      <c r="T36" s="8"/>
      <c r="U36"/>
      <c r="V36" s="7"/>
      <c r="W36" s="7"/>
      <c r="X36" s="7"/>
      <c r="Y36" s="7"/>
      <c r="Z36" s="7"/>
      <c r="AA36" s="7"/>
      <c r="AB36" s="12"/>
      <c r="AC36" s="248" t="s">
        <v>346</v>
      </c>
      <c r="AD36" s="257" t="str">
        <f t="shared" ref="AD36:AD86" ca="1" si="41">OFFSET(AC36,0,$AG$6)</f>
        <v>7,720</v>
      </c>
      <c r="AE36" s="345" t="s">
        <v>758</v>
      </c>
      <c r="AF36" s="345" t="s">
        <v>1853</v>
      </c>
      <c r="AG36" s="345" t="s">
        <v>364</v>
      </c>
      <c r="AH36" s="345" t="s">
        <v>1950</v>
      </c>
      <c r="AI36" s="345" t="s">
        <v>1870</v>
      </c>
      <c r="AJ36" s="345" t="s">
        <v>364</v>
      </c>
      <c r="AK36" s="345" t="s">
        <v>411</v>
      </c>
      <c r="AL36" s="345" t="s">
        <v>1854</v>
      </c>
      <c r="AM36" s="345" t="s">
        <v>379</v>
      </c>
      <c r="AN36" s="345" t="s">
        <v>1855</v>
      </c>
      <c r="AO36" s="345" t="s">
        <v>1856</v>
      </c>
      <c r="AP36" s="345" t="s">
        <v>1857</v>
      </c>
      <c r="AQ36" s="345" t="s">
        <v>1858</v>
      </c>
      <c r="AR36" s="345" t="s">
        <v>1859</v>
      </c>
      <c r="AS36" s="345" t="s">
        <v>2899</v>
      </c>
      <c r="AT36" s="345" t="s">
        <v>1860</v>
      </c>
      <c r="AU36" s="345" t="s">
        <v>1861</v>
      </c>
      <c r="AV36" s="345" t="s">
        <v>1862</v>
      </c>
      <c r="AW36" s="345" t="s">
        <v>1863</v>
      </c>
      <c r="AX36" s="345" t="s">
        <v>1864</v>
      </c>
      <c r="AY36" s="258"/>
      <c r="AZ36" s="232"/>
      <c r="BA36" s="258" t="s">
        <v>758</v>
      </c>
      <c r="BB36" s="258" t="s">
        <v>759</v>
      </c>
      <c r="BC36" s="258"/>
      <c r="BD36" s="258" t="s">
        <v>760</v>
      </c>
      <c r="BE36" s="258" t="s">
        <v>391</v>
      </c>
      <c r="BF36" s="258"/>
      <c r="BG36" s="258"/>
      <c r="BH36" s="258"/>
      <c r="BI36" s="258" t="s">
        <v>365</v>
      </c>
      <c r="BJ36" s="258" t="s">
        <v>761</v>
      </c>
      <c r="BK36" s="258"/>
      <c r="BL36" s="258"/>
      <c r="BM36" s="258" t="s">
        <v>762</v>
      </c>
      <c r="BN36" s="258"/>
      <c r="BO36" s="258" t="s">
        <v>763</v>
      </c>
      <c r="BP36" s="275" t="s">
        <v>562</v>
      </c>
      <c r="BQ36" s="275" t="s">
        <v>562</v>
      </c>
      <c r="BR36" s="275" t="s">
        <v>562</v>
      </c>
      <c r="BS36" s="275" t="s">
        <v>562</v>
      </c>
      <c r="BT36" s="275" t="s">
        <v>764</v>
      </c>
      <c r="BU36" s="258"/>
      <c r="BV36" s="232"/>
      <c r="BW36" s="258" t="s">
        <v>562</v>
      </c>
      <c r="BX36" s="258" t="s">
        <v>562</v>
      </c>
      <c r="BY36" s="258" t="s">
        <v>562</v>
      </c>
      <c r="BZ36" s="258" t="s">
        <v>562</v>
      </c>
      <c r="CA36" s="258" t="s">
        <v>562</v>
      </c>
      <c r="CB36" s="258" t="s">
        <v>562</v>
      </c>
      <c r="CC36" s="258" t="s">
        <v>562</v>
      </c>
      <c r="CD36" s="258" t="s">
        <v>562</v>
      </c>
      <c r="CE36" s="258" t="s">
        <v>562</v>
      </c>
      <c r="CF36" s="258" t="s">
        <v>562</v>
      </c>
      <c r="CG36" s="258" t="s">
        <v>562</v>
      </c>
      <c r="CH36" s="258" t="s">
        <v>562</v>
      </c>
      <c r="CI36" s="258" t="s">
        <v>562</v>
      </c>
      <c r="CJ36" s="258" t="s">
        <v>562</v>
      </c>
      <c r="CK36" s="258" t="s">
        <v>562</v>
      </c>
      <c r="CL36" s="275" t="s">
        <v>562</v>
      </c>
      <c r="CM36" s="275" t="s">
        <v>562</v>
      </c>
      <c r="CN36" s="275" t="s">
        <v>562</v>
      </c>
      <c r="CO36" s="275" t="s">
        <v>562</v>
      </c>
      <c r="CP36" s="275" t="s">
        <v>562</v>
      </c>
      <c r="CQ36" s="258"/>
      <c r="CR36" s="232"/>
      <c r="CS36" s="345" t="s">
        <v>758</v>
      </c>
      <c r="CT36" s="345" t="s">
        <v>2218</v>
      </c>
      <c r="CU36" s="345" t="s">
        <v>364</v>
      </c>
      <c r="CV36" s="345" t="s">
        <v>2219</v>
      </c>
      <c r="CW36" s="345" t="s">
        <v>400</v>
      </c>
      <c r="CX36" s="345" t="s">
        <v>364</v>
      </c>
      <c r="CY36" s="345" t="s">
        <v>409</v>
      </c>
      <c r="CZ36" s="345" t="s">
        <v>2220</v>
      </c>
      <c r="DA36" s="345" t="s">
        <v>454</v>
      </c>
      <c r="DB36" s="345" t="s">
        <v>2221</v>
      </c>
      <c r="DC36" s="345" t="s">
        <v>2222</v>
      </c>
      <c r="DD36" s="345" t="s">
        <v>562</v>
      </c>
      <c r="DE36" s="345" t="s">
        <v>2223</v>
      </c>
      <c r="DF36" s="345" t="s">
        <v>2224</v>
      </c>
      <c r="DG36" s="345" t="s">
        <v>2225</v>
      </c>
      <c r="DH36" s="345" t="s">
        <v>562</v>
      </c>
      <c r="DI36" s="345" t="s">
        <v>562</v>
      </c>
      <c r="DJ36" s="345" t="s">
        <v>562</v>
      </c>
      <c r="DK36" s="345" t="s">
        <v>562</v>
      </c>
      <c r="DL36" s="345" t="s">
        <v>2226</v>
      </c>
      <c r="DM36" s="258"/>
      <c r="DN36" s="232"/>
      <c r="DO36" s="345" t="s">
        <v>364</v>
      </c>
      <c r="DP36" s="345" t="s">
        <v>2610</v>
      </c>
      <c r="DQ36" s="345" t="s">
        <v>364</v>
      </c>
      <c r="DR36" s="345" t="s">
        <v>1670</v>
      </c>
      <c r="DS36" s="345" t="s">
        <v>382</v>
      </c>
      <c r="DT36" s="345" t="s">
        <v>364</v>
      </c>
      <c r="DU36" s="345" t="s">
        <v>411</v>
      </c>
      <c r="DV36" s="345" t="s">
        <v>1854</v>
      </c>
      <c r="DW36" s="345" t="s">
        <v>998</v>
      </c>
      <c r="DX36" s="345" t="s">
        <v>2611</v>
      </c>
      <c r="DY36" s="345" t="s">
        <v>1856</v>
      </c>
      <c r="DZ36" s="345" t="s">
        <v>562</v>
      </c>
      <c r="EA36" s="345" t="s">
        <v>2612</v>
      </c>
      <c r="EB36" s="345" t="s">
        <v>1859</v>
      </c>
      <c r="EC36" s="345" t="s">
        <v>2613</v>
      </c>
      <c r="ED36" s="345" t="s">
        <v>562</v>
      </c>
      <c r="EE36" s="345" t="s">
        <v>562</v>
      </c>
      <c r="EF36" s="345" t="s">
        <v>562</v>
      </c>
      <c r="EG36" s="345" t="s">
        <v>562</v>
      </c>
      <c r="EH36" s="345" t="s">
        <v>2614</v>
      </c>
      <c r="EI36" s="258"/>
      <c r="EJ36" s="258"/>
      <c r="EK36" s="258" t="s">
        <v>562</v>
      </c>
      <c r="EL36" s="258" t="s">
        <v>562</v>
      </c>
      <c r="EM36" s="258" t="s">
        <v>562</v>
      </c>
      <c r="EN36" s="258" t="s">
        <v>562</v>
      </c>
      <c r="EO36" s="258" t="s">
        <v>562</v>
      </c>
      <c r="EP36" s="258" t="s">
        <v>562</v>
      </c>
      <c r="EQ36" s="258" t="s">
        <v>562</v>
      </c>
      <c r="ER36" s="258" t="s">
        <v>562</v>
      </c>
      <c r="ES36" s="258" t="s">
        <v>562</v>
      </c>
      <c r="ET36" s="258" t="s">
        <v>562</v>
      </c>
      <c r="EU36" s="258" t="s">
        <v>562</v>
      </c>
      <c r="EV36" s="258" t="s">
        <v>562</v>
      </c>
      <c r="EW36" s="258" t="s">
        <v>562</v>
      </c>
      <c r="EX36" s="258" t="s">
        <v>562</v>
      </c>
      <c r="EY36" s="258" t="s">
        <v>562</v>
      </c>
      <c r="EZ36" s="275" t="s">
        <v>562</v>
      </c>
      <c r="FA36" s="275" t="s">
        <v>562</v>
      </c>
      <c r="FB36" s="275" t="s">
        <v>562</v>
      </c>
      <c r="FC36" s="275" t="s">
        <v>562</v>
      </c>
      <c r="FD36" s="275" t="s">
        <v>562</v>
      </c>
      <c r="FE36" s="258"/>
    </row>
    <row r="37" spans="1:161" s="3" customFormat="1" ht="15" customHeight="1" x14ac:dyDescent="0.25">
      <c r="A37" s="8"/>
      <c r="B37" s="8"/>
      <c r="C37" s="8"/>
      <c r="D37" s="8"/>
      <c r="E37" s="8"/>
      <c r="F37" s="8"/>
      <c r="G37" s="8"/>
      <c r="H37" s="8"/>
      <c r="I37" s="8"/>
      <c r="J37" s="8"/>
      <c r="K37" s="8"/>
      <c r="L37" s="8"/>
      <c r="M37" s="8"/>
      <c r="N37" s="8"/>
      <c r="O37" s="8"/>
      <c r="P37" s="8"/>
      <c r="Q37" s="8"/>
      <c r="R37" s="8"/>
      <c r="S37" s="8"/>
      <c r="T37" s="8"/>
      <c r="U37" s="8"/>
      <c r="V37" s="7"/>
      <c r="W37" s="7"/>
      <c r="X37" s="7"/>
      <c r="Y37" s="7"/>
      <c r="Z37" s="7"/>
      <c r="AA37" s="7"/>
      <c r="AB37" s="12"/>
      <c r="AC37" s="248" t="s">
        <v>345</v>
      </c>
      <c r="AD37" s="257" t="str">
        <f t="shared" ca="1" si="41"/>
        <v>-</v>
      </c>
      <c r="AE37" s="345" t="s">
        <v>1865</v>
      </c>
      <c r="AF37" s="345" t="s">
        <v>1866</v>
      </c>
      <c r="AG37" s="345" t="s">
        <v>363</v>
      </c>
      <c r="AH37" s="345" t="s">
        <v>766</v>
      </c>
      <c r="AI37" s="345" t="s">
        <v>392</v>
      </c>
      <c r="AJ37" s="345" t="s">
        <v>767</v>
      </c>
      <c r="AK37" s="345" t="s">
        <v>363</v>
      </c>
      <c r="AL37" s="345" t="s">
        <v>1867</v>
      </c>
      <c r="AM37" s="345" t="s">
        <v>391</v>
      </c>
      <c r="AN37" s="345" t="s">
        <v>769</v>
      </c>
      <c r="AO37" s="345" t="s">
        <v>562</v>
      </c>
      <c r="AP37" s="345" t="s">
        <v>562</v>
      </c>
      <c r="AQ37" s="345" t="s">
        <v>562</v>
      </c>
      <c r="AR37" s="345"/>
      <c r="AS37" s="345" t="s">
        <v>364</v>
      </c>
      <c r="AT37" s="345" t="s">
        <v>1442</v>
      </c>
      <c r="AU37" s="345" t="s">
        <v>1442</v>
      </c>
      <c r="AV37" s="345" t="s">
        <v>1442</v>
      </c>
      <c r="AW37" s="345" t="s">
        <v>1442</v>
      </c>
      <c r="AX37" s="345" t="s">
        <v>1868</v>
      </c>
      <c r="AY37" s="258"/>
      <c r="AZ37" s="232"/>
      <c r="BA37" s="258" t="s">
        <v>565</v>
      </c>
      <c r="BB37" s="258" t="s">
        <v>765</v>
      </c>
      <c r="BC37" s="258" t="s">
        <v>363</v>
      </c>
      <c r="BD37" s="258" t="s">
        <v>766</v>
      </c>
      <c r="BE37" s="258" t="s">
        <v>392</v>
      </c>
      <c r="BF37" s="258" t="s">
        <v>767</v>
      </c>
      <c r="BG37" s="258" t="s">
        <v>363</v>
      </c>
      <c r="BH37" s="258" t="s">
        <v>768</v>
      </c>
      <c r="BI37" s="258" t="s">
        <v>391</v>
      </c>
      <c r="BJ37" s="258" t="s">
        <v>769</v>
      </c>
      <c r="BK37" s="258" t="s">
        <v>562</v>
      </c>
      <c r="BL37" s="258"/>
      <c r="BM37" s="258" t="s">
        <v>562</v>
      </c>
      <c r="BN37" s="258" t="s">
        <v>562</v>
      </c>
      <c r="BO37" s="258"/>
      <c r="BP37" s="275" t="s">
        <v>562</v>
      </c>
      <c r="BQ37" s="275" t="s">
        <v>562</v>
      </c>
      <c r="BR37" s="275" t="s">
        <v>562</v>
      </c>
      <c r="BS37" s="275" t="s">
        <v>562</v>
      </c>
      <c r="BT37" s="275" t="s">
        <v>770</v>
      </c>
      <c r="BU37" s="258"/>
      <c r="BV37" s="232"/>
      <c r="BW37" s="258" t="s">
        <v>562</v>
      </c>
      <c r="BX37" s="258" t="s">
        <v>562</v>
      </c>
      <c r="BY37" s="258" t="s">
        <v>562</v>
      </c>
      <c r="BZ37" s="258" t="s">
        <v>562</v>
      </c>
      <c r="CA37" s="258" t="s">
        <v>562</v>
      </c>
      <c r="CB37" s="258" t="s">
        <v>562</v>
      </c>
      <c r="CC37" s="258" t="s">
        <v>562</v>
      </c>
      <c r="CD37" s="258" t="s">
        <v>562</v>
      </c>
      <c r="CE37" s="258" t="s">
        <v>562</v>
      </c>
      <c r="CF37" s="258" t="s">
        <v>562</v>
      </c>
      <c r="CG37" s="258" t="s">
        <v>562</v>
      </c>
      <c r="CH37" s="258" t="s">
        <v>562</v>
      </c>
      <c r="CI37" s="258" t="s">
        <v>562</v>
      </c>
      <c r="CJ37" s="258" t="s">
        <v>562</v>
      </c>
      <c r="CK37" s="258" t="s">
        <v>562</v>
      </c>
      <c r="CL37" s="275" t="s">
        <v>562</v>
      </c>
      <c r="CM37" s="275" t="s">
        <v>562</v>
      </c>
      <c r="CN37" s="275" t="s">
        <v>562</v>
      </c>
      <c r="CO37" s="275" t="s">
        <v>562</v>
      </c>
      <c r="CP37" s="275" t="s">
        <v>562</v>
      </c>
      <c r="CQ37" s="258"/>
      <c r="CR37" s="232"/>
      <c r="CS37" s="345" t="s">
        <v>2227</v>
      </c>
      <c r="CT37" s="345" t="s">
        <v>765</v>
      </c>
      <c r="CU37" s="345" t="s">
        <v>363</v>
      </c>
      <c r="CV37" s="345" t="s">
        <v>766</v>
      </c>
      <c r="CW37" s="345" t="s">
        <v>392</v>
      </c>
      <c r="CX37" s="345" t="s">
        <v>767</v>
      </c>
      <c r="CY37" s="345" t="s">
        <v>363</v>
      </c>
      <c r="CZ37" s="345" t="s">
        <v>768</v>
      </c>
      <c r="DA37" s="345" t="s">
        <v>391</v>
      </c>
      <c r="DB37" s="345" t="s">
        <v>769</v>
      </c>
      <c r="DC37" s="345" t="s">
        <v>562</v>
      </c>
      <c r="DD37" s="345" t="s">
        <v>562</v>
      </c>
      <c r="DE37" s="345" t="s">
        <v>562</v>
      </c>
      <c r="DF37" s="345" t="s">
        <v>562</v>
      </c>
      <c r="DG37" s="345" t="s">
        <v>562</v>
      </c>
      <c r="DH37" s="345" t="s">
        <v>562</v>
      </c>
      <c r="DI37" s="345" t="s">
        <v>562</v>
      </c>
      <c r="DJ37" s="345" t="s">
        <v>562</v>
      </c>
      <c r="DK37" s="345" t="s">
        <v>562</v>
      </c>
      <c r="DL37" s="345" t="s">
        <v>2228</v>
      </c>
      <c r="DM37" s="258"/>
      <c r="DN37" s="232"/>
      <c r="DO37" s="345" t="s">
        <v>2615</v>
      </c>
      <c r="DP37" s="345" t="s">
        <v>1468</v>
      </c>
      <c r="DQ37" s="345" t="s">
        <v>364</v>
      </c>
      <c r="DR37" s="345" t="s">
        <v>364</v>
      </c>
      <c r="DS37" s="345" t="s">
        <v>364</v>
      </c>
      <c r="DT37" s="345" t="s">
        <v>364</v>
      </c>
      <c r="DU37" s="345" t="s">
        <v>364</v>
      </c>
      <c r="DV37" s="345" t="s">
        <v>1468</v>
      </c>
      <c r="DW37" s="345" t="s">
        <v>364</v>
      </c>
      <c r="DX37" s="345" t="s">
        <v>364</v>
      </c>
      <c r="DY37" s="345" t="s">
        <v>562</v>
      </c>
      <c r="DZ37" s="345" t="s">
        <v>562</v>
      </c>
      <c r="EA37" s="345" t="s">
        <v>562</v>
      </c>
      <c r="EB37" s="345" t="s">
        <v>562</v>
      </c>
      <c r="EC37" s="345" t="s">
        <v>562</v>
      </c>
      <c r="ED37" s="345" t="s">
        <v>562</v>
      </c>
      <c r="EE37" s="345" t="s">
        <v>562</v>
      </c>
      <c r="EF37" s="345" t="s">
        <v>562</v>
      </c>
      <c r="EG37" s="345" t="s">
        <v>562</v>
      </c>
      <c r="EH37" s="345" t="s">
        <v>2616</v>
      </c>
      <c r="EI37" s="258"/>
      <c r="EJ37" s="258"/>
      <c r="EK37" s="258" t="s">
        <v>562</v>
      </c>
      <c r="EL37" s="258" t="s">
        <v>562</v>
      </c>
      <c r="EM37" s="258" t="s">
        <v>562</v>
      </c>
      <c r="EN37" s="258" t="s">
        <v>562</v>
      </c>
      <c r="EO37" s="258" t="s">
        <v>562</v>
      </c>
      <c r="EP37" s="258" t="s">
        <v>562</v>
      </c>
      <c r="EQ37" s="258" t="s">
        <v>562</v>
      </c>
      <c r="ER37" s="258" t="s">
        <v>562</v>
      </c>
      <c r="ES37" s="258" t="s">
        <v>562</v>
      </c>
      <c r="ET37" s="258" t="s">
        <v>562</v>
      </c>
      <c r="EU37" s="258" t="s">
        <v>562</v>
      </c>
      <c r="EV37" s="258" t="s">
        <v>562</v>
      </c>
      <c r="EW37" s="258" t="s">
        <v>562</v>
      </c>
      <c r="EX37" s="258" t="s">
        <v>562</v>
      </c>
      <c r="EY37" s="258" t="s">
        <v>562</v>
      </c>
      <c r="EZ37" s="275" t="s">
        <v>562</v>
      </c>
      <c r="FA37" s="275" t="s">
        <v>562</v>
      </c>
      <c r="FB37" s="275" t="s">
        <v>562</v>
      </c>
      <c r="FC37" s="275" t="s">
        <v>562</v>
      </c>
      <c r="FD37" s="275" t="s">
        <v>562</v>
      </c>
      <c r="FE37" s="258"/>
    </row>
    <row r="38" spans="1:161" s="3" customFormat="1" ht="15" customHeight="1" x14ac:dyDescent="0.25">
      <c r="A38" s="8"/>
      <c r="B38" s="8"/>
      <c r="C38" s="8"/>
      <c r="D38" s="8"/>
      <c r="E38" s="8"/>
      <c r="F38" s="8"/>
      <c r="G38" s="8"/>
      <c r="H38" s="8"/>
      <c r="I38" s="8"/>
      <c r="J38" s="8"/>
      <c r="K38" s="8"/>
      <c r="L38" s="8"/>
      <c r="M38" s="8"/>
      <c r="N38" s="8"/>
      <c r="O38" s="8"/>
      <c r="P38" s="8"/>
      <c r="Q38" s="8"/>
      <c r="R38" s="8"/>
      <c r="S38" s="8"/>
      <c r="T38" s="8"/>
      <c r="U38" s="8"/>
      <c r="V38" s="7"/>
      <c r="W38" s="7"/>
      <c r="X38" s="7"/>
      <c r="Y38" s="7"/>
      <c r="Z38" s="7"/>
      <c r="AA38" s="7"/>
      <c r="AB38" s="12"/>
      <c r="AC38" s="248" t="s">
        <v>153</v>
      </c>
      <c r="AD38" s="257" t="str">
        <f t="shared" ca="1" si="41"/>
        <v>49,000</v>
      </c>
      <c r="AE38" s="345" t="s">
        <v>440</v>
      </c>
      <c r="AF38" s="345" t="s">
        <v>1869</v>
      </c>
      <c r="AG38" s="345" t="s">
        <v>562</v>
      </c>
      <c r="AH38" s="345" t="s">
        <v>765</v>
      </c>
      <c r="AI38" s="345" t="s">
        <v>365</v>
      </c>
      <c r="AJ38" s="345" t="s">
        <v>381</v>
      </c>
      <c r="AK38" s="345" t="s">
        <v>405</v>
      </c>
      <c r="AL38" s="345" t="s">
        <v>942</v>
      </c>
      <c r="AM38" s="345" t="s">
        <v>1870</v>
      </c>
      <c r="AN38" s="345" t="s">
        <v>1871</v>
      </c>
      <c r="AO38" s="345" t="s">
        <v>1872</v>
      </c>
      <c r="AP38" s="345" t="s">
        <v>1873</v>
      </c>
      <c r="AQ38" s="345" t="s">
        <v>414</v>
      </c>
      <c r="AR38" s="345" t="s">
        <v>1874</v>
      </c>
      <c r="AS38" s="345" t="s">
        <v>1875</v>
      </c>
      <c r="AT38" s="345" t="s">
        <v>776</v>
      </c>
      <c r="AU38" s="345" t="s">
        <v>1876</v>
      </c>
      <c r="AV38" s="345" t="s">
        <v>1877</v>
      </c>
      <c r="AW38" s="345" t="s">
        <v>1878</v>
      </c>
      <c r="AX38" s="345" t="s">
        <v>779</v>
      </c>
      <c r="AY38" s="258"/>
      <c r="AZ38" s="232"/>
      <c r="BA38" s="258" t="s">
        <v>440</v>
      </c>
      <c r="BB38" s="258" t="s">
        <v>771</v>
      </c>
      <c r="BC38" s="258"/>
      <c r="BD38" s="258" t="s">
        <v>772</v>
      </c>
      <c r="BE38" s="258" t="s">
        <v>368</v>
      </c>
      <c r="BF38" s="258" t="s">
        <v>367</v>
      </c>
      <c r="BG38" s="258" t="s">
        <v>405</v>
      </c>
      <c r="BH38" s="258" t="s">
        <v>443</v>
      </c>
      <c r="BI38" s="258" t="s">
        <v>405</v>
      </c>
      <c r="BJ38" s="258" t="s">
        <v>444</v>
      </c>
      <c r="BK38" s="258" t="s">
        <v>400</v>
      </c>
      <c r="BL38" s="258" t="s">
        <v>386</v>
      </c>
      <c r="BM38" s="258" t="s">
        <v>773</v>
      </c>
      <c r="BN38" s="258" t="s">
        <v>774</v>
      </c>
      <c r="BO38" s="258" t="s">
        <v>775</v>
      </c>
      <c r="BP38" s="275" t="s">
        <v>776</v>
      </c>
      <c r="BQ38" s="275" t="s">
        <v>777</v>
      </c>
      <c r="BR38" s="275" t="s">
        <v>777</v>
      </c>
      <c r="BS38" s="275" t="s">
        <v>778</v>
      </c>
      <c r="BT38" s="275" t="s">
        <v>779</v>
      </c>
      <c r="BU38" s="258"/>
      <c r="BV38" s="232"/>
      <c r="BW38" s="258" t="s">
        <v>440</v>
      </c>
      <c r="BX38" s="258" t="s">
        <v>441</v>
      </c>
      <c r="BY38" s="258" t="s">
        <v>442</v>
      </c>
      <c r="BZ38" s="258" t="s">
        <v>362</v>
      </c>
      <c r="CA38" s="258" t="s">
        <v>365</v>
      </c>
      <c r="CB38" s="258" t="s">
        <v>367</v>
      </c>
      <c r="CC38" s="258" t="s">
        <v>405</v>
      </c>
      <c r="CD38" s="258" t="s">
        <v>443</v>
      </c>
      <c r="CE38" s="258" t="s">
        <v>405</v>
      </c>
      <c r="CF38" s="258" t="s">
        <v>444</v>
      </c>
      <c r="CG38" s="258" t="s">
        <v>564</v>
      </c>
      <c r="CH38" s="258" t="s">
        <v>564</v>
      </c>
      <c r="CI38" s="258"/>
      <c r="CJ38" s="258" t="s">
        <v>565</v>
      </c>
      <c r="CK38" s="258" t="s">
        <v>566</v>
      </c>
      <c r="CL38" s="275" t="s">
        <v>780</v>
      </c>
      <c r="CM38" s="275" t="s">
        <v>781</v>
      </c>
      <c r="CN38" s="275" t="s">
        <v>782</v>
      </c>
      <c r="CO38" s="275" t="s">
        <v>783</v>
      </c>
      <c r="CP38" s="275" t="s">
        <v>779</v>
      </c>
      <c r="CQ38" s="258"/>
      <c r="CR38" s="232"/>
      <c r="CS38" s="345" t="s">
        <v>440</v>
      </c>
      <c r="CT38" s="345" t="s">
        <v>2229</v>
      </c>
      <c r="CU38" s="345" t="s">
        <v>1429</v>
      </c>
      <c r="CV38" s="345" t="s">
        <v>772</v>
      </c>
      <c r="CW38" s="345" t="s">
        <v>365</v>
      </c>
      <c r="CX38" s="345" t="s">
        <v>367</v>
      </c>
      <c r="CY38" s="345" t="s">
        <v>405</v>
      </c>
      <c r="CZ38" s="345" t="s">
        <v>2230</v>
      </c>
      <c r="DA38" s="345" t="s">
        <v>2231</v>
      </c>
      <c r="DB38" s="345" t="s">
        <v>2232</v>
      </c>
      <c r="DC38" s="345" t="s">
        <v>2233</v>
      </c>
      <c r="DD38" s="345" t="s">
        <v>2234</v>
      </c>
      <c r="DE38" s="345" t="s">
        <v>375</v>
      </c>
      <c r="DF38" s="345" t="s">
        <v>2235</v>
      </c>
      <c r="DG38" s="345" t="s">
        <v>2236</v>
      </c>
      <c r="DH38" s="345" t="s">
        <v>781</v>
      </c>
      <c r="DI38" s="345" t="s">
        <v>2237</v>
      </c>
      <c r="DJ38" s="345" t="s">
        <v>2238</v>
      </c>
      <c r="DK38" s="345" t="s">
        <v>2239</v>
      </c>
      <c r="DL38" s="345" t="s">
        <v>779</v>
      </c>
      <c r="DM38" s="258"/>
      <c r="DN38" s="232"/>
      <c r="DO38" s="345" t="s">
        <v>364</v>
      </c>
      <c r="DP38" s="345" t="s">
        <v>2617</v>
      </c>
      <c r="DQ38" s="345" t="s">
        <v>562</v>
      </c>
      <c r="DR38" s="345" t="s">
        <v>1565</v>
      </c>
      <c r="DS38" s="345" t="s">
        <v>1468</v>
      </c>
      <c r="DT38" s="345" t="s">
        <v>1433</v>
      </c>
      <c r="DU38" s="345" t="s">
        <v>364</v>
      </c>
      <c r="DV38" s="345" t="s">
        <v>2618</v>
      </c>
      <c r="DW38" s="345" t="s">
        <v>367</v>
      </c>
      <c r="DX38" s="345" t="s">
        <v>568</v>
      </c>
      <c r="DY38" s="345" t="s">
        <v>2619</v>
      </c>
      <c r="DZ38" s="345" t="s">
        <v>2620</v>
      </c>
      <c r="EA38" s="345" t="s">
        <v>381</v>
      </c>
      <c r="EB38" s="345" t="s">
        <v>553</v>
      </c>
      <c r="EC38" s="345" t="s">
        <v>2621</v>
      </c>
      <c r="ED38" s="345" t="s">
        <v>1442</v>
      </c>
      <c r="EE38" s="345" t="s">
        <v>2622</v>
      </c>
      <c r="EF38" s="345" t="s">
        <v>2623</v>
      </c>
      <c r="EG38" s="345" t="s">
        <v>2624</v>
      </c>
      <c r="EH38" s="345" t="s">
        <v>1442</v>
      </c>
      <c r="EI38" s="258"/>
      <c r="EJ38" s="258"/>
      <c r="EK38" s="258" t="s">
        <v>364</v>
      </c>
      <c r="EL38" s="258" t="s">
        <v>1430</v>
      </c>
      <c r="EM38" s="258" t="s">
        <v>1431</v>
      </c>
      <c r="EN38" s="258" t="s">
        <v>1432</v>
      </c>
      <c r="EO38" s="258" t="s">
        <v>1433</v>
      </c>
      <c r="EP38" s="258" t="s">
        <v>364</v>
      </c>
      <c r="EQ38" s="258" t="s">
        <v>364</v>
      </c>
      <c r="ER38" s="258" t="s">
        <v>364</v>
      </c>
      <c r="ES38" s="258" t="s">
        <v>364</v>
      </c>
      <c r="ET38" s="258" t="s">
        <v>364</v>
      </c>
      <c r="EU38" s="258" t="s">
        <v>1434</v>
      </c>
      <c r="EV38" s="258" t="s">
        <v>1435</v>
      </c>
      <c r="EW38" s="258" t="s">
        <v>773</v>
      </c>
      <c r="EX38" s="258" t="s">
        <v>1436</v>
      </c>
      <c r="EY38" s="258" t="s">
        <v>1437</v>
      </c>
      <c r="EZ38" s="275" t="s">
        <v>1438</v>
      </c>
      <c r="FA38" s="275" t="s">
        <v>1439</v>
      </c>
      <c r="FB38" s="275" t="s">
        <v>1440</v>
      </c>
      <c r="FC38" s="275" t="s">
        <v>1441</v>
      </c>
      <c r="FD38" s="275" t="s">
        <v>1442</v>
      </c>
      <c r="FE38" s="258"/>
    </row>
    <row r="39" spans="1:161" s="3" customFormat="1" ht="15" customHeight="1" x14ac:dyDescent="0.25">
      <c r="A39" s="8"/>
      <c r="B39" s="8"/>
      <c r="C39" s="8"/>
      <c r="D39" s="8"/>
      <c r="E39" s="8"/>
      <c r="F39" s="8"/>
      <c r="G39" s="8"/>
      <c r="H39" s="8"/>
      <c r="I39" s="8"/>
      <c r="J39" s="8"/>
      <c r="K39" s="8"/>
      <c r="L39" s="8"/>
      <c r="M39" s="8"/>
      <c r="N39" s="8"/>
      <c r="O39" s="8"/>
      <c r="P39" s="8"/>
      <c r="Q39" s="8"/>
      <c r="R39" s="8"/>
      <c r="S39" s="8"/>
      <c r="T39" s="8"/>
      <c r="U39" s="8"/>
      <c r="V39" s="7"/>
      <c r="W39" s="7"/>
      <c r="X39" s="7"/>
      <c r="Y39" s="7"/>
      <c r="Z39" s="7"/>
      <c r="AA39" s="7"/>
      <c r="AB39" s="12"/>
      <c r="AC39" s="248" t="s">
        <v>154</v>
      </c>
      <c r="AD39" s="257" t="str">
        <f t="shared" ca="1" si="41"/>
        <v>-</v>
      </c>
      <c r="AE39" s="345" t="s">
        <v>562</v>
      </c>
      <c r="AF39" s="345" t="s">
        <v>562</v>
      </c>
      <c r="AG39" s="345" t="s">
        <v>562</v>
      </c>
      <c r="AH39" s="345" t="s">
        <v>562</v>
      </c>
      <c r="AI39" s="345" t="s">
        <v>562</v>
      </c>
      <c r="AJ39" s="345" t="s">
        <v>562</v>
      </c>
      <c r="AK39" s="345" t="s">
        <v>562</v>
      </c>
      <c r="AL39" s="345" t="s">
        <v>562</v>
      </c>
      <c r="AM39" s="345" t="s">
        <v>562</v>
      </c>
      <c r="AN39" s="345" t="s">
        <v>562</v>
      </c>
      <c r="AO39" s="345" t="s">
        <v>562</v>
      </c>
      <c r="AP39" s="345" t="s">
        <v>562</v>
      </c>
      <c r="AQ39" s="345" t="s">
        <v>562</v>
      </c>
      <c r="AR39" s="345" t="s">
        <v>562</v>
      </c>
      <c r="AS39" s="345" t="s">
        <v>562</v>
      </c>
      <c r="AT39" s="345" t="s">
        <v>562</v>
      </c>
      <c r="AU39" s="345" t="s">
        <v>562</v>
      </c>
      <c r="AV39" s="345" t="s">
        <v>562</v>
      </c>
      <c r="AW39" s="345" t="s">
        <v>562</v>
      </c>
      <c r="AX39" s="345" t="s">
        <v>562</v>
      </c>
      <c r="AY39" s="258"/>
      <c r="AZ39" s="232"/>
      <c r="BA39" s="258" t="s">
        <v>562</v>
      </c>
      <c r="BB39" s="258" t="s">
        <v>562</v>
      </c>
      <c r="BC39" s="258" t="s">
        <v>562</v>
      </c>
      <c r="BD39" s="258" t="s">
        <v>562</v>
      </c>
      <c r="BE39" s="258" t="s">
        <v>562</v>
      </c>
      <c r="BF39" s="258" t="s">
        <v>562</v>
      </c>
      <c r="BG39" s="258" t="s">
        <v>562</v>
      </c>
      <c r="BH39" s="258" t="s">
        <v>562</v>
      </c>
      <c r="BI39" s="258" t="s">
        <v>562</v>
      </c>
      <c r="BJ39" s="258" t="s">
        <v>562</v>
      </c>
      <c r="BK39" s="258" t="s">
        <v>562</v>
      </c>
      <c r="BL39" s="258" t="s">
        <v>562</v>
      </c>
      <c r="BM39" s="258" t="s">
        <v>562</v>
      </c>
      <c r="BN39" s="258" t="s">
        <v>562</v>
      </c>
      <c r="BO39" s="258" t="s">
        <v>562</v>
      </c>
      <c r="BP39" s="275" t="s">
        <v>562</v>
      </c>
      <c r="BQ39" s="275" t="s">
        <v>562</v>
      </c>
      <c r="BR39" s="275" t="s">
        <v>562</v>
      </c>
      <c r="BS39" s="275" t="s">
        <v>562</v>
      </c>
      <c r="BT39" s="275" t="s">
        <v>562</v>
      </c>
      <c r="BU39" s="258"/>
      <c r="BV39" s="232"/>
      <c r="BW39" s="258" t="s">
        <v>445</v>
      </c>
      <c r="BX39" s="258" t="s">
        <v>446</v>
      </c>
      <c r="BY39" s="258"/>
      <c r="BZ39" s="258" t="s">
        <v>366</v>
      </c>
      <c r="CA39" s="258" t="s">
        <v>447</v>
      </c>
      <c r="CB39" s="258"/>
      <c r="CC39" s="258" t="s">
        <v>448</v>
      </c>
      <c r="CD39" s="258" t="s">
        <v>449</v>
      </c>
      <c r="CE39" s="258" t="s">
        <v>443</v>
      </c>
      <c r="CF39" s="258" t="s">
        <v>450</v>
      </c>
      <c r="CG39" s="258" t="s">
        <v>508</v>
      </c>
      <c r="CH39" s="258" t="s">
        <v>567</v>
      </c>
      <c r="CI39" s="258" t="s">
        <v>568</v>
      </c>
      <c r="CJ39" s="258" t="s">
        <v>569</v>
      </c>
      <c r="CK39" s="258" t="s">
        <v>570</v>
      </c>
      <c r="CL39" s="275" t="s">
        <v>562</v>
      </c>
      <c r="CM39" s="275" t="s">
        <v>562</v>
      </c>
      <c r="CN39" s="275" t="s">
        <v>784</v>
      </c>
      <c r="CO39" s="275" t="s">
        <v>785</v>
      </c>
      <c r="CP39" s="275" t="s">
        <v>786</v>
      </c>
      <c r="CQ39" s="258"/>
      <c r="CR39" s="232"/>
      <c r="CS39" s="345" t="s">
        <v>562</v>
      </c>
      <c r="CT39" s="345" t="s">
        <v>562</v>
      </c>
      <c r="CU39" s="345" t="s">
        <v>562</v>
      </c>
      <c r="CV39" s="345" t="s">
        <v>562</v>
      </c>
      <c r="CW39" s="345" t="s">
        <v>562</v>
      </c>
      <c r="CX39" s="345" t="s">
        <v>562</v>
      </c>
      <c r="CY39" s="345" t="s">
        <v>562</v>
      </c>
      <c r="CZ39" s="345" t="s">
        <v>562</v>
      </c>
      <c r="DA39" s="345" t="s">
        <v>562</v>
      </c>
      <c r="DB39" s="345" t="s">
        <v>562</v>
      </c>
      <c r="DC39" s="345" t="s">
        <v>562</v>
      </c>
      <c r="DD39" s="345" t="s">
        <v>562</v>
      </c>
      <c r="DE39" s="345" t="s">
        <v>562</v>
      </c>
      <c r="DF39" s="345" t="s">
        <v>562</v>
      </c>
      <c r="DG39" s="345" t="s">
        <v>562</v>
      </c>
      <c r="DH39" s="345" t="s">
        <v>562</v>
      </c>
      <c r="DI39" s="345" t="s">
        <v>562</v>
      </c>
      <c r="DJ39" s="345" t="s">
        <v>562</v>
      </c>
      <c r="DK39" s="345" t="s">
        <v>562</v>
      </c>
      <c r="DL39" s="345" t="s">
        <v>562</v>
      </c>
      <c r="DM39" s="258"/>
      <c r="DN39" s="232"/>
      <c r="DO39" s="345" t="s">
        <v>562</v>
      </c>
      <c r="DP39" s="345" t="s">
        <v>562</v>
      </c>
      <c r="DQ39" s="345" t="s">
        <v>562</v>
      </c>
      <c r="DR39" s="345" t="s">
        <v>562</v>
      </c>
      <c r="DS39" s="345" t="s">
        <v>562</v>
      </c>
      <c r="DT39" s="345" t="s">
        <v>562</v>
      </c>
      <c r="DU39" s="345" t="s">
        <v>562</v>
      </c>
      <c r="DV39" s="345" t="s">
        <v>562</v>
      </c>
      <c r="DW39" s="345" t="s">
        <v>562</v>
      </c>
      <c r="DX39" s="345" t="s">
        <v>562</v>
      </c>
      <c r="DY39" s="345" t="s">
        <v>562</v>
      </c>
      <c r="DZ39" s="345" t="s">
        <v>562</v>
      </c>
      <c r="EA39" s="345" t="s">
        <v>562</v>
      </c>
      <c r="EB39" s="345" t="s">
        <v>562</v>
      </c>
      <c r="EC39" s="345" t="s">
        <v>562</v>
      </c>
      <c r="ED39" s="345" t="s">
        <v>562</v>
      </c>
      <c r="EE39" s="345" t="s">
        <v>562</v>
      </c>
      <c r="EF39" s="345" t="s">
        <v>562</v>
      </c>
      <c r="EG39" s="345" t="s">
        <v>562</v>
      </c>
      <c r="EH39" s="345" t="s">
        <v>562</v>
      </c>
      <c r="EI39" s="258"/>
      <c r="EJ39" s="258"/>
      <c r="EK39" s="258" t="s">
        <v>562</v>
      </c>
      <c r="EL39" s="258" t="s">
        <v>562</v>
      </c>
      <c r="EM39" s="258" t="s">
        <v>562</v>
      </c>
      <c r="EN39" s="258" t="s">
        <v>562</v>
      </c>
      <c r="EO39" s="258" t="s">
        <v>562</v>
      </c>
      <c r="EP39" s="258" t="s">
        <v>562</v>
      </c>
      <c r="EQ39" s="258" t="s">
        <v>562</v>
      </c>
      <c r="ER39" s="258" t="s">
        <v>562</v>
      </c>
      <c r="ES39" s="258" t="s">
        <v>562</v>
      </c>
      <c r="ET39" s="258" t="s">
        <v>562</v>
      </c>
      <c r="EU39" s="258" t="s">
        <v>562</v>
      </c>
      <c r="EV39" s="258" t="s">
        <v>562</v>
      </c>
      <c r="EW39" s="258" t="s">
        <v>562</v>
      </c>
      <c r="EX39" s="258" t="s">
        <v>562</v>
      </c>
      <c r="EY39" s="258" t="s">
        <v>562</v>
      </c>
      <c r="EZ39" s="275" t="s">
        <v>562</v>
      </c>
      <c r="FA39" s="275" t="s">
        <v>562</v>
      </c>
      <c r="FB39" s="275" t="s">
        <v>562</v>
      </c>
      <c r="FC39" s="275" t="s">
        <v>562</v>
      </c>
      <c r="FD39" s="275" t="s">
        <v>562</v>
      </c>
      <c r="FE39" s="258"/>
    </row>
    <row r="40" spans="1:161" s="3" customFormat="1" ht="12" customHeight="1" x14ac:dyDescent="0.25">
      <c r="A40" s="8"/>
      <c r="B40" s="8"/>
      <c r="C40" s="8"/>
      <c r="D40" s="8"/>
      <c r="E40" s="8"/>
      <c r="F40" s="8"/>
      <c r="G40" s="8"/>
      <c r="H40" s="8"/>
      <c r="I40" s="8"/>
      <c r="J40" s="8"/>
      <c r="K40" s="8"/>
      <c r="L40" s="8"/>
      <c r="N40" s="8"/>
      <c r="O40" s="8"/>
      <c r="P40" s="8"/>
      <c r="Q40" s="8"/>
      <c r="R40" s="8"/>
      <c r="S40" s="8"/>
      <c r="T40" s="8"/>
      <c r="U40" s="8"/>
      <c r="V40" s="7"/>
      <c r="W40" s="8"/>
      <c r="X40" s="8"/>
      <c r="Y40" s="8"/>
      <c r="Z40" s="8"/>
      <c r="AA40" s="8"/>
      <c r="AB40" s="12"/>
      <c r="AC40" s="248" t="s">
        <v>131</v>
      </c>
      <c r="AD40" s="257" t="str">
        <f t="shared" ca="1" si="41"/>
        <v>20,636</v>
      </c>
      <c r="AE40" s="345" t="s">
        <v>1879</v>
      </c>
      <c r="AF40" s="345" t="s">
        <v>788</v>
      </c>
      <c r="AG40" s="345" t="s">
        <v>789</v>
      </c>
      <c r="AH40" s="345" t="s">
        <v>790</v>
      </c>
      <c r="AI40" s="345" t="s">
        <v>791</v>
      </c>
      <c r="AJ40" s="345" t="s">
        <v>792</v>
      </c>
      <c r="AK40" s="345" t="s">
        <v>1200</v>
      </c>
      <c r="AL40" s="345" t="s">
        <v>609</v>
      </c>
      <c r="AM40" s="345" t="s">
        <v>375</v>
      </c>
      <c r="AN40" s="345" t="s">
        <v>1491</v>
      </c>
      <c r="AO40" s="345" t="s">
        <v>1880</v>
      </c>
      <c r="AP40" s="345" t="s">
        <v>1881</v>
      </c>
      <c r="AQ40" s="345" t="s">
        <v>1882</v>
      </c>
      <c r="AR40" s="345" t="s">
        <v>1883</v>
      </c>
      <c r="AS40" s="345" t="s">
        <v>1883</v>
      </c>
      <c r="AT40" s="345" t="s">
        <v>1884</v>
      </c>
      <c r="AU40" s="345" t="s">
        <v>1885</v>
      </c>
      <c r="AV40" s="345" t="s">
        <v>1886</v>
      </c>
      <c r="AW40" s="345" t="s">
        <v>1887</v>
      </c>
      <c r="AX40" s="345" t="s">
        <v>562</v>
      </c>
      <c r="AY40" s="258"/>
      <c r="AZ40" s="232"/>
      <c r="BA40" s="258" t="s">
        <v>787</v>
      </c>
      <c r="BB40" s="258" t="s">
        <v>788</v>
      </c>
      <c r="BC40" s="258" t="s">
        <v>789</v>
      </c>
      <c r="BD40" s="258" t="s">
        <v>790</v>
      </c>
      <c r="BE40" s="258" t="s">
        <v>791</v>
      </c>
      <c r="BF40" s="258" t="s">
        <v>792</v>
      </c>
      <c r="BG40" s="258" t="s">
        <v>552</v>
      </c>
      <c r="BH40" s="258" t="s">
        <v>562</v>
      </c>
      <c r="BI40" s="258" t="s">
        <v>562</v>
      </c>
      <c r="BJ40" s="258" t="s">
        <v>562</v>
      </c>
      <c r="BK40" s="258" t="s">
        <v>793</v>
      </c>
      <c r="BL40" s="258" t="s">
        <v>794</v>
      </c>
      <c r="BM40" s="258" t="s">
        <v>795</v>
      </c>
      <c r="BN40" s="258" t="s">
        <v>796</v>
      </c>
      <c r="BO40" s="258" t="s">
        <v>796</v>
      </c>
      <c r="BP40" s="275" t="s">
        <v>797</v>
      </c>
      <c r="BQ40" s="275" t="s">
        <v>798</v>
      </c>
      <c r="BR40" s="275" t="s">
        <v>799</v>
      </c>
      <c r="BS40" s="275" t="s">
        <v>800</v>
      </c>
      <c r="BT40" s="275" t="s">
        <v>562</v>
      </c>
      <c r="BU40" s="258"/>
      <c r="BV40" s="232"/>
      <c r="BW40" s="258" t="s">
        <v>801</v>
      </c>
      <c r="BX40" s="258" t="s">
        <v>802</v>
      </c>
      <c r="BY40" s="258" t="s">
        <v>803</v>
      </c>
      <c r="BZ40" s="258" t="s">
        <v>790</v>
      </c>
      <c r="CA40" s="258" t="s">
        <v>791</v>
      </c>
      <c r="CB40" s="258" t="s">
        <v>792</v>
      </c>
      <c r="CC40" s="258" t="s">
        <v>448</v>
      </c>
      <c r="CD40" s="258" t="s">
        <v>804</v>
      </c>
      <c r="CE40" s="258" t="s">
        <v>391</v>
      </c>
      <c r="CF40" s="258" t="s">
        <v>805</v>
      </c>
      <c r="CG40" s="258" t="s">
        <v>806</v>
      </c>
      <c r="CH40" s="258" t="s">
        <v>806</v>
      </c>
      <c r="CI40" s="258" t="s">
        <v>807</v>
      </c>
      <c r="CJ40" s="258" t="s">
        <v>808</v>
      </c>
      <c r="CK40" s="258" t="s">
        <v>809</v>
      </c>
      <c r="CL40" s="275" t="s">
        <v>810</v>
      </c>
      <c r="CM40" s="275" t="s">
        <v>811</v>
      </c>
      <c r="CN40" s="275" t="s">
        <v>812</v>
      </c>
      <c r="CO40" s="275" t="s">
        <v>813</v>
      </c>
      <c r="CP40" s="275" t="s">
        <v>814</v>
      </c>
      <c r="CQ40" s="258"/>
      <c r="CR40" s="232"/>
      <c r="CS40" s="345" t="s">
        <v>2240</v>
      </c>
      <c r="CT40" s="345" t="s">
        <v>2241</v>
      </c>
      <c r="CU40" s="345" t="s">
        <v>1858</v>
      </c>
      <c r="CV40" s="345" t="s">
        <v>790</v>
      </c>
      <c r="CW40" s="345" t="s">
        <v>791</v>
      </c>
      <c r="CX40" s="345" t="s">
        <v>792</v>
      </c>
      <c r="CY40" s="345" t="s">
        <v>401</v>
      </c>
      <c r="CZ40" s="345" t="s">
        <v>568</v>
      </c>
      <c r="DA40" s="345" t="s">
        <v>857</v>
      </c>
      <c r="DB40" s="345" t="s">
        <v>2242</v>
      </c>
      <c r="DC40" s="345" t="s">
        <v>2243</v>
      </c>
      <c r="DD40" s="345" t="s">
        <v>2244</v>
      </c>
      <c r="DE40" s="345" t="s">
        <v>2245</v>
      </c>
      <c r="DF40" s="345" t="s">
        <v>2246</v>
      </c>
      <c r="DG40" s="345" t="s">
        <v>2247</v>
      </c>
      <c r="DH40" s="345" t="s">
        <v>2248</v>
      </c>
      <c r="DI40" s="345" t="s">
        <v>2249</v>
      </c>
      <c r="DJ40" s="345" t="s">
        <v>2250</v>
      </c>
      <c r="DK40" s="345" t="s">
        <v>2251</v>
      </c>
      <c r="DL40" s="345" t="s">
        <v>562</v>
      </c>
      <c r="DM40" s="258"/>
      <c r="DN40" s="232"/>
      <c r="DO40" s="345" t="s">
        <v>2625</v>
      </c>
      <c r="DP40" s="345" t="s">
        <v>364</v>
      </c>
      <c r="DQ40" s="345" t="s">
        <v>364</v>
      </c>
      <c r="DR40" s="345" t="s">
        <v>364</v>
      </c>
      <c r="DS40" s="345" t="s">
        <v>364</v>
      </c>
      <c r="DT40" s="345" t="s">
        <v>364</v>
      </c>
      <c r="DU40" s="345" t="s">
        <v>2626</v>
      </c>
      <c r="DV40" s="345" t="s">
        <v>562</v>
      </c>
      <c r="DW40" s="345" t="s">
        <v>562</v>
      </c>
      <c r="DX40" s="345" t="s">
        <v>562</v>
      </c>
      <c r="DY40" s="345" t="s">
        <v>2627</v>
      </c>
      <c r="DZ40" s="345" t="s">
        <v>2628</v>
      </c>
      <c r="EA40" s="345" t="s">
        <v>2629</v>
      </c>
      <c r="EB40" s="345" t="s">
        <v>2630</v>
      </c>
      <c r="EC40" s="345" t="s">
        <v>2630</v>
      </c>
      <c r="ED40" s="345" t="s">
        <v>2631</v>
      </c>
      <c r="EE40" s="345" t="s">
        <v>2632</v>
      </c>
      <c r="EF40" s="345" t="s">
        <v>2633</v>
      </c>
      <c r="EG40" s="345" t="s">
        <v>2634</v>
      </c>
      <c r="EH40" s="345" t="s">
        <v>562</v>
      </c>
      <c r="EI40" s="258"/>
      <c r="EJ40" s="258"/>
      <c r="EK40" s="258" t="s">
        <v>1443</v>
      </c>
      <c r="EL40" s="258" t="s">
        <v>1444</v>
      </c>
      <c r="EM40" s="258" t="s">
        <v>1429</v>
      </c>
      <c r="EN40" s="258" t="s">
        <v>364</v>
      </c>
      <c r="EO40" s="258" t="s">
        <v>364</v>
      </c>
      <c r="EP40" s="258" t="s">
        <v>364</v>
      </c>
      <c r="EQ40" s="258" t="s">
        <v>1445</v>
      </c>
      <c r="ER40" s="258" t="s">
        <v>562</v>
      </c>
      <c r="ES40" s="258" t="s">
        <v>562</v>
      </c>
      <c r="ET40" s="258" t="s">
        <v>562</v>
      </c>
      <c r="EU40" s="258" t="s">
        <v>1446</v>
      </c>
      <c r="EV40" s="258" t="s">
        <v>1447</v>
      </c>
      <c r="EW40" s="258" t="s">
        <v>1448</v>
      </c>
      <c r="EX40" s="258" t="s">
        <v>1449</v>
      </c>
      <c r="EY40" s="258" t="s">
        <v>1450</v>
      </c>
      <c r="EZ40" s="275" t="s">
        <v>1451</v>
      </c>
      <c r="FA40" s="275" t="s">
        <v>1452</v>
      </c>
      <c r="FB40" s="275" t="s">
        <v>1453</v>
      </c>
      <c r="FC40" s="275" t="s">
        <v>1454</v>
      </c>
      <c r="FD40" s="275" t="s">
        <v>562</v>
      </c>
      <c r="FE40" s="258"/>
    </row>
    <row r="41" spans="1:161" s="3" customFormat="1" ht="15"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12"/>
      <c r="AC41" s="248" t="s">
        <v>132</v>
      </c>
      <c r="AD41" s="257" t="str">
        <f t="shared" ca="1" si="41"/>
        <v>200,047</v>
      </c>
      <c r="AE41" s="345" t="s">
        <v>451</v>
      </c>
      <c r="AF41" s="345" t="s">
        <v>815</v>
      </c>
      <c r="AG41" s="345" t="s">
        <v>816</v>
      </c>
      <c r="AH41" s="345" t="s">
        <v>377</v>
      </c>
      <c r="AI41" s="345" t="s">
        <v>463</v>
      </c>
      <c r="AJ41" s="345" t="s">
        <v>2195</v>
      </c>
      <c r="AK41" s="345" t="s">
        <v>1866</v>
      </c>
      <c r="AL41" s="345" t="s">
        <v>1888</v>
      </c>
      <c r="AM41" s="345" t="s">
        <v>1889</v>
      </c>
      <c r="AN41" s="345" t="s">
        <v>1890</v>
      </c>
      <c r="AO41" s="345" t="s">
        <v>1891</v>
      </c>
      <c r="AP41" s="345" t="s">
        <v>1892</v>
      </c>
      <c r="AQ41" s="345" t="s">
        <v>1893</v>
      </c>
      <c r="AR41" s="345" t="s">
        <v>1894</v>
      </c>
      <c r="AS41" s="345" t="s">
        <v>1895</v>
      </c>
      <c r="AT41" s="345" t="s">
        <v>1896</v>
      </c>
      <c r="AU41" s="345" t="s">
        <v>1897</v>
      </c>
      <c r="AV41" s="345" t="s">
        <v>1898</v>
      </c>
      <c r="AW41" s="345" t="s">
        <v>1899</v>
      </c>
      <c r="AX41" s="345" t="s">
        <v>1294</v>
      </c>
      <c r="AY41" s="258"/>
      <c r="AZ41" s="232"/>
      <c r="BA41" s="258" t="s">
        <v>451</v>
      </c>
      <c r="BB41" s="258" t="s">
        <v>815</v>
      </c>
      <c r="BC41" s="258" t="s">
        <v>816</v>
      </c>
      <c r="BD41" s="258" t="s">
        <v>817</v>
      </c>
      <c r="BE41" s="258" t="s">
        <v>448</v>
      </c>
      <c r="BF41" s="258" t="s">
        <v>818</v>
      </c>
      <c r="BG41" s="258" t="s">
        <v>519</v>
      </c>
      <c r="BH41" s="258" t="s">
        <v>819</v>
      </c>
      <c r="BI41" s="258" t="s">
        <v>820</v>
      </c>
      <c r="BJ41" s="258" t="s">
        <v>821</v>
      </c>
      <c r="BK41" s="258" t="s">
        <v>822</v>
      </c>
      <c r="BL41" s="258" t="s">
        <v>823</v>
      </c>
      <c r="BM41" s="258" t="s">
        <v>824</v>
      </c>
      <c r="BN41" s="258" t="s">
        <v>825</v>
      </c>
      <c r="BO41" s="258" t="s">
        <v>826</v>
      </c>
      <c r="BP41" s="275" t="s">
        <v>827</v>
      </c>
      <c r="BQ41" s="275" t="s">
        <v>828</v>
      </c>
      <c r="BR41" s="275" t="s">
        <v>829</v>
      </c>
      <c r="BS41" s="275" t="s">
        <v>830</v>
      </c>
      <c r="BT41" s="275" t="s">
        <v>831</v>
      </c>
      <c r="BU41" s="258"/>
      <c r="BV41" s="232"/>
      <c r="BW41" s="258" t="s">
        <v>451</v>
      </c>
      <c r="BX41" s="258" t="s">
        <v>815</v>
      </c>
      <c r="BY41" s="258" t="s">
        <v>816</v>
      </c>
      <c r="BZ41" s="258" t="s">
        <v>832</v>
      </c>
      <c r="CA41" s="258" t="s">
        <v>457</v>
      </c>
      <c r="CB41" s="258" t="s">
        <v>818</v>
      </c>
      <c r="CC41" s="258" t="s">
        <v>519</v>
      </c>
      <c r="CD41" s="258" t="s">
        <v>833</v>
      </c>
      <c r="CE41" s="258" t="s">
        <v>820</v>
      </c>
      <c r="CF41" s="258" t="s">
        <v>834</v>
      </c>
      <c r="CG41" s="258" t="s">
        <v>571</v>
      </c>
      <c r="CH41" s="258" t="s">
        <v>572</v>
      </c>
      <c r="CI41" s="258" t="s">
        <v>573</v>
      </c>
      <c r="CJ41" s="258" t="s">
        <v>574</v>
      </c>
      <c r="CK41" s="258" t="s">
        <v>575</v>
      </c>
      <c r="CL41" s="275" t="s">
        <v>835</v>
      </c>
      <c r="CM41" s="275" t="s">
        <v>836</v>
      </c>
      <c r="CN41" s="275" t="s">
        <v>837</v>
      </c>
      <c r="CO41" s="275" t="s">
        <v>838</v>
      </c>
      <c r="CP41" s="275" t="s">
        <v>831</v>
      </c>
      <c r="CQ41" s="258"/>
      <c r="CR41" s="232"/>
      <c r="CS41" s="345" t="s">
        <v>451</v>
      </c>
      <c r="CT41" s="345" t="s">
        <v>815</v>
      </c>
      <c r="CU41" s="345" t="s">
        <v>816</v>
      </c>
      <c r="CV41" s="345" t="s">
        <v>2252</v>
      </c>
      <c r="CW41" s="345" t="s">
        <v>448</v>
      </c>
      <c r="CX41" s="345" t="s">
        <v>878</v>
      </c>
      <c r="CY41" s="345" t="s">
        <v>2253</v>
      </c>
      <c r="CZ41" s="345" t="s">
        <v>2254</v>
      </c>
      <c r="DA41" s="345" t="s">
        <v>2255</v>
      </c>
      <c r="DB41" s="345" t="s">
        <v>2256</v>
      </c>
      <c r="DC41" s="345" t="s">
        <v>2257</v>
      </c>
      <c r="DD41" s="345" t="s">
        <v>2258</v>
      </c>
      <c r="DE41" s="345" t="s">
        <v>2259</v>
      </c>
      <c r="DF41" s="345" t="s">
        <v>2260</v>
      </c>
      <c r="DG41" s="345" t="s">
        <v>2261</v>
      </c>
      <c r="DH41" s="345" t="s">
        <v>2262</v>
      </c>
      <c r="DI41" s="345" t="s">
        <v>2263</v>
      </c>
      <c r="DJ41" s="345" t="s">
        <v>2264</v>
      </c>
      <c r="DK41" s="345" t="s">
        <v>2265</v>
      </c>
      <c r="DL41" s="345" t="s">
        <v>1091</v>
      </c>
      <c r="DM41" s="258"/>
      <c r="DN41" s="232"/>
      <c r="DO41" s="345" t="s">
        <v>364</v>
      </c>
      <c r="DP41" s="345" t="s">
        <v>364</v>
      </c>
      <c r="DQ41" s="345" t="s">
        <v>364</v>
      </c>
      <c r="DR41" s="345" t="s">
        <v>363</v>
      </c>
      <c r="DS41" s="345" t="s">
        <v>1433</v>
      </c>
      <c r="DT41" s="345" t="s">
        <v>1478</v>
      </c>
      <c r="DU41" s="345" t="s">
        <v>1676</v>
      </c>
      <c r="DV41" s="345" t="s">
        <v>2635</v>
      </c>
      <c r="DW41" s="345" t="s">
        <v>2470</v>
      </c>
      <c r="DX41" s="345" t="s">
        <v>2636</v>
      </c>
      <c r="DY41" s="345" t="s">
        <v>2637</v>
      </c>
      <c r="DZ41" s="345" t="s">
        <v>2638</v>
      </c>
      <c r="EA41" s="345" t="s">
        <v>2599</v>
      </c>
      <c r="EB41" s="345" t="s">
        <v>2639</v>
      </c>
      <c r="EC41" s="345" t="s">
        <v>2640</v>
      </c>
      <c r="ED41" s="345" t="s">
        <v>2641</v>
      </c>
      <c r="EE41" s="345" t="s">
        <v>2642</v>
      </c>
      <c r="EF41" s="345" t="s">
        <v>2643</v>
      </c>
      <c r="EG41" s="345" t="s">
        <v>2644</v>
      </c>
      <c r="EH41" s="345" t="s">
        <v>2645</v>
      </c>
      <c r="EI41" s="258"/>
      <c r="EJ41" s="258"/>
      <c r="EK41" s="258" t="s">
        <v>364</v>
      </c>
      <c r="EL41" s="258" t="s">
        <v>364</v>
      </c>
      <c r="EM41" s="258" t="s">
        <v>364</v>
      </c>
      <c r="EN41" s="258" t="s">
        <v>1455</v>
      </c>
      <c r="EO41" s="258" t="s">
        <v>1433</v>
      </c>
      <c r="EP41" s="258" t="s">
        <v>364</v>
      </c>
      <c r="EQ41" s="258" t="s">
        <v>364</v>
      </c>
      <c r="ER41" s="258" t="s">
        <v>1456</v>
      </c>
      <c r="ES41" s="258" t="s">
        <v>364</v>
      </c>
      <c r="ET41" s="258" t="s">
        <v>1457</v>
      </c>
      <c r="EU41" s="258" t="s">
        <v>1458</v>
      </c>
      <c r="EV41" s="258" t="s">
        <v>1459</v>
      </c>
      <c r="EW41" s="258" t="s">
        <v>1460</v>
      </c>
      <c r="EX41" s="258" t="s">
        <v>1461</v>
      </c>
      <c r="EY41" s="258" t="s">
        <v>1462</v>
      </c>
      <c r="EZ41" s="275" t="s">
        <v>1463</v>
      </c>
      <c r="FA41" s="275" t="s">
        <v>1464</v>
      </c>
      <c r="FB41" s="275" t="s">
        <v>1465</v>
      </c>
      <c r="FC41" s="275" t="s">
        <v>1466</v>
      </c>
      <c r="FD41" s="275" t="s">
        <v>1442</v>
      </c>
      <c r="FE41" s="258"/>
    </row>
    <row r="42" spans="1:161" s="3" customFormat="1" ht="12.75" customHeight="1"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12"/>
      <c r="AC42" s="248" t="s">
        <v>133</v>
      </c>
      <c r="AD42" s="257" t="str">
        <f t="shared" ca="1" si="41"/>
        <v>188,610</v>
      </c>
      <c r="AE42" s="345" t="s">
        <v>452</v>
      </c>
      <c r="AF42" s="345" t="s">
        <v>1900</v>
      </c>
      <c r="AG42" s="345" t="s">
        <v>364</v>
      </c>
      <c r="AH42" s="345" t="s">
        <v>2196</v>
      </c>
      <c r="AI42" s="345" t="s">
        <v>367</v>
      </c>
      <c r="AJ42" s="345" t="s">
        <v>454</v>
      </c>
      <c r="AK42" s="345" t="s">
        <v>841</v>
      </c>
      <c r="AL42" s="345" t="s">
        <v>456</v>
      </c>
      <c r="AM42" s="345" t="s">
        <v>366</v>
      </c>
      <c r="AN42" s="345" t="s">
        <v>842</v>
      </c>
      <c r="AO42" s="345" t="s">
        <v>1901</v>
      </c>
      <c r="AP42" s="345" t="s">
        <v>1901</v>
      </c>
      <c r="AQ42" s="345" t="s">
        <v>364</v>
      </c>
      <c r="AR42" s="345" t="s">
        <v>1902</v>
      </c>
      <c r="AS42" s="345" t="s">
        <v>1903</v>
      </c>
      <c r="AT42" s="345" t="s">
        <v>1904</v>
      </c>
      <c r="AU42" s="345" t="s">
        <v>1905</v>
      </c>
      <c r="AV42" s="345" t="s">
        <v>1906</v>
      </c>
      <c r="AW42" s="345" t="s">
        <v>1907</v>
      </c>
      <c r="AX42" s="345" t="s">
        <v>1042</v>
      </c>
      <c r="AY42" s="258"/>
      <c r="AZ42" s="232"/>
      <c r="BA42" s="258" t="s">
        <v>452</v>
      </c>
      <c r="BB42" s="258" t="s">
        <v>839</v>
      </c>
      <c r="BC42" s="258"/>
      <c r="BD42" s="258" t="s">
        <v>840</v>
      </c>
      <c r="BE42" s="258" t="s">
        <v>367</v>
      </c>
      <c r="BF42" s="258" t="s">
        <v>454</v>
      </c>
      <c r="BG42" s="258" t="s">
        <v>841</v>
      </c>
      <c r="BH42" s="258" t="s">
        <v>456</v>
      </c>
      <c r="BI42" s="258" t="s">
        <v>366</v>
      </c>
      <c r="BJ42" s="258" t="s">
        <v>842</v>
      </c>
      <c r="BK42" s="258" t="s">
        <v>843</v>
      </c>
      <c r="BL42" s="258" t="s">
        <v>843</v>
      </c>
      <c r="BM42" s="258"/>
      <c r="BN42" s="258" t="s">
        <v>844</v>
      </c>
      <c r="BO42" s="258" t="s">
        <v>845</v>
      </c>
      <c r="BP42" s="275" t="s">
        <v>846</v>
      </c>
      <c r="BQ42" s="275" t="s">
        <v>847</v>
      </c>
      <c r="BR42" s="275" t="s">
        <v>848</v>
      </c>
      <c r="BS42" s="275" t="s">
        <v>849</v>
      </c>
      <c r="BT42" s="275" t="s">
        <v>850</v>
      </c>
      <c r="BU42" s="258"/>
      <c r="BV42" s="232"/>
      <c r="BW42" s="258" t="s">
        <v>452</v>
      </c>
      <c r="BX42" s="258" t="s">
        <v>453</v>
      </c>
      <c r="BY42" s="258"/>
      <c r="BZ42" s="258" t="s">
        <v>370</v>
      </c>
      <c r="CA42" s="258" t="s">
        <v>367</v>
      </c>
      <c r="CB42" s="258" t="s">
        <v>454</v>
      </c>
      <c r="CC42" s="258" t="s">
        <v>455</v>
      </c>
      <c r="CD42" s="258" t="s">
        <v>456</v>
      </c>
      <c r="CE42" s="258" t="s">
        <v>457</v>
      </c>
      <c r="CF42" s="258" t="s">
        <v>458</v>
      </c>
      <c r="CG42" s="258" t="s">
        <v>576</v>
      </c>
      <c r="CH42" s="258" t="s">
        <v>576</v>
      </c>
      <c r="CI42" s="258"/>
      <c r="CJ42" s="258" t="s">
        <v>577</v>
      </c>
      <c r="CK42" s="258" t="s">
        <v>578</v>
      </c>
      <c r="CL42" s="275" t="s">
        <v>851</v>
      </c>
      <c r="CM42" s="275" t="s">
        <v>562</v>
      </c>
      <c r="CN42" s="275" t="s">
        <v>852</v>
      </c>
      <c r="CO42" s="275" t="s">
        <v>853</v>
      </c>
      <c r="CP42" s="275" t="s">
        <v>854</v>
      </c>
      <c r="CQ42" s="258"/>
      <c r="CR42" s="232"/>
      <c r="CS42" s="345" t="s">
        <v>452</v>
      </c>
      <c r="CT42" s="345" t="s">
        <v>2266</v>
      </c>
      <c r="CU42" s="345" t="s">
        <v>364</v>
      </c>
      <c r="CV42" s="345" t="s">
        <v>2196</v>
      </c>
      <c r="CW42" s="345" t="s">
        <v>367</v>
      </c>
      <c r="CX42" s="345" t="s">
        <v>454</v>
      </c>
      <c r="CY42" s="345" t="s">
        <v>442</v>
      </c>
      <c r="CZ42" s="345" t="s">
        <v>456</v>
      </c>
      <c r="DA42" s="345" t="s">
        <v>366</v>
      </c>
      <c r="DB42" s="345" t="s">
        <v>2267</v>
      </c>
      <c r="DC42" s="345" t="s">
        <v>2268</v>
      </c>
      <c r="DD42" s="345" t="s">
        <v>2268</v>
      </c>
      <c r="DE42" s="345" t="s">
        <v>364</v>
      </c>
      <c r="DF42" s="345" t="s">
        <v>2269</v>
      </c>
      <c r="DG42" s="345" t="s">
        <v>2270</v>
      </c>
      <c r="DH42" s="345" t="s">
        <v>2271</v>
      </c>
      <c r="DI42" s="345" t="s">
        <v>2272</v>
      </c>
      <c r="DJ42" s="345" t="s">
        <v>2273</v>
      </c>
      <c r="DK42" s="345" t="s">
        <v>2274</v>
      </c>
      <c r="DL42" s="345" t="s">
        <v>1049</v>
      </c>
      <c r="DM42" s="258"/>
      <c r="DN42" s="232"/>
      <c r="DO42" s="345" t="s">
        <v>364</v>
      </c>
      <c r="DP42" s="345" t="s">
        <v>376</v>
      </c>
      <c r="DQ42" s="345" t="s">
        <v>364</v>
      </c>
      <c r="DR42" s="345" t="s">
        <v>364</v>
      </c>
      <c r="DS42" s="345" t="s">
        <v>364</v>
      </c>
      <c r="DT42" s="345" t="s">
        <v>364</v>
      </c>
      <c r="DU42" s="345" t="s">
        <v>364</v>
      </c>
      <c r="DV42" s="345" t="s">
        <v>364</v>
      </c>
      <c r="DW42" s="345" t="s">
        <v>364</v>
      </c>
      <c r="DX42" s="345" t="s">
        <v>364</v>
      </c>
      <c r="DY42" s="345" t="s">
        <v>2646</v>
      </c>
      <c r="DZ42" s="345" t="s">
        <v>2646</v>
      </c>
      <c r="EA42" s="345" t="s">
        <v>364</v>
      </c>
      <c r="EB42" s="345" t="s">
        <v>2647</v>
      </c>
      <c r="EC42" s="345" t="s">
        <v>2648</v>
      </c>
      <c r="ED42" s="345" t="s">
        <v>2649</v>
      </c>
      <c r="EE42" s="345" t="s">
        <v>2650</v>
      </c>
      <c r="EF42" s="345" t="s">
        <v>2651</v>
      </c>
      <c r="EG42" s="345" t="s">
        <v>2652</v>
      </c>
      <c r="EH42" s="345" t="s">
        <v>1562</v>
      </c>
      <c r="EI42" s="258"/>
      <c r="EJ42" s="258"/>
      <c r="EK42" s="258" t="s">
        <v>364</v>
      </c>
      <c r="EL42" s="258" t="s">
        <v>464</v>
      </c>
      <c r="EM42" s="258" t="s">
        <v>364</v>
      </c>
      <c r="EN42" s="258" t="s">
        <v>1467</v>
      </c>
      <c r="EO42" s="258" t="s">
        <v>364</v>
      </c>
      <c r="EP42" s="258" t="s">
        <v>364</v>
      </c>
      <c r="EQ42" s="258" t="s">
        <v>367</v>
      </c>
      <c r="ER42" s="258" t="s">
        <v>364</v>
      </c>
      <c r="ES42" s="258" t="s">
        <v>1468</v>
      </c>
      <c r="ET42" s="258" t="s">
        <v>1469</v>
      </c>
      <c r="EU42" s="258" t="s">
        <v>1470</v>
      </c>
      <c r="EV42" s="258" t="s">
        <v>1470</v>
      </c>
      <c r="EW42" s="258" t="s">
        <v>364</v>
      </c>
      <c r="EX42" s="258" t="s">
        <v>1471</v>
      </c>
      <c r="EY42" s="258" t="s">
        <v>1472</v>
      </c>
      <c r="EZ42" s="275" t="s">
        <v>1473</v>
      </c>
      <c r="FA42" s="275" t="s">
        <v>562</v>
      </c>
      <c r="FB42" s="275" t="s">
        <v>1474</v>
      </c>
      <c r="FC42" s="275" t="s">
        <v>1475</v>
      </c>
      <c r="FD42" s="275" t="s">
        <v>1476</v>
      </c>
      <c r="FE42" s="258"/>
    </row>
    <row r="43" spans="1:161" s="3" customFormat="1" ht="12.75" customHeight="1"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12"/>
      <c r="AC43" s="248" t="s">
        <v>134</v>
      </c>
      <c r="AD43" s="257" t="str">
        <f t="shared" ca="1" si="41"/>
        <v>21,730</v>
      </c>
      <c r="AE43" s="345" t="s">
        <v>459</v>
      </c>
      <c r="AF43" s="345" t="s">
        <v>855</v>
      </c>
      <c r="AG43" s="345" t="s">
        <v>416</v>
      </c>
      <c r="AH43" s="345" t="s">
        <v>856</v>
      </c>
      <c r="AI43" s="345" t="s">
        <v>857</v>
      </c>
      <c r="AJ43" s="345" t="s">
        <v>562</v>
      </c>
      <c r="AK43" s="345" t="s">
        <v>1172</v>
      </c>
      <c r="AL43" s="345" t="s">
        <v>1908</v>
      </c>
      <c r="AM43" s="345" t="s">
        <v>363</v>
      </c>
      <c r="AN43" s="345" t="s">
        <v>860</v>
      </c>
      <c r="AO43" s="345" t="s">
        <v>1909</v>
      </c>
      <c r="AP43" s="345" t="s">
        <v>1909</v>
      </c>
      <c r="AQ43" s="345" t="s">
        <v>364</v>
      </c>
      <c r="AR43" s="345" t="s">
        <v>1910</v>
      </c>
      <c r="AS43" s="345" t="s">
        <v>1910</v>
      </c>
      <c r="AT43" s="345" t="s">
        <v>1911</v>
      </c>
      <c r="AU43" s="345" t="s">
        <v>1912</v>
      </c>
      <c r="AV43" s="345" t="s">
        <v>1913</v>
      </c>
      <c r="AW43" s="345" t="s">
        <v>1914</v>
      </c>
      <c r="AX43" s="345" t="s">
        <v>1026</v>
      </c>
      <c r="AY43" s="258"/>
      <c r="AZ43" s="232"/>
      <c r="BA43" s="258" t="s">
        <v>459</v>
      </c>
      <c r="BB43" s="258" t="s">
        <v>855</v>
      </c>
      <c r="BC43" s="258" t="s">
        <v>416</v>
      </c>
      <c r="BD43" s="258" t="s">
        <v>856</v>
      </c>
      <c r="BE43" s="258" t="s">
        <v>857</v>
      </c>
      <c r="BF43" s="258" t="s">
        <v>857</v>
      </c>
      <c r="BG43" s="258" t="s">
        <v>858</v>
      </c>
      <c r="BH43" s="258" t="s">
        <v>859</v>
      </c>
      <c r="BI43" s="258" t="s">
        <v>363</v>
      </c>
      <c r="BJ43" s="258" t="s">
        <v>860</v>
      </c>
      <c r="BK43" s="258" t="s">
        <v>861</v>
      </c>
      <c r="BL43" s="258" t="s">
        <v>861</v>
      </c>
      <c r="BM43" s="258" t="s">
        <v>562</v>
      </c>
      <c r="BN43" s="258" t="s">
        <v>862</v>
      </c>
      <c r="BO43" s="258" t="s">
        <v>862</v>
      </c>
      <c r="BP43" s="275" t="s">
        <v>863</v>
      </c>
      <c r="BQ43" s="275" t="s">
        <v>864</v>
      </c>
      <c r="BR43" s="275" t="s">
        <v>865</v>
      </c>
      <c r="BS43" s="275" t="s">
        <v>866</v>
      </c>
      <c r="BT43" s="275" t="s">
        <v>867</v>
      </c>
      <c r="BU43" s="258"/>
      <c r="BV43" s="232"/>
      <c r="BW43" s="258" t="s">
        <v>459</v>
      </c>
      <c r="BX43" s="258" t="s">
        <v>855</v>
      </c>
      <c r="BY43" s="258" t="s">
        <v>416</v>
      </c>
      <c r="BZ43" s="258" t="s">
        <v>868</v>
      </c>
      <c r="CA43" s="258" t="s">
        <v>857</v>
      </c>
      <c r="CB43" s="258" t="s">
        <v>394</v>
      </c>
      <c r="CC43" s="258" t="s">
        <v>858</v>
      </c>
      <c r="CD43" s="258" t="s">
        <v>859</v>
      </c>
      <c r="CE43" s="258" t="s">
        <v>363</v>
      </c>
      <c r="CF43" s="258" t="s">
        <v>869</v>
      </c>
      <c r="CG43" s="258" t="s">
        <v>579</v>
      </c>
      <c r="CH43" s="258" t="s">
        <v>579</v>
      </c>
      <c r="CI43" s="258" t="s">
        <v>580</v>
      </c>
      <c r="CJ43" s="258" t="s">
        <v>581</v>
      </c>
      <c r="CK43" s="258" t="s">
        <v>581</v>
      </c>
      <c r="CL43" s="275" t="s">
        <v>870</v>
      </c>
      <c r="CM43" s="275" t="s">
        <v>871</v>
      </c>
      <c r="CN43" s="275" t="s">
        <v>872</v>
      </c>
      <c r="CO43" s="275" t="s">
        <v>873</v>
      </c>
      <c r="CP43" s="275" t="s">
        <v>874</v>
      </c>
      <c r="CQ43" s="258"/>
      <c r="CR43" s="232"/>
      <c r="CS43" s="345" t="s">
        <v>459</v>
      </c>
      <c r="CT43" s="345" t="s">
        <v>855</v>
      </c>
      <c r="CU43" s="345" t="s">
        <v>416</v>
      </c>
      <c r="CV43" s="345" t="s">
        <v>2275</v>
      </c>
      <c r="CW43" s="345" t="s">
        <v>857</v>
      </c>
      <c r="CX43" s="345" t="s">
        <v>368</v>
      </c>
      <c r="CY43" s="345" t="s">
        <v>414</v>
      </c>
      <c r="CZ43" s="345" t="s">
        <v>2276</v>
      </c>
      <c r="DA43" s="345" t="s">
        <v>363</v>
      </c>
      <c r="DB43" s="345" t="s">
        <v>2277</v>
      </c>
      <c r="DC43" s="345" t="s">
        <v>2278</v>
      </c>
      <c r="DD43" s="345" t="s">
        <v>2278</v>
      </c>
      <c r="DE43" s="345" t="s">
        <v>951</v>
      </c>
      <c r="DF43" s="345" t="s">
        <v>2279</v>
      </c>
      <c r="DG43" s="345" t="s">
        <v>2279</v>
      </c>
      <c r="DH43" s="345" t="s">
        <v>2280</v>
      </c>
      <c r="DI43" s="345" t="s">
        <v>2281</v>
      </c>
      <c r="DJ43" s="345" t="s">
        <v>2282</v>
      </c>
      <c r="DK43" s="345" t="s">
        <v>2283</v>
      </c>
      <c r="DL43" s="345" t="s">
        <v>1026</v>
      </c>
      <c r="DM43" s="258"/>
      <c r="DN43" s="232"/>
      <c r="DO43" s="345" t="s">
        <v>364</v>
      </c>
      <c r="DP43" s="345" t="s">
        <v>364</v>
      </c>
      <c r="DQ43" s="345" t="s">
        <v>364</v>
      </c>
      <c r="DR43" s="345" t="s">
        <v>364</v>
      </c>
      <c r="DS43" s="345" t="s">
        <v>364</v>
      </c>
      <c r="DT43" s="345" t="s">
        <v>562</v>
      </c>
      <c r="DU43" s="345" t="s">
        <v>367</v>
      </c>
      <c r="DV43" s="345" t="s">
        <v>2653</v>
      </c>
      <c r="DW43" s="345" t="s">
        <v>364</v>
      </c>
      <c r="DX43" s="345" t="s">
        <v>364</v>
      </c>
      <c r="DY43" s="345" t="s">
        <v>2654</v>
      </c>
      <c r="DZ43" s="345" t="s">
        <v>2654</v>
      </c>
      <c r="EA43" s="345" t="s">
        <v>562</v>
      </c>
      <c r="EB43" s="345" t="s">
        <v>2655</v>
      </c>
      <c r="EC43" s="345" t="s">
        <v>2655</v>
      </c>
      <c r="ED43" s="345" t="s">
        <v>2656</v>
      </c>
      <c r="EE43" s="345" t="s">
        <v>2657</v>
      </c>
      <c r="EF43" s="345" t="s">
        <v>2658</v>
      </c>
      <c r="EG43" s="345" t="s">
        <v>2659</v>
      </c>
      <c r="EH43" s="345" t="s">
        <v>1500</v>
      </c>
      <c r="EI43" s="258"/>
      <c r="EJ43" s="258"/>
      <c r="EK43" s="258" t="s">
        <v>364</v>
      </c>
      <c r="EL43" s="258" t="s">
        <v>364</v>
      </c>
      <c r="EM43" s="258" t="s">
        <v>364</v>
      </c>
      <c r="EN43" s="258" t="s">
        <v>1477</v>
      </c>
      <c r="EO43" s="258" t="s">
        <v>364</v>
      </c>
      <c r="EP43" s="258" t="s">
        <v>1478</v>
      </c>
      <c r="EQ43" s="258" t="s">
        <v>364</v>
      </c>
      <c r="ER43" s="258" t="s">
        <v>364</v>
      </c>
      <c r="ES43" s="258" t="s">
        <v>364</v>
      </c>
      <c r="ET43" s="258" t="s">
        <v>1479</v>
      </c>
      <c r="EU43" s="258" t="s">
        <v>1480</v>
      </c>
      <c r="EV43" s="258" t="s">
        <v>1480</v>
      </c>
      <c r="EW43" s="258" t="s">
        <v>562</v>
      </c>
      <c r="EX43" s="258" t="s">
        <v>1481</v>
      </c>
      <c r="EY43" s="258" t="s">
        <v>1481</v>
      </c>
      <c r="EZ43" s="275" t="s">
        <v>1482</v>
      </c>
      <c r="FA43" s="275" t="s">
        <v>1483</v>
      </c>
      <c r="FB43" s="275" t="s">
        <v>1484</v>
      </c>
      <c r="FC43" s="275" t="s">
        <v>1485</v>
      </c>
      <c r="FD43" s="275" t="s">
        <v>1486</v>
      </c>
      <c r="FE43" s="258"/>
    </row>
    <row r="44" spans="1:161" s="2" customFormat="1" ht="12.75" customHeight="1"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12"/>
      <c r="AC44" s="248" t="s">
        <v>347</v>
      </c>
      <c r="AD44" s="257" t="str">
        <f t="shared" ca="1" si="41"/>
        <v>-</v>
      </c>
      <c r="AE44" s="345" t="s">
        <v>562</v>
      </c>
      <c r="AF44" s="345" t="s">
        <v>562</v>
      </c>
      <c r="AG44" s="345" t="s">
        <v>562</v>
      </c>
      <c r="AH44" s="345" t="s">
        <v>562</v>
      </c>
      <c r="AI44" s="345" t="s">
        <v>562</v>
      </c>
      <c r="AJ44" s="345" t="s">
        <v>562</v>
      </c>
      <c r="AK44" s="345" t="s">
        <v>562</v>
      </c>
      <c r="AL44" s="345" t="s">
        <v>562</v>
      </c>
      <c r="AM44" s="345" t="s">
        <v>562</v>
      </c>
      <c r="AN44" s="345" t="s">
        <v>562</v>
      </c>
      <c r="AO44" s="345" t="s">
        <v>562</v>
      </c>
      <c r="AP44" s="345" t="s">
        <v>562</v>
      </c>
      <c r="AQ44" s="345" t="s">
        <v>562</v>
      </c>
      <c r="AR44" s="345" t="s">
        <v>562</v>
      </c>
      <c r="AS44" s="345" t="s">
        <v>562</v>
      </c>
      <c r="AT44" s="345" t="s">
        <v>562</v>
      </c>
      <c r="AU44" s="345" t="s">
        <v>562</v>
      </c>
      <c r="AV44" s="345" t="s">
        <v>562</v>
      </c>
      <c r="AW44" s="345" t="s">
        <v>562</v>
      </c>
      <c r="AX44" s="345" t="s">
        <v>562</v>
      </c>
      <c r="AY44" s="258"/>
      <c r="AZ44" s="260"/>
      <c r="BA44" s="258" t="s">
        <v>562</v>
      </c>
      <c r="BB44" s="258" t="s">
        <v>562</v>
      </c>
      <c r="BC44" s="258" t="s">
        <v>562</v>
      </c>
      <c r="BD44" s="258" t="s">
        <v>562</v>
      </c>
      <c r="BE44" s="258" t="s">
        <v>562</v>
      </c>
      <c r="BF44" s="258" t="s">
        <v>562</v>
      </c>
      <c r="BG44" s="258" t="s">
        <v>562</v>
      </c>
      <c r="BH44" s="258" t="s">
        <v>562</v>
      </c>
      <c r="BI44" s="258" t="s">
        <v>562</v>
      </c>
      <c r="BJ44" s="258" t="s">
        <v>562</v>
      </c>
      <c r="BK44" s="258" t="s">
        <v>562</v>
      </c>
      <c r="BL44" s="258" t="s">
        <v>562</v>
      </c>
      <c r="BM44" s="258" t="s">
        <v>562</v>
      </c>
      <c r="BN44" s="258" t="s">
        <v>562</v>
      </c>
      <c r="BO44" s="258" t="s">
        <v>562</v>
      </c>
      <c r="BP44" s="275" t="s">
        <v>562</v>
      </c>
      <c r="BQ44" s="275" t="s">
        <v>562</v>
      </c>
      <c r="BR44" s="275" t="s">
        <v>562</v>
      </c>
      <c r="BS44" s="275" t="s">
        <v>562</v>
      </c>
      <c r="BT44" s="275" t="s">
        <v>562</v>
      </c>
      <c r="BU44" s="258"/>
      <c r="BV44" s="260"/>
      <c r="BW44" s="258" t="s">
        <v>562</v>
      </c>
      <c r="BX44" s="258" t="s">
        <v>562</v>
      </c>
      <c r="BY44" s="258" t="s">
        <v>562</v>
      </c>
      <c r="BZ44" s="258" t="s">
        <v>562</v>
      </c>
      <c r="CA44" s="258" t="s">
        <v>562</v>
      </c>
      <c r="CB44" s="258" t="s">
        <v>562</v>
      </c>
      <c r="CC44" s="258" t="s">
        <v>562</v>
      </c>
      <c r="CD44" s="258" t="s">
        <v>562</v>
      </c>
      <c r="CE44" s="258" t="s">
        <v>562</v>
      </c>
      <c r="CF44" s="258" t="s">
        <v>562</v>
      </c>
      <c r="CG44" s="258" t="s">
        <v>562</v>
      </c>
      <c r="CH44" s="258" t="s">
        <v>562</v>
      </c>
      <c r="CI44" s="258" t="s">
        <v>562</v>
      </c>
      <c r="CJ44" s="258" t="s">
        <v>562</v>
      </c>
      <c r="CK44" s="258" t="s">
        <v>562</v>
      </c>
      <c r="CL44" s="275" t="s">
        <v>562</v>
      </c>
      <c r="CM44" s="275" t="s">
        <v>562</v>
      </c>
      <c r="CN44" s="275" t="s">
        <v>562</v>
      </c>
      <c r="CO44" s="275" t="s">
        <v>562</v>
      </c>
      <c r="CP44" s="275" t="s">
        <v>562</v>
      </c>
      <c r="CQ44" s="258"/>
      <c r="CR44" s="260"/>
      <c r="CS44" s="345" t="s">
        <v>562</v>
      </c>
      <c r="CT44" s="345" t="s">
        <v>562</v>
      </c>
      <c r="CU44" s="345" t="s">
        <v>562</v>
      </c>
      <c r="CV44" s="345" t="s">
        <v>562</v>
      </c>
      <c r="CW44" s="345" t="s">
        <v>562</v>
      </c>
      <c r="CX44" s="345" t="s">
        <v>562</v>
      </c>
      <c r="CY44" s="345" t="s">
        <v>562</v>
      </c>
      <c r="CZ44" s="345" t="s">
        <v>562</v>
      </c>
      <c r="DA44" s="345" t="s">
        <v>562</v>
      </c>
      <c r="DB44" s="345" t="s">
        <v>562</v>
      </c>
      <c r="DC44" s="345" t="s">
        <v>562</v>
      </c>
      <c r="DD44" s="345" t="s">
        <v>562</v>
      </c>
      <c r="DE44" s="345" t="s">
        <v>562</v>
      </c>
      <c r="DF44" s="345" t="s">
        <v>562</v>
      </c>
      <c r="DG44" s="345" t="s">
        <v>562</v>
      </c>
      <c r="DH44" s="345" t="s">
        <v>562</v>
      </c>
      <c r="DI44" s="345" t="s">
        <v>562</v>
      </c>
      <c r="DJ44" s="345" t="s">
        <v>562</v>
      </c>
      <c r="DK44" s="345" t="s">
        <v>562</v>
      </c>
      <c r="DL44" s="345" t="s">
        <v>562</v>
      </c>
      <c r="DM44" s="258"/>
      <c r="DN44" s="260"/>
      <c r="DO44" s="345" t="s">
        <v>562</v>
      </c>
      <c r="DP44" s="345" t="s">
        <v>562</v>
      </c>
      <c r="DQ44" s="345" t="s">
        <v>562</v>
      </c>
      <c r="DR44" s="345" t="s">
        <v>562</v>
      </c>
      <c r="DS44" s="345" t="s">
        <v>562</v>
      </c>
      <c r="DT44" s="345" t="s">
        <v>562</v>
      </c>
      <c r="DU44" s="345" t="s">
        <v>562</v>
      </c>
      <c r="DV44" s="345" t="s">
        <v>562</v>
      </c>
      <c r="DW44" s="345" t="s">
        <v>562</v>
      </c>
      <c r="DX44" s="345" t="s">
        <v>562</v>
      </c>
      <c r="DY44" s="345" t="s">
        <v>562</v>
      </c>
      <c r="DZ44" s="345" t="s">
        <v>562</v>
      </c>
      <c r="EA44" s="345" t="s">
        <v>562</v>
      </c>
      <c r="EB44" s="345" t="s">
        <v>562</v>
      </c>
      <c r="EC44" s="345" t="s">
        <v>562</v>
      </c>
      <c r="ED44" s="345" t="s">
        <v>562</v>
      </c>
      <c r="EE44" s="345" t="s">
        <v>562</v>
      </c>
      <c r="EF44" s="345" t="s">
        <v>562</v>
      </c>
      <c r="EG44" s="345" t="s">
        <v>562</v>
      </c>
      <c r="EH44" s="345" t="s">
        <v>562</v>
      </c>
      <c r="EI44" s="258"/>
      <c r="EJ44" s="258"/>
      <c r="EK44" s="258" t="s">
        <v>562</v>
      </c>
      <c r="EL44" s="258" t="s">
        <v>562</v>
      </c>
      <c r="EM44" s="258" t="s">
        <v>562</v>
      </c>
      <c r="EN44" s="258" t="s">
        <v>562</v>
      </c>
      <c r="EO44" s="258" t="s">
        <v>562</v>
      </c>
      <c r="EP44" s="258" t="s">
        <v>562</v>
      </c>
      <c r="EQ44" s="258" t="s">
        <v>562</v>
      </c>
      <c r="ER44" s="258" t="s">
        <v>562</v>
      </c>
      <c r="ES44" s="258" t="s">
        <v>562</v>
      </c>
      <c r="ET44" s="258" t="s">
        <v>562</v>
      </c>
      <c r="EU44" s="258" t="s">
        <v>562</v>
      </c>
      <c r="EV44" s="258" t="s">
        <v>562</v>
      </c>
      <c r="EW44" s="258" t="s">
        <v>562</v>
      </c>
      <c r="EX44" s="258" t="s">
        <v>562</v>
      </c>
      <c r="EY44" s="258" t="s">
        <v>562</v>
      </c>
      <c r="EZ44" s="275" t="s">
        <v>562</v>
      </c>
      <c r="FA44" s="275" t="s">
        <v>562</v>
      </c>
      <c r="FB44" s="275" t="s">
        <v>562</v>
      </c>
      <c r="FC44" s="275" t="s">
        <v>562</v>
      </c>
      <c r="FD44" s="275" t="s">
        <v>562</v>
      </c>
      <c r="FE44" s="258"/>
    </row>
    <row r="45" spans="1:161" s="2" customFormat="1" ht="12.75" customHeight="1"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12"/>
      <c r="AC45" s="248" t="s">
        <v>348</v>
      </c>
      <c r="AD45" s="257" t="str">
        <f t="shared" ca="1" si="41"/>
        <v>-</v>
      </c>
      <c r="AE45" s="345" t="s">
        <v>562</v>
      </c>
      <c r="AF45" s="345" t="s">
        <v>562</v>
      </c>
      <c r="AG45" s="345" t="s">
        <v>562</v>
      </c>
      <c r="AH45" s="345" t="s">
        <v>562</v>
      </c>
      <c r="AI45" s="345" t="s">
        <v>562</v>
      </c>
      <c r="AJ45" s="345" t="s">
        <v>562</v>
      </c>
      <c r="AK45" s="345" t="s">
        <v>562</v>
      </c>
      <c r="AL45" s="345" t="s">
        <v>562</v>
      </c>
      <c r="AM45" s="345" t="s">
        <v>562</v>
      </c>
      <c r="AN45" s="345" t="s">
        <v>562</v>
      </c>
      <c r="AO45" s="345" t="s">
        <v>562</v>
      </c>
      <c r="AP45" s="345" t="s">
        <v>562</v>
      </c>
      <c r="AQ45" s="345" t="s">
        <v>562</v>
      </c>
      <c r="AR45" s="345" t="s">
        <v>562</v>
      </c>
      <c r="AS45" s="345" t="s">
        <v>562</v>
      </c>
      <c r="AT45" s="345" t="s">
        <v>562</v>
      </c>
      <c r="AU45" s="345" t="s">
        <v>562</v>
      </c>
      <c r="AV45" s="345" t="s">
        <v>562</v>
      </c>
      <c r="AW45" s="345" t="s">
        <v>562</v>
      </c>
      <c r="AX45" s="345" t="s">
        <v>562</v>
      </c>
      <c r="AY45" s="258"/>
      <c r="AZ45" s="260"/>
      <c r="BA45" s="258" t="s">
        <v>562</v>
      </c>
      <c r="BB45" s="258" t="s">
        <v>562</v>
      </c>
      <c r="BC45" s="258" t="s">
        <v>562</v>
      </c>
      <c r="BD45" s="258" t="s">
        <v>562</v>
      </c>
      <c r="BE45" s="258" t="s">
        <v>562</v>
      </c>
      <c r="BF45" s="258" t="s">
        <v>562</v>
      </c>
      <c r="BG45" s="258" t="s">
        <v>562</v>
      </c>
      <c r="BH45" s="258" t="s">
        <v>562</v>
      </c>
      <c r="BI45" s="258" t="s">
        <v>562</v>
      </c>
      <c r="BJ45" s="258" t="s">
        <v>562</v>
      </c>
      <c r="BK45" s="258" t="s">
        <v>562</v>
      </c>
      <c r="BL45" s="258" t="s">
        <v>562</v>
      </c>
      <c r="BM45" s="258" t="s">
        <v>562</v>
      </c>
      <c r="BN45" s="258" t="s">
        <v>562</v>
      </c>
      <c r="BO45" s="258" t="s">
        <v>562</v>
      </c>
      <c r="BP45" s="275" t="s">
        <v>562</v>
      </c>
      <c r="BQ45" s="275" t="s">
        <v>562</v>
      </c>
      <c r="BR45" s="275" t="s">
        <v>562</v>
      </c>
      <c r="BS45" s="275" t="s">
        <v>562</v>
      </c>
      <c r="BT45" s="275" t="s">
        <v>562</v>
      </c>
      <c r="BU45" s="258"/>
      <c r="BV45" s="260"/>
      <c r="BW45" s="258" t="s">
        <v>562</v>
      </c>
      <c r="BX45" s="258" t="s">
        <v>562</v>
      </c>
      <c r="BY45" s="258" t="s">
        <v>562</v>
      </c>
      <c r="BZ45" s="258" t="s">
        <v>562</v>
      </c>
      <c r="CA45" s="258" t="s">
        <v>562</v>
      </c>
      <c r="CB45" s="258" t="s">
        <v>562</v>
      </c>
      <c r="CC45" s="258" t="s">
        <v>562</v>
      </c>
      <c r="CD45" s="258" t="s">
        <v>562</v>
      </c>
      <c r="CE45" s="258" t="s">
        <v>562</v>
      </c>
      <c r="CF45" s="258" t="s">
        <v>562</v>
      </c>
      <c r="CG45" s="258" t="s">
        <v>562</v>
      </c>
      <c r="CH45" s="258" t="s">
        <v>562</v>
      </c>
      <c r="CI45" s="258" t="s">
        <v>562</v>
      </c>
      <c r="CJ45" s="258" t="s">
        <v>562</v>
      </c>
      <c r="CK45" s="258" t="s">
        <v>562</v>
      </c>
      <c r="CL45" s="275" t="s">
        <v>562</v>
      </c>
      <c r="CM45" s="275" t="s">
        <v>562</v>
      </c>
      <c r="CN45" s="275" t="s">
        <v>562</v>
      </c>
      <c r="CO45" s="275" t="s">
        <v>562</v>
      </c>
      <c r="CP45" s="275" t="s">
        <v>562</v>
      </c>
      <c r="CQ45" s="258"/>
      <c r="CR45" s="260"/>
      <c r="CS45" s="345" t="s">
        <v>562</v>
      </c>
      <c r="CT45" s="345" t="s">
        <v>562</v>
      </c>
      <c r="CU45" s="345" t="s">
        <v>562</v>
      </c>
      <c r="CV45" s="345" t="s">
        <v>562</v>
      </c>
      <c r="CW45" s="345" t="s">
        <v>562</v>
      </c>
      <c r="CX45" s="345" t="s">
        <v>562</v>
      </c>
      <c r="CY45" s="345" t="s">
        <v>562</v>
      </c>
      <c r="CZ45" s="345" t="s">
        <v>562</v>
      </c>
      <c r="DA45" s="345" t="s">
        <v>562</v>
      </c>
      <c r="DB45" s="345" t="s">
        <v>562</v>
      </c>
      <c r="DC45" s="345" t="s">
        <v>562</v>
      </c>
      <c r="DD45" s="345" t="s">
        <v>562</v>
      </c>
      <c r="DE45" s="345" t="s">
        <v>562</v>
      </c>
      <c r="DF45" s="345" t="s">
        <v>562</v>
      </c>
      <c r="DG45" s="345" t="s">
        <v>562</v>
      </c>
      <c r="DH45" s="345" t="s">
        <v>562</v>
      </c>
      <c r="DI45" s="345" t="s">
        <v>562</v>
      </c>
      <c r="DJ45" s="345" t="s">
        <v>562</v>
      </c>
      <c r="DK45" s="345" t="s">
        <v>562</v>
      </c>
      <c r="DL45" s="345" t="s">
        <v>562</v>
      </c>
      <c r="DM45" s="258"/>
      <c r="DN45" s="260"/>
      <c r="DO45" s="345" t="s">
        <v>562</v>
      </c>
      <c r="DP45" s="345" t="s">
        <v>562</v>
      </c>
      <c r="DQ45" s="345" t="s">
        <v>562</v>
      </c>
      <c r="DR45" s="345" t="s">
        <v>562</v>
      </c>
      <c r="DS45" s="345" t="s">
        <v>562</v>
      </c>
      <c r="DT45" s="345" t="s">
        <v>562</v>
      </c>
      <c r="DU45" s="345" t="s">
        <v>562</v>
      </c>
      <c r="DV45" s="345" t="s">
        <v>562</v>
      </c>
      <c r="DW45" s="345" t="s">
        <v>562</v>
      </c>
      <c r="DX45" s="345" t="s">
        <v>562</v>
      </c>
      <c r="DY45" s="345" t="s">
        <v>562</v>
      </c>
      <c r="DZ45" s="345" t="s">
        <v>562</v>
      </c>
      <c r="EA45" s="345" t="s">
        <v>562</v>
      </c>
      <c r="EB45" s="345" t="s">
        <v>562</v>
      </c>
      <c r="EC45" s="345" t="s">
        <v>562</v>
      </c>
      <c r="ED45" s="345" t="s">
        <v>562</v>
      </c>
      <c r="EE45" s="345" t="s">
        <v>562</v>
      </c>
      <c r="EF45" s="345" t="s">
        <v>562</v>
      </c>
      <c r="EG45" s="345" t="s">
        <v>562</v>
      </c>
      <c r="EH45" s="345" t="s">
        <v>562</v>
      </c>
      <c r="EI45" s="258"/>
      <c r="EJ45" s="258"/>
      <c r="EK45" s="258" t="s">
        <v>562</v>
      </c>
      <c r="EL45" s="258" t="s">
        <v>562</v>
      </c>
      <c r="EM45" s="258" t="s">
        <v>562</v>
      </c>
      <c r="EN45" s="258" t="s">
        <v>562</v>
      </c>
      <c r="EO45" s="258" t="s">
        <v>562</v>
      </c>
      <c r="EP45" s="258" t="s">
        <v>562</v>
      </c>
      <c r="EQ45" s="258" t="s">
        <v>562</v>
      </c>
      <c r="ER45" s="258" t="s">
        <v>562</v>
      </c>
      <c r="ES45" s="258" t="s">
        <v>562</v>
      </c>
      <c r="ET45" s="258" t="s">
        <v>562</v>
      </c>
      <c r="EU45" s="258" t="s">
        <v>562</v>
      </c>
      <c r="EV45" s="258" t="s">
        <v>562</v>
      </c>
      <c r="EW45" s="258" t="s">
        <v>562</v>
      </c>
      <c r="EX45" s="258" t="s">
        <v>562</v>
      </c>
      <c r="EY45" s="258" t="s">
        <v>562</v>
      </c>
      <c r="EZ45" s="275" t="s">
        <v>562</v>
      </c>
      <c r="FA45" s="275" t="s">
        <v>562</v>
      </c>
      <c r="FB45" s="275" t="s">
        <v>562</v>
      </c>
      <c r="FC45" s="275" t="s">
        <v>562</v>
      </c>
      <c r="FD45" s="275" t="s">
        <v>562</v>
      </c>
      <c r="FE45" s="258"/>
    </row>
    <row r="46" spans="1:161" s="2" customFormat="1" ht="12.75" customHeight="1"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12"/>
      <c r="AC46" s="248" t="s">
        <v>349</v>
      </c>
      <c r="AD46" s="257" t="str">
        <f t="shared" ca="1" si="41"/>
        <v>-</v>
      </c>
      <c r="AE46" s="345" t="s">
        <v>562</v>
      </c>
      <c r="AF46" s="345" t="s">
        <v>562</v>
      </c>
      <c r="AG46" s="345" t="s">
        <v>562</v>
      </c>
      <c r="AH46" s="345" t="s">
        <v>562</v>
      </c>
      <c r="AI46" s="345" t="s">
        <v>562</v>
      </c>
      <c r="AJ46" s="345" t="s">
        <v>562</v>
      </c>
      <c r="AK46" s="345" t="s">
        <v>562</v>
      </c>
      <c r="AL46" s="345" t="s">
        <v>562</v>
      </c>
      <c r="AM46" s="345" t="s">
        <v>562</v>
      </c>
      <c r="AN46" s="345" t="s">
        <v>562</v>
      </c>
      <c r="AO46" s="345" t="s">
        <v>562</v>
      </c>
      <c r="AP46" s="345" t="s">
        <v>562</v>
      </c>
      <c r="AQ46" s="345" t="s">
        <v>562</v>
      </c>
      <c r="AR46" s="345" t="s">
        <v>562</v>
      </c>
      <c r="AS46" s="345" t="s">
        <v>562</v>
      </c>
      <c r="AT46" s="345" t="s">
        <v>562</v>
      </c>
      <c r="AU46" s="345" t="s">
        <v>562</v>
      </c>
      <c r="AV46" s="345" t="s">
        <v>562</v>
      </c>
      <c r="AW46" s="345" t="s">
        <v>562</v>
      </c>
      <c r="AX46" s="345" t="s">
        <v>562</v>
      </c>
      <c r="AY46" s="258"/>
      <c r="AZ46" s="260"/>
      <c r="BA46" s="258" t="s">
        <v>562</v>
      </c>
      <c r="BB46" s="258" t="s">
        <v>562</v>
      </c>
      <c r="BC46" s="258" t="s">
        <v>562</v>
      </c>
      <c r="BD46" s="258" t="s">
        <v>562</v>
      </c>
      <c r="BE46" s="258" t="s">
        <v>562</v>
      </c>
      <c r="BF46" s="258" t="s">
        <v>562</v>
      </c>
      <c r="BG46" s="258" t="s">
        <v>562</v>
      </c>
      <c r="BH46" s="258" t="s">
        <v>562</v>
      </c>
      <c r="BI46" s="258" t="s">
        <v>562</v>
      </c>
      <c r="BJ46" s="258" t="s">
        <v>562</v>
      </c>
      <c r="BK46" s="258" t="s">
        <v>562</v>
      </c>
      <c r="BL46" s="258" t="s">
        <v>562</v>
      </c>
      <c r="BM46" s="258" t="s">
        <v>562</v>
      </c>
      <c r="BN46" s="258" t="s">
        <v>562</v>
      </c>
      <c r="BO46" s="258" t="s">
        <v>562</v>
      </c>
      <c r="BP46" s="275" t="s">
        <v>562</v>
      </c>
      <c r="BQ46" s="275" t="s">
        <v>562</v>
      </c>
      <c r="BR46" s="275" t="s">
        <v>562</v>
      </c>
      <c r="BS46" s="275" t="s">
        <v>562</v>
      </c>
      <c r="BT46" s="275" t="s">
        <v>562</v>
      </c>
      <c r="BU46" s="258"/>
      <c r="BV46" s="260"/>
      <c r="BW46" s="258" t="s">
        <v>562</v>
      </c>
      <c r="BX46" s="258" t="s">
        <v>562</v>
      </c>
      <c r="BY46" s="258" t="s">
        <v>562</v>
      </c>
      <c r="BZ46" s="258" t="s">
        <v>562</v>
      </c>
      <c r="CA46" s="258" t="s">
        <v>562</v>
      </c>
      <c r="CB46" s="258" t="s">
        <v>562</v>
      </c>
      <c r="CC46" s="258" t="s">
        <v>562</v>
      </c>
      <c r="CD46" s="258" t="s">
        <v>562</v>
      </c>
      <c r="CE46" s="258" t="s">
        <v>562</v>
      </c>
      <c r="CF46" s="258" t="s">
        <v>562</v>
      </c>
      <c r="CG46" s="258" t="s">
        <v>562</v>
      </c>
      <c r="CH46" s="258" t="s">
        <v>562</v>
      </c>
      <c r="CI46" s="258" t="s">
        <v>562</v>
      </c>
      <c r="CJ46" s="258" t="s">
        <v>562</v>
      </c>
      <c r="CK46" s="258" t="s">
        <v>562</v>
      </c>
      <c r="CL46" s="275" t="s">
        <v>562</v>
      </c>
      <c r="CM46" s="275" t="s">
        <v>562</v>
      </c>
      <c r="CN46" s="275" t="s">
        <v>562</v>
      </c>
      <c r="CO46" s="275" t="s">
        <v>562</v>
      </c>
      <c r="CP46" s="275" t="s">
        <v>562</v>
      </c>
      <c r="CQ46" s="258"/>
      <c r="CR46" s="260"/>
      <c r="CS46" s="345" t="s">
        <v>562</v>
      </c>
      <c r="CT46" s="345" t="s">
        <v>562</v>
      </c>
      <c r="CU46" s="345" t="s">
        <v>562</v>
      </c>
      <c r="CV46" s="345" t="s">
        <v>562</v>
      </c>
      <c r="CW46" s="345" t="s">
        <v>562</v>
      </c>
      <c r="CX46" s="345" t="s">
        <v>562</v>
      </c>
      <c r="CY46" s="345" t="s">
        <v>562</v>
      </c>
      <c r="CZ46" s="345" t="s">
        <v>562</v>
      </c>
      <c r="DA46" s="345" t="s">
        <v>562</v>
      </c>
      <c r="DB46" s="345" t="s">
        <v>562</v>
      </c>
      <c r="DC46" s="345" t="s">
        <v>562</v>
      </c>
      <c r="DD46" s="345" t="s">
        <v>562</v>
      </c>
      <c r="DE46" s="345" t="s">
        <v>562</v>
      </c>
      <c r="DF46" s="345" t="s">
        <v>562</v>
      </c>
      <c r="DG46" s="345" t="s">
        <v>562</v>
      </c>
      <c r="DH46" s="345" t="s">
        <v>562</v>
      </c>
      <c r="DI46" s="345" t="s">
        <v>562</v>
      </c>
      <c r="DJ46" s="345" t="s">
        <v>562</v>
      </c>
      <c r="DK46" s="345" t="s">
        <v>562</v>
      </c>
      <c r="DL46" s="345" t="s">
        <v>562</v>
      </c>
      <c r="DM46" s="258"/>
      <c r="DN46" s="260"/>
      <c r="DO46" s="345" t="s">
        <v>562</v>
      </c>
      <c r="DP46" s="345" t="s">
        <v>562</v>
      </c>
      <c r="DQ46" s="345" t="s">
        <v>562</v>
      </c>
      <c r="DR46" s="345" t="s">
        <v>562</v>
      </c>
      <c r="DS46" s="345" t="s">
        <v>562</v>
      </c>
      <c r="DT46" s="345" t="s">
        <v>562</v>
      </c>
      <c r="DU46" s="345" t="s">
        <v>562</v>
      </c>
      <c r="DV46" s="345" t="s">
        <v>562</v>
      </c>
      <c r="DW46" s="345" t="s">
        <v>562</v>
      </c>
      <c r="DX46" s="345" t="s">
        <v>562</v>
      </c>
      <c r="DY46" s="345" t="s">
        <v>562</v>
      </c>
      <c r="DZ46" s="345" t="s">
        <v>562</v>
      </c>
      <c r="EA46" s="345" t="s">
        <v>562</v>
      </c>
      <c r="EB46" s="345" t="s">
        <v>562</v>
      </c>
      <c r="EC46" s="345" t="s">
        <v>562</v>
      </c>
      <c r="ED46" s="345" t="s">
        <v>562</v>
      </c>
      <c r="EE46" s="345" t="s">
        <v>562</v>
      </c>
      <c r="EF46" s="345" t="s">
        <v>562</v>
      </c>
      <c r="EG46" s="345" t="s">
        <v>562</v>
      </c>
      <c r="EH46" s="345" t="s">
        <v>562</v>
      </c>
      <c r="EI46" s="258"/>
      <c r="EJ46" s="258"/>
      <c r="EK46" s="258" t="s">
        <v>562</v>
      </c>
      <c r="EL46" s="258" t="s">
        <v>562</v>
      </c>
      <c r="EM46" s="258" t="s">
        <v>562</v>
      </c>
      <c r="EN46" s="258" t="s">
        <v>562</v>
      </c>
      <c r="EO46" s="258" t="s">
        <v>562</v>
      </c>
      <c r="EP46" s="258" t="s">
        <v>562</v>
      </c>
      <c r="EQ46" s="258" t="s">
        <v>562</v>
      </c>
      <c r="ER46" s="258" t="s">
        <v>562</v>
      </c>
      <c r="ES46" s="258" t="s">
        <v>562</v>
      </c>
      <c r="ET46" s="258" t="s">
        <v>562</v>
      </c>
      <c r="EU46" s="258" t="s">
        <v>562</v>
      </c>
      <c r="EV46" s="258" t="s">
        <v>562</v>
      </c>
      <c r="EW46" s="258" t="s">
        <v>562</v>
      </c>
      <c r="EX46" s="258" t="s">
        <v>562</v>
      </c>
      <c r="EY46" s="258" t="s">
        <v>562</v>
      </c>
      <c r="EZ46" s="275" t="s">
        <v>562</v>
      </c>
      <c r="FA46" s="275" t="s">
        <v>562</v>
      </c>
      <c r="FB46" s="275" t="s">
        <v>562</v>
      </c>
      <c r="FC46" s="275" t="s">
        <v>562</v>
      </c>
      <c r="FD46" s="275" t="s">
        <v>562</v>
      </c>
      <c r="FE46" s="258"/>
    </row>
    <row r="47" spans="1:161" s="2" customFormat="1" ht="12.75" customHeight="1"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12"/>
      <c r="AC47" s="248" t="s">
        <v>350</v>
      </c>
      <c r="AD47" s="257" t="str">
        <f t="shared" ca="1" si="41"/>
        <v>-</v>
      </c>
      <c r="AE47" s="345" t="s">
        <v>562</v>
      </c>
      <c r="AF47" s="345" t="s">
        <v>562</v>
      </c>
      <c r="AG47" s="345" t="s">
        <v>562</v>
      </c>
      <c r="AH47" s="345" t="s">
        <v>562</v>
      </c>
      <c r="AI47" s="345" t="s">
        <v>562</v>
      </c>
      <c r="AJ47" s="345" t="s">
        <v>562</v>
      </c>
      <c r="AK47" s="345" t="s">
        <v>562</v>
      </c>
      <c r="AL47" s="345" t="s">
        <v>562</v>
      </c>
      <c r="AM47" s="345" t="s">
        <v>562</v>
      </c>
      <c r="AN47" s="345" t="s">
        <v>562</v>
      </c>
      <c r="AO47" s="345" t="s">
        <v>562</v>
      </c>
      <c r="AP47" s="345" t="s">
        <v>562</v>
      </c>
      <c r="AQ47" s="345" t="s">
        <v>562</v>
      </c>
      <c r="AR47" s="345" t="s">
        <v>562</v>
      </c>
      <c r="AS47" s="345" t="s">
        <v>562</v>
      </c>
      <c r="AT47" s="345" t="s">
        <v>562</v>
      </c>
      <c r="AU47" s="345" t="s">
        <v>562</v>
      </c>
      <c r="AV47" s="345" t="s">
        <v>562</v>
      </c>
      <c r="AW47" s="345" t="s">
        <v>562</v>
      </c>
      <c r="AX47" s="345" t="s">
        <v>562</v>
      </c>
      <c r="AY47" s="258"/>
      <c r="AZ47" s="260"/>
      <c r="BA47" s="258" t="s">
        <v>562</v>
      </c>
      <c r="BB47" s="258" t="s">
        <v>562</v>
      </c>
      <c r="BC47" s="258" t="s">
        <v>562</v>
      </c>
      <c r="BD47" s="258" t="s">
        <v>562</v>
      </c>
      <c r="BE47" s="258" t="s">
        <v>562</v>
      </c>
      <c r="BF47" s="258" t="s">
        <v>562</v>
      </c>
      <c r="BG47" s="258" t="s">
        <v>562</v>
      </c>
      <c r="BH47" s="258" t="s">
        <v>562</v>
      </c>
      <c r="BI47" s="258" t="s">
        <v>562</v>
      </c>
      <c r="BJ47" s="258" t="s">
        <v>562</v>
      </c>
      <c r="BK47" s="258" t="s">
        <v>562</v>
      </c>
      <c r="BL47" s="258" t="s">
        <v>562</v>
      </c>
      <c r="BM47" s="258" t="s">
        <v>562</v>
      </c>
      <c r="BN47" s="258" t="s">
        <v>562</v>
      </c>
      <c r="BO47" s="258" t="s">
        <v>562</v>
      </c>
      <c r="BP47" s="275" t="s">
        <v>562</v>
      </c>
      <c r="BQ47" s="275" t="s">
        <v>562</v>
      </c>
      <c r="BR47" s="275" t="s">
        <v>562</v>
      </c>
      <c r="BS47" s="275" t="s">
        <v>562</v>
      </c>
      <c r="BT47" s="275" t="s">
        <v>562</v>
      </c>
      <c r="BU47" s="258"/>
      <c r="BV47" s="260"/>
      <c r="BW47" s="258" t="s">
        <v>562</v>
      </c>
      <c r="BX47" s="258" t="s">
        <v>562</v>
      </c>
      <c r="BY47" s="258" t="s">
        <v>562</v>
      </c>
      <c r="BZ47" s="258" t="s">
        <v>562</v>
      </c>
      <c r="CA47" s="258" t="s">
        <v>562</v>
      </c>
      <c r="CB47" s="258" t="s">
        <v>562</v>
      </c>
      <c r="CC47" s="258" t="s">
        <v>562</v>
      </c>
      <c r="CD47" s="258" t="s">
        <v>562</v>
      </c>
      <c r="CE47" s="258" t="s">
        <v>562</v>
      </c>
      <c r="CF47" s="258" t="s">
        <v>562</v>
      </c>
      <c r="CG47" s="258" t="s">
        <v>562</v>
      </c>
      <c r="CH47" s="258" t="s">
        <v>562</v>
      </c>
      <c r="CI47" s="258" t="s">
        <v>562</v>
      </c>
      <c r="CJ47" s="258" t="s">
        <v>562</v>
      </c>
      <c r="CK47" s="258" t="s">
        <v>562</v>
      </c>
      <c r="CL47" s="275" t="s">
        <v>562</v>
      </c>
      <c r="CM47" s="275" t="s">
        <v>562</v>
      </c>
      <c r="CN47" s="275" t="s">
        <v>562</v>
      </c>
      <c r="CO47" s="275" t="s">
        <v>562</v>
      </c>
      <c r="CP47" s="275" t="s">
        <v>562</v>
      </c>
      <c r="CQ47" s="258"/>
      <c r="CR47" s="260"/>
      <c r="CS47" s="345" t="s">
        <v>562</v>
      </c>
      <c r="CT47" s="345" t="s">
        <v>562</v>
      </c>
      <c r="CU47" s="345" t="s">
        <v>562</v>
      </c>
      <c r="CV47" s="345" t="s">
        <v>562</v>
      </c>
      <c r="CW47" s="345" t="s">
        <v>562</v>
      </c>
      <c r="CX47" s="345" t="s">
        <v>562</v>
      </c>
      <c r="CY47" s="345" t="s">
        <v>562</v>
      </c>
      <c r="CZ47" s="345" t="s">
        <v>562</v>
      </c>
      <c r="DA47" s="345" t="s">
        <v>562</v>
      </c>
      <c r="DB47" s="345" t="s">
        <v>562</v>
      </c>
      <c r="DC47" s="345" t="s">
        <v>562</v>
      </c>
      <c r="DD47" s="345" t="s">
        <v>562</v>
      </c>
      <c r="DE47" s="345" t="s">
        <v>562</v>
      </c>
      <c r="DF47" s="345" t="s">
        <v>562</v>
      </c>
      <c r="DG47" s="345" t="s">
        <v>562</v>
      </c>
      <c r="DH47" s="345" t="s">
        <v>562</v>
      </c>
      <c r="DI47" s="345" t="s">
        <v>562</v>
      </c>
      <c r="DJ47" s="345" t="s">
        <v>562</v>
      </c>
      <c r="DK47" s="345" t="s">
        <v>562</v>
      </c>
      <c r="DL47" s="345" t="s">
        <v>562</v>
      </c>
      <c r="DM47" s="258"/>
      <c r="DN47" s="260"/>
      <c r="DO47" s="345" t="s">
        <v>562</v>
      </c>
      <c r="DP47" s="345" t="s">
        <v>562</v>
      </c>
      <c r="DQ47" s="345" t="s">
        <v>562</v>
      </c>
      <c r="DR47" s="345" t="s">
        <v>562</v>
      </c>
      <c r="DS47" s="345" t="s">
        <v>562</v>
      </c>
      <c r="DT47" s="345" t="s">
        <v>562</v>
      </c>
      <c r="DU47" s="345" t="s">
        <v>562</v>
      </c>
      <c r="DV47" s="345" t="s">
        <v>562</v>
      </c>
      <c r="DW47" s="345" t="s">
        <v>562</v>
      </c>
      <c r="DX47" s="345" t="s">
        <v>562</v>
      </c>
      <c r="DY47" s="345" t="s">
        <v>562</v>
      </c>
      <c r="DZ47" s="345" t="s">
        <v>562</v>
      </c>
      <c r="EA47" s="345" t="s">
        <v>562</v>
      </c>
      <c r="EB47" s="345" t="s">
        <v>562</v>
      </c>
      <c r="EC47" s="345" t="s">
        <v>562</v>
      </c>
      <c r="ED47" s="345" t="s">
        <v>562</v>
      </c>
      <c r="EE47" s="345" t="s">
        <v>562</v>
      </c>
      <c r="EF47" s="345" t="s">
        <v>562</v>
      </c>
      <c r="EG47" s="345" t="s">
        <v>562</v>
      </c>
      <c r="EH47" s="345" t="s">
        <v>562</v>
      </c>
      <c r="EI47" s="258"/>
      <c r="EJ47" s="258"/>
      <c r="EK47" s="258" t="s">
        <v>562</v>
      </c>
      <c r="EL47" s="258" t="s">
        <v>562</v>
      </c>
      <c r="EM47" s="258" t="s">
        <v>562</v>
      </c>
      <c r="EN47" s="258" t="s">
        <v>562</v>
      </c>
      <c r="EO47" s="258" t="s">
        <v>562</v>
      </c>
      <c r="EP47" s="258" t="s">
        <v>562</v>
      </c>
      <c r="EQ47" s="258" t="s">
        <v>562</v>
      </c>
      <c r="ER47" s="258" t="s">
        <v>562</v>
      </c>
      <c r="ES47" s="258" t="s">
        <v>562</v>
      </c>
      <c r="ET47" s="258" t="s">
        <v>562</v>
      </c>
      <c r="EU47" s="258" t="s">
        <v>562</v>
      </c>
      <c r="EV47" s="258" t="s">
        <v>562</v>
      </c>
      <c r="EW47" s="258" t="s">
        <v>562</v>
      </c>
      <c r="EX47" s="258" t="s">
        <v>562</v>
      </c>
      <c r="EY47" s="258" t="s">
        <v>562</v>
      </c>
      <c r="EZ47" s="275" t="s">
        <v>562</v>
      </c>
      <c r="FA47" s="275" t="s">
        <v>562</v>
      </c>
      <c r="FB47" s="275" t="s">
        <v>562</v>
      </c>
      <c r="FC47" s="275" t="s">
        <v>562</v>
      </c>
      <c r="FD47" s="275" t="s">
        <v>562</v>
      </c>
      <c r="FE47" s="258"/>
    </row>
    <row r="48" spans="1:161" s="2" customFormat="1" ht="12.75" customHeight="1" x14ac:dyDescent="0.25">
      <c r="A48" s="12"/>
      <c r="B48" s="12"/>
      <c r="C48" s="12"/>
      <c r="D48" s="12"/>
      <c r="E48" s="12"/>
      <c r="F48" s="12"/>
      <c r="G48" s="12"/>
      <c r="H48" s="12"/>
      <c r="I48" s="12"/>
      <c r="J48" s="12"/>
      <c r="K48" s="12"/>
      <c r="L48" s="12"/>
      <c r="M48" s="12"/>
      <c r="N48" s="12"/>
      <c r="O48" s="12"/>
      <c r="P48" s="12"/>
      <c r="Q48" s="12"/>
      <c r="R48" s="12"/>
      <c r="S48" s="12"/>
      <c r="T48" s="12"/>
      <c r="U48" s="12"/>
      <c r="V48" s="12"/>
      <c r="W48" s="12"/>
      <c r="X48" s="12"/>
      <c r="Y48" s="12"/>
      <c r="Z48" s="12"/>
      <c r="AA48" s="12"/>
      <c r="AB48" s="12"/>
      <c r="AC48" s="248" t="s">
        <v>351</v>
      </c>
      <c r="AD48" s="257" t="str">
        <f t="shared" ca="1" si="41"/>
        <v>111,469</v>
      </c>
      <c r="AE48" s="345" t="s">
        <v>1915</v>
      </c>
      <c r="AF48" s="345" t="s">
        <v>1916</v>
      </c>
      <c r="AG48" s="345" t="s">
        <v>394</v>
      </c>
      <c r="AH48" s="345" t="s">
        <v>2197</v>
      </c>
      <c r="AI48" s="345" t="s">
        <v>1587</v>
      </c>
      <c r="AJ48" s="345" t="s">
        <v>400</v>
      </c>
      <c r="AK48" s="345" t="s">
        <v>1094</v>
      </c>
      <c r="AL48" s="345" t="s">
        <v>562</v>
      </c>
      <c r="AM48" s="345" t="s">
        <v>1069</v>
      </c>
      <c r="AN48" s="345" t="s">
        <v>562</v>
      </c>
      <c r="AO48" s="345" t="s">
        <v>1917</v>
      </c>
      <c r="AP48" s="345" t="s">
        <v>1917</v>
      </c>
      <c r="AQ48" s="345" t="s">
        <v>1918</v>
      </c>
      <c r="AR48" s="345" t="s">
        <v>1919</v>
      </c>
      <c r="AS48" s="345" t="s">
        <v>1920</v>
      </c>
      <c r="AT48" s="345" t="s">
        <v>562</v>
      </c>
      <c r="AU48" s="345" t="s">
        <v>562</v>
      </c>
      <c r="AV48" s="345" t="s">
        <v>562</v>
      </c>
      <c r="AW48" s="345" t="s">
        <v>562</v>
      </c>
      <c r="AX48" s="345" t="s">
        <v>902</v>
      </c>
      <c r="AY48" s="258"/>
      <c r="AZ48" s="260"/>
      <c r="BA48" s="258" t="s">
        <v>562</v>
      </c>
      <c r="BB48" s="258" t="s">
        <v>562</v>
      </c>
      <c r="BC48" s="258" t="s">
        <v>562</v>
      </c>
      <c r="BD48" s="258" t="s">
        <v>562</v>
      </c>
      <c r="BE48" s="258" t="s">
        <v>562</v>
      </c>
      <c r="BF48" s="258" t="s">
        <v>562</v>
      </c>
      <c r="BG48" s="258" t="s">
        <v>562</v>
      </c>
      <c r="BH48" s="258" t="s">
        <v>562</v>
      </c>
      <c r="BI48" s="258" t="s">
        <v>562</v>
      </c>
      <c r="BJ48" s="258" t="s">
        <v>562</v>
      </c>
      <c r="BK48" s="258" t="s">
        <v>562</v>
      </c>
      <c r="BL48" s="258" t="s">
        <v>562</v>
      </c>
      <c r="BM48" s="258" t="s">
        <v>562</v>
      </c>
      <c r="BN48" s="258" t="s">
        <v>562</v>
      </c>
      <c r="BO48" s="258" t="s">
        <v>562</v>
      </c>
      <c r="BP48" s="275" t="s">
        <v>562</v>
      </c>
      <c r="BQ48" s="275" t="s">
        <v>562</v>
      </c>
      <c r="BR48" s="275" t="s">
        <v>562</v>
      </c>
      <c r="BS48" s="275" t="s">
        <v>562</v>
      </c>
      <c r="BT48" s="275" t="s">
        <v>562</v>
      </c>
      <c r="BU48" s="258"/>
      <c r="BV48" s="260"/>
      <c r="BW48" s="258" t="s">
        <v>875</v>
      </c>
      <c r="BX48" s="258" t="s">
        <v>876</v>
      </c>
      <c r="BY48" s="258"/>
      <c r="BZ48" s="258" t="s">
        <v>877</v>
      </c>
      <c r="CA48" s="258" t="s">
        <v>878</v>
      </c>
      <c r="CB48" s="258" t="s">
        <v>400</v>
      </c>
      <c r="CC48" s="258" t="s">
        <v>879</v>
      </c>
      <c r="CD48" s="258" t="s">
        <v>562</v>
      </c>
      <c r="CE48" s="258" t="s">
        <v>879</v>
      </c>
      <c r="CF48" s="258" t="s">
        <v>562</v>
      </c>
      <c r="CG48" s="258" t="s">
        <v>880</v>
      </c>
      <c r="CH48" s="258" t="s">
        <v>880</v>
      </c>
      <c r="CI48" s="258" t="s">
        <v>881</v>
      </c>
      <c r="CJ48" s="258" t="s">
        <v>882</v>
      </c>
      <c r="CK48" s="258" t="s">
        <v>883</v>
      </c>
      <c r="CL48" s="275" t="s">
        <v>562</v>
      </c>
      <c r="CM48" s="275" t="s">
        <v>562</v>
      </c>
      <c r="CN48" s="275" t="s">
        <v>562</v>
      </c>
      <c r="CO48" s="275" t="s">
        <v>562</v>
      </c>
      <c r="CP48" s="275" t="s">
        <v>884</v>
      </c>
      <c r="CQ48" s="258"/>
      <c r="CR48" s="260"/>
      <c r="CS48" s="345" t="s">
        <v>2284</v>
      </c>
      <c r="CT48" s="345" t="s">
        <v>2285</v>
      </c>
      <c r="CU48" s="345" t="s">
        <v>381</v>
      </c>
      <c r="CV48" s="345" t="s">
        <v>2286</v>
      </c>
      <c r="CW48" s="345" t="s">
        <v>1587</v>
      </c>
      <c r="CX48" s="345" t="s">
        <v>400</v>
      </c>
      <c r="CY48" s="345" t="s">
        <v>559</v>
      </c>
      <c r="CZ48" s="345" t="s">
        <v>562</v>
      </c>
      <c r="DA48" s="345" t="s">
        <v>2287</v>
      </c>
      <c r="DB48" s="345" t="s">
        <v>562</v>
      </c>
      <c r="DC48" s="345" t="s">
        <v>2288</v>
      </c>
      <c r="DD48" s="345" t="s">
        <v>2288</v>
      </c>
      <c r="DE48" s="345" t="s">
        <v>2289</v>
      </c>
      <c r="DF48" s="345" t="s">
        <v>2290</v>
      </c>
      <c r="DG48" s="345" t="s">
        <v>2291</v>
      </c>
      <c r="DH48" s="345" t="s">
        <v>562</v>
      </c>
      <c r="DI48" s="345" t="s">
        <v>562</v>
      </c>
      <c r="DJ48" s="345" t="s">
        <v>562</v>
      </c>
      <c r="DK48" s="345" t="s">
        <v>562</v>
      </c>
      <c r="DL48" s="345" t="s">
        <v>867</v>
      </c>
      <c r="DM48" s="258"/>
      <c r="DN48" s="260"/>
      <c r="DO48" s="345" t="s">
        <v>562</v>
      </c>
      <c r="DP48" s="345" t="s">
        <v>562</v>
      </c>
      <c r="DQ48" s="345" t="s">
        <v>562</v>
      </c>
      <c r="DR48" s="345" t="s">
        <v>562</v>
      </c>
      <c r="DS48" s="345" t="s">
        <v>562</v>
      </c>
      <c r="DT48" s="345" t="s">
        <v>562</v>
      </c>
      <c r="DU48" s="345" t="s">
        <v>562</v>
      </c>
      <c r="DV48" s="345" t="s">
        <v>562</v>
      </c>
      <c r="DW48" s="345" t="s">
        <v>562</v>
      </c>
      <c r="DX48" s="345" t="s">
        <v>562</v>
      </c>
      <c r="DY48" s="345" t="s">
        <v>562</v>
      </c>
      <c r="DZ48" s="345" t="s">
        <v>562</v>
      </c>
      <c r="EA48" s="345" t="s">
        <v>562</v>
      </c>
      <c r="EB48" s="345" t="s">
        <v>562</v>
      </c>
      <c r="EC48" s="345" t="s">
        <v>562</v>
      </c>
      <c r="ED48" s="345" t="s">
        <v>562</v>
      </c>
      <c r="EE48" s="345" t="s">
        <v>562</v>
      </c>
      <c r="EF48" s="345" t="s">
        <v>562</v>
      </c>
      <c r="EG48" s="345" t="s">
        <v>562</v>
      </c>
      <c r="EH48" s="345" t="s">
        <v>562</v>
      </c>
      <c r="EI48" s="258"/>
      <c r="EJ48" s="258"/>
      <c r="EK48" s="258" t="s">
        <v>562</v>
      </c>
      <c r="EL48" s="258" t="s">
        <v>562</v>
      </c>
      <c r="EM48" s="258" t="s">
        <v>562</v>
      </c>
      <c r="EN48" s="258" t="s">
        <v>562</v>
      </c>
      <c r="EO48" s="258" t="s">
        <v>562</v>
      </c>
      <c r="EP48" s="258" t="s">
        <v>562</v>
      </c>
      <c r="EQ48" s="258" t="s">
        <v>562</v>
      </c>
      <c r="ER48" s="258" t="s">
        <v>562</v>
      </c>
      <c r="ES48" s="258" t="s">
        <v>562</v>
      </c>
      <c r="ET48" s="258" t="s">
        <v>562</v>
      </c>
      <c r="EU48" s="258" t="s">
        <v>562</v>
      </c>
      <c r="EV48" s="258" t="s">
        <v>562</v>
      </c>
      <c r="EW48" s="258" t="s">
        <v>562</v>
      </c>
      <c r="EX48" s="258" t="s">
        <v>562</v>
      </c>
      <c r="EY48" s="258" t="s">
        <v>562</v>
      </c>
      <c r="EZ48" s="275" t="s">
        <v>562</v>
      </c>
      <c r="FA48" s="275" t="s">
        <v>562</v>
      </c>
      <c r="FB48" s="275" t="s">
        <v>562</v>
      </c>
      <c r="FC48" s="275" t="s">
        <v>562</v>
      </c>
      <c r="FD48" s="275" t="s">
        <v>562</v>
      </c>
      <c r="FE48" s="258"/>
    </row>
    <row r="49" spans="1:161" s="2" customFormat="1" ht="12.75" customHeight="1" x14ac:dyDescent="0.25">
      <c r="A49" s="12"/>
      <c r="B49" s="12"/>
      <c r="C49" s="12"/>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248" t="s">
        <v>135</v>
      </c>
      <c r="AD49" s="257" t="str">
        <f t="shared" ca="1" si="41"/>
        <v>304,500</v>
      </c>
      <c r="AE49" s="345" t="s">
        <v>1921</v>
      </c>
      <c r="AF49" s="345" t="s">
        <v>1922</v>
      </c>
      <c r="AG49" s="345" t="s">
        <v>1923</v>
      </c>
      <c r="AH49" s="345" t="s">
        <v>2198</v>
      </c>
      <c r="AI49" s="345" t="s">
        <v>889</v>
      </c>
      <c r="AJ49" s="345" t="s">
        <v>368</v>
      </c>
      <c r="AK49" s="345" t="s">
        <v>890</v>
      </c>
      <c r="AL49" s="345" t="s">
        <v>1924</v>
      </c>
      <c r="AM49" s="345" t="s">
        <v>892</v>
      </c>
      <c r="AN49" s="345" t="s">
        <v>569</v>
      </c>
      <c r="AO49" s="345" t="s">
        <v>1925</v>
      </c>
      <c r="AP49" s="345" t="s">
        <v>1926</v>
      </c>
      <c r="AQ49" s="345" t="s">
        <v>1927</v>
      </c>
      <c r="AR49" s="345" t="s">
        <v>1928</v>
      </c>
      <c r="AS49" s="345" t="s">
        <v>1929</v>
      </c>
      <c r="AT49" s="345" t="s">
        <v>1930</v>
      </c>
      <c r="AU49" s="345" t="s">
        <v>1931</v>
      </c>
      <c r="AV49" s="345" t="s">
        <v>1932</v>
      </c>
      <c r="AW49" s="345" t="s">
        <v>1933</v>
      </c>
      <c r="AX49" s="345" t="s">
        <v>902</v>
      </c>
      <c r="AY49" s="258"/>
      <c r="AZ49" s="260"/>
      <c r="BA49" s="258" t="s">
        <v>885</v>
      </c>
      <c r="BB49" s="258" t="s">
        <v>886</v>
      </c>
      <c r="BC49" s="258" t="s">
        <v>887</v>
      </c>
      <c r="BD49" s="258" t="s">
        <v>888</v>
      </c>
      <c r="BE49" s="258" t="s">
        <v>889</v>
      </c>
      <c r="BF49" s="258" t="s">
        <v>368</v>
      </c>
      <c r="BG49" s="258" t="s">
        <v>890</v>
      </c>
      <c r="BH49" s="258" t="s">
        <v>891</v>
      </c>
      <c r="BI49" s="258" t="s">
        <v>892</v>
      </c>
      <c r="BJ49" s="258" t="s">
        <v>569</v>
      </c>
      <c r="BK49" s="258" t="s">
        <v>893</v>
      </c>
      <c r="BL49" s="258" t="s">
        <v>894</v>
      </c>
      <c r="BM49" s="258" t="s">
        <v>895</v>
      </c>
      <c r="BN49" s="258" t="s">
        <v>896</v>
      </c>
      <c r="BO49" s="258" t="s">
        <v>897</v>
      </c>
      <c r="BP49" s="275" t="s">
        <v>898</v>
      </c>
      <c r="BQ49" s="275" t="s">
        <v>899</v>
      </c>
      <c r="BR49" s="275" t="s">
        <v>900</v>
      </c>
      <c r="BS49" s="275" t="s">
        <v>901</v>
      </c>
      <c r="BT49" s="275" t="s">
        <v>902</v>
      </c>
      <c r="BU49" s="258"/>
      <c r="BV49" s="260"/>
      <c r="BW49" s="258" t="s">
        <v>460</v>
      </c>
      <c r="BX49" s="258" t="s">
        <v>461</v>
      </c>
      <c r="BY49" s="258" t="s">
        <v>462</v>
      </c>
      <c r="BZ49" s="258" t="s">
        <v>374</v>
      </c>
      <c r="CA49" s="258" t="s">
        <v>463</v>
      </c>
      <c r="CB49" s="258" t="s">
        <v>397</v>
      </c>
      <c r="CC49" s="258" t="s">
        <v>464</v>
      </c>
      <c r="CD49" s="258" t="s">
        <v>465</v>
      </c>
      <c r="CE49" s="258" t="s">
        <v>466</v>
      </c>
      <c r="CF49" s="258" t="s">
        <v>467</v>
      </c>
      <c r="CG49" s="258" t="s">
        <v>582</v>
      </c>
      <c r="CH49" s="258" t="s">
        <v>583</v>
      </c>
      <c r="CI49" s="258"/>
      <c r="CJ49" s="258" t="s">
        <v>584</v>
      </c>
      <c r="CK49" s="258" t="s">
        <v>585</v>
      </c>
      <c r="CL49" s="275" t="s">
        <v>903</v>
      </c>
      <c r="CM49" s="275" t="s">
        <v>904</v>
      </c>
      <c r="CN49" s="275" t="s">
        <v>905</v>
      </c>
      <c r="CO49" s="275" t="s">
        <v>906</v>
      </c>
      <c r="CP49" s="275" t="s">
        <v>907</v>
      </c>
      <c r="CQ49" s="258"/>
      <c r="CR49" s="260"/>
      <c r="CS49" s="345" t="s">
        <v>2292</v>
      </c>
      <c r="CT49" s="345" t="s">
        <v>2293</v>
      </c>
      <c r="CU49" s="345" t="s">
        <v>2294</v>
      </c>
      <c r="CV49" s="345" t="s">
        <v>2295</v>
      </c>
      <c r="CW49" s="345" t="s">
        <v>2296</v>
      </c>
      <c r="CX49" s="345" t="s">
        <v>365</v>
      </c>
      <c r="CY49" s="345" t="s">
        <v>2297</v>
      </c>
      <c r="CZ49" s="345" t="s">
        <v>2298</v>
      </c>
      <c r="DA49" s="345" t="s">
        <v>1238</v>
      </c>
      <c r="DB49" s="345" t="s">
        <v>1924</v>
      </c>
      <c r="DC49" s="345" t="s">
        <v>2299</v>
      </c>
      <c r="DD49" s="345" t="s">
        <v>2300</v>
      </c>
      <c r="DE49" s="345" t="s">
        <v>2301</v>
      </c>
      <c r="DF49" s="345" t="s">
        <v>2302</v>
      </c>
      <c r="DG49" s="345" t="s">
        <v>2303</v>
      </c>
      <c r="DH49" s="345" t="s">
        <v>2304</v>
      </c>
      <c r="DI49" s="345" t="s">
        <v>2305</v>
      </c>
      <c r="DJ49" s="345" t="s">
        <v>2306</v>
      </c>
      <c r="DK49" s="345" t="s">
        <v>2307</v>
      </c>
      <c r="DL49" s="345" t="s">
        <v>1032</v>
      </c>
      <c r="DM49" s="258"/>
      <c r="DN49" s="260"/>
      <c r="DO49" s="345" t="s">
        <v>2296</v>
      </c>
      <c r="DP49" s="345" t="s">
        <v>1547</v>
      </c>
      <c r="DQ49" s="345" t="s">
        <v>559</v>
      </c>
      <c r="DR49" s="345" t="s">
        <v>2660</v>
      </c>
      <c r="DS49" s="345" t="s">
        <v>364</v>
      </c>
      <c r="DT49" s="345" t="s">
        <v>364</v>
      </c>
      <c r="DU49" s="345" t="s">
        <v>364</v>
      </c>
      <c r="DV49" s="345" t="s">
        <v>2661</v>
      </c>
      <c r="DW49" s="345" t="s">
        <v>364</v>
      </c>
      <c r="DX49" s="345" t="s">
        <v>364</v>
      </c>
      <c r="DY49" s="345" t="s">
        <v>2662</v>
      </c>
      <c r="DZ49" s="345" t="s">
        <v>2663</v>
      </c>
      <c r="EA49" s="345" t="s">
        <v>2664</v>
      </c>
      <c r="EB49" s="345" t="s">
        <v>2665</v>
      </c>
      <c r="EC49" s="345" t="s">
        <v>2666</v>
      </c>
      <c r="ED49" s="345" t="s">
        <v>2667</v>
      </c>
      <c r="EE49" s="345" t="s">
        <v>2668</v>
      </c>
      <c r="EF49" s="345" t="s">
        <v>2669</v>
      </c>
      <c r="EG49" s="345" t="s">
        <v>2670</v>
      </c>
      <c r="EH49" s="345" t="s">
        <v>1442</v>
      </c>
      <c r="EI49" s="258"/>
      <c r="EJ49" s="258"/>
      <c r="EK49" s="258" t="s">
        <v>1487</v>
      </c>
      <c r="EL49" s="258" t="s">
        <v>472</v>
      </c>
      <c r="EM49" s="258" t="s">
        <v>1172</v>
      </c>
      <c r="EN49" s="258" t="s">
        <v>1488</v>
      </c>
      <c r="EO49" s="258" t="s">
        <v>367</v>
      </c>
      <c r="EP49" s="258" t="s">
        <v>397</v>
      </c>
      <c r="EQ49" s="258" t="s">
        <v>1489</v>
      </c>
      <c r="ER49" s="258" t="s">
        <v>1490</v>
      </c>
      <c r="ES49" s="258" t="s">
        <v>382</v>
      </c>
      <c r="ET49" s="258" t="s">
        <v>1491</v>
      </c>
      <c r="EU49" s="258" t="s">
        <v>1492</v>
      </c>
      <c r="EV49" s="258" t="s">
        <v>1493</v>
      </c>
      <c r="EW49" s="258" t="s">
        <v>895</v>
      </c>
      <c r="EX49" s="258" t="s">
        <v>1494</v>
      </c>
      <c r="EY49" s="258" t="s">
        <v>1495</v>
      </c>
      <c r="EZ49" s="275" t="s">
        <v>1496</v>
      </c>
      <c r="FA49" s="275" t="s">
        <v>1497</v>
      </c>
      <c r="FB49" s="275" t="s">
        <v>1498</v>
      </c>
      <c r="FC49" s="275" t="s">
        <v>1499</v>
      </c>
      <c r="FD49" s="275" t="s">
        <v>1500</v>
      </c>
      <c r="FE49" s="258"/>
    </row>
    <row r="50" spans="1:161" s="2" customFormat="1" ht="12.75" customHeight="1" x14ac:dyDescent="0.25">
      <c r="A50" s="12"/>
      <c r="B50" s="12"/>
      <c r="C50" s="12"/>
      <c r="D50" s="12"/>
      <c r="E50" s="12"/>
      <c r="F50" s="12"/>
      <c r="G50" s="12"/>
      <c r="H50" s="12"/>
      <c r="I50" s="12"/>
      <c r="J50" s="12"/>
      <c r="K50" s="12"/>
      <c r="L50" s="12"/>
      <c r="M50" s="12"/>
      <c r="N50" s="12"/>
      <c r="O50" s="12"/>
      <c r="P50" s="12"/>
      <c r="Q50" s="12"/>
      <c r="R50" s="12"/>
      <c r="S50" s="12"/>
      <c r="T50" s="12"/>
      <c r="U50" s="12"/>
      <c r="V50" s="12"/>
      <c r="W50" s="12"/>
      <c r="X50" s="12"/>
      <c r="Y50" s="12"/>
      <c r="Z50" s="12"/>
      <c r="AA50" s="12"/>
      <c r="AB50" s="12"/>
      <c r="AC50" s="248" t="s">
        <v>155</v>
      </c>
      <c r="AD50" s="257" t="str">
        <f t="shared" ca="1" si="41"/>
        <v>185,754</v>
      </c>
      <c r="AE50" s="345" t="s">
        <v>1934</v>
      </c>
      <c r="AF50" s="345" t="s">
        <v>1935</v>
      </c>
      <c r="AG50" s="345" t="s">
        <v>909</v>
      </c>
      <c r="AH50" s="345" t="s">
        <v>2199</v>
      </c>
      <c r="AI50" s="345" t="s">
        <v>1327</v>
      </c>
      <c r="AJ50" s="345" t="s">
        <v>364</v>
      </c>
      <c r="AK50" s="345" t="s">
        <v>1936</v>
      </c>
      <c r="AL50" s="345" t="s">
        <v>1937</v>
      </c>
      <c r="AM50" s="345" t="s">
        <v>1282</v>
      </c>
      <c r="AN50" s="345" t="s">
        <v>1938</v>
      </c>
      <c r="AO50" s="345" t="s">
        <v>1939</v>
      </c>
      <c r="AP50" s="345" t="s">
        <v>1939</v>
      </c>
      <c r="AQ50" s="345" t="s">
        <v>562</v>
      </c>
      <c r="AR50" s="345" t="s">
        <v>1940</v>
      </c>
      <c r="AS50" s="345" t="s">
        <v>2900</v>
      </c>
      <c r="AT50" s="345" t="s">
        <v>1941</v>
      </c>
      <c r="AU50" s="345" t="s">
        <v>1942</v>
      </c>
      <c r="AV50" s="345" t="s">
        <v>1943</v>
      </c>
      <c r="AW50" s="345" t="s">
        <v>1944</v>
      </c>
      <c r="AX50" s="345" t="s">
        <v>1421</v>
      </c>
      <c r="AY50" s="258"/>
      <c r="AZ50" s="260"/>
      <c r="BA50" s="258" t="s">
        <v>562</v>
      </c>
      <c r="BB50" s="258" t="s">
        <v>562</v>
      </c>
      <c r="BC50" s="258" t="s">
        <v>562</v>
      </c>
      <c r="BD50" s="258" t="s">
        <v>562</v>
      </c>
      <c r="BE50" s="258" t="s">
        <v>562</v>
      </c>
      <c r="BF50" s="258" t="s">
        <v>562</v>
      </c>
      <c r="BG50" s="258" t="s">
        <v>562</v>
      </c>
      <c r="BH50" s="258" t="s">
        <v>562</v>
      </c>
      <c r="BI50" s="258" t="s">
        <v>562</v>
      </c>
      <c r="BJ50" s="258" t="s">
        <v>562</v>
      </c>
      <c r="BK50" s="258" t="s">
        <v>562</v>
      </c>
      <c r="BL50" s="258" t="s">
        <v>562</v>
      </c>
      <c r="BM50" s="258" t="s">
        <v>562</v>
      </c>
      <c r="BN50" s="258" t="s">
        <v>562</v>
      </c>
      <c r="BO50" s="258" t="s">
        <v>562</v>
      </c>
      <c r="BP50" s="275" t="s">
        <v>562</v>
      </c>
      <c r="BQ50" s="275" t="s">
        <v>562</v>
      </c>
      <c r="BR50" s="275" t="s">
        <v>562</v>
      </c>
      <c r="BS50" s="275" t="s">
        <v>562</v>
      </c>
      <c r="BT50" s="275" t="s">
        <v>562</v>
      </c>
      <c r="BU50" s="258"/>
      <c r="BV50" s="260"/>
      <c r="BW50" s="258" t="s">
        <v>468</v>
      </c>
      <c r="BX50" s="258" t="s">
        <v>908</v>
      </c>
      <c r="BY50" s="258" t="s">
        <v>909</v>
      </c>
      <c r="BZ50" s="258" t="s">
        <v>910</v>
      </c>
      <c r="CA50" s="258" t="s">
        <v>562</v>
      </c>
      <c r="CB50" s="258" t="s">
        <v>562</v>
      </c>
      <c r="CC50" s="258" t="s">
        <v>879</v>
      </c>
      <c r="CD50" s="258" t="s">
        <v>911</v>
      </c>
      <c r="CE50" s="258" t="s">
        <v>879</v>
      </c>
      <c r="CF50" s="258" t="s">
        <v>912</v>
      </c>
      <c r="CG50" s="258" t="s">
        <v>913</v>
      </c>
      <c r="CH50" s="258" t="s">
        <v>913</v>
      </c>
      <c r="CI50" s="258" t="s">
        <v>562</v>
      </c>
      <c r="CJ50" s="258" t="s">
        <v>914</v>
      </c>
      <c r="CK50" s="258" t="s">
        <v>915</v>
      </c>
      <c r="CL50" s="275" t="s">
        <v>562</v>
      </c>
      <c r="CM50" s="275" t="s">
        <v>562</v>
      </c>
      <c r="CN50" s="275" t="s">
        <v>562</v>
      </c>
      <c r="CO50" s="275" t="s">
        <v>916</v>
      </c>
      <c r="CP50" s="275" t="s">
        <v>917</v>
      </c>
      <c r="CQ50" s="258"/>
      <c r="CR50" s="260"/>
      <c r="CS50" s="345" t="s">
        <v>2308</v>
      </c>
      <c r="CT50" s="345" t="s">
        <v>2309</v>
      </c>
      <c r="CU50" s="345" t="s">
        <v>909</v>
      </c>
      <c r="CV50" s="345" t="s">
        <v>2310</v>
      </c>
      <c r="CW50" s="345" t="s">
        <v>562</v>
      </c>
      <c r="CX50" s="345" t="s">
        <v>562</v>
      </c>
      <c r="CY50" s="345" t="s">
        <v>2311</v>
      </c>
      <c r="CZ50" s="345" t="s">
        <v>2312</v>
      </c>
      <c r="DA50" s="345" t="s">
        <v>2313</v>
      </c>
      <c r="DB50" s="345" t="s">
        <v>2314</v>
      </c>
      <c r="DC50" s="345" t="s">
        <v>2315</v>
      </c>
      <c r="DD50" s="345" t="s">
        <v>2315</v>
      </c>
      <c r="DE50" s="345" t="s">
        <v>562</v>
      </c>
      <c r="DF50" s="345" t="s">
        <v>2316</v>
      </c>
      <c r="DG50" s="345" t="s">
        <v>2317</v>
      </c>
      <c r="DH50" s="345" t="s">
        <v>562</v>
      </c>
      <c r="DI50" s="345" t="s">
        <v>562</v>
      </c>
      <c r="DJ50" s="345" t="s">
        <v>562</v>
      </c>
      <c r="DK50" s="345" t="s">
        <v>2318</v>
      </c>
      <c r="DL50" s="345" t="s">
        <v>2150</v>
      </c>
      <c r="DM50" s="258"/>
      <c r="DN50" s="260"/>
      <c r="DO50" s="345" t="s">
        <v>562</v>
      </c>
      <c r="DP50" s="345" t="s">
        <v>562</v>
      </c>
      <c r="DQ50" s="345" t="s">
        <v>562</v>
      </c>
      <c r="DR50" s="345" t="s">
        <v>562</v>
      </c>
      <c r="DS50" s="345" t="s">
        <v>562</v>
      </c>
      <c r="DT50" s="345" t="s">
        <v>562</v>
      </c>
      <c r="DU50" s="345" t="s">
        <v>562</v>
      </c>
      <c r="DV50" s="345" t="s">
        <v>562</v>
      </c>
      <c r="DW50" s="345" t="s">
        <v>562</v>
      </c>
      <c r="DX50" s="345" t="s">
        <v>562</v>
      </c>
      <c r="DY50" s="345" t="s">
        <v>562</v>
      </c>
      <c r="DZ50" s="345" t="s">
        <v>562</v>
      </c>
      <c r="EA50" s="345" t="s">
        <v>562</v>
      </c>
      <c r="EB50" s="345" t="s">
        <v>562</v>
      </c>
      <c r="EC50" s="345" t="s">
        <v>562</v>
      </c>
      <c r="ED50" s="345" t="s">
        <v>562</v>
      </c>
      <c r="EE50" s="345" t="s">
        <v>562</v>
      </c>
      <c r="EF50" s="345" t="s">
        <v>562</v>
      </c>
      <c r="EG50" s="345" t="s">
        <v>562</v>
      </c>
      <c r="EH50" s="345" t="s">
        <v>562</v>
      </c>
      <c r="EI50" s="258"/>
      <c r="EJ50" s="258"/>
      <c r="EK50" s="258" t="s">
        <v>562</v>
      </c>
      <c r="EL50" s="258" t="s">
        <v>562</v>
      </c>
      <c r="EM50" s="258" t="s">
        <v>562</v>
      </c>
      <c r="EN50" s="258" t="s">
        <v>562</v>
      </c>
      <c r="EO50" s="258" t="s">
        <v>562</v>
      </c>
      <c r="EP50" s="258" t="s">
        <v>562</v>
      </c>
      <c r="EQ50" s="258" t="s">
        <v>562</v>
      </c>
      <c r="ER50" s="258" t="s">
        <v>562</v>
      </c>
      <c r="ES50" s="258" t="s">
        <v>562</v>
      </c>
      <c r="ET50" s="258" t="s">
        <v>562</v>
      </c>
      <c r="EU50" s="258" t="s">
        <v>562</v>
      </c>
      <c r="EV50" s="258" t="s">
        <v>562</v>
      </c>
      <c r="EW50" s="258" t="s">
        <v>562</v>
      </c>
      <c r="EX50" s="258" t="s">
        <v>562</v>
      </c>
      <c r="EY50" s="258" t="s">
        <v>562</v>
      </c>
      <c r="EZ50" s="275" t="s">
        <v>562</v>
      </c>
      <c r="FA50" s="275" t="s">
        <v>562</v>
      </c>
      <c r="FB50" s="275" t="s">
        <v>562</v>
      </c>
      <c r="FC50" s="275" t="s">
        <v>562</v>
      </c>
      <c r="FD50" s="275" t="s">
        <v>562</v>
      </c>
      <c r="FE50" s="258"/>
    </row>
    <row r="51" spans="1:161" s="2" customFormat="1" ht="12.75" customHeight="1" x14ac:dyDescent="0.25">
      <c r="A51" s="12"/>
      <c r="B51" s="12"/>
      <c r="C51" s="12"/>
      <c r="D51" s="12"/>
      <c r="E51" s="12"/>
      <c r="F51" s="12"/>
      <c r="G51" s="12"/>
      <c r="H51" s="12"/>
      <c r="I51" s="12"/>
      <c r="J51" s="12"/>
      <c r="K51" s="12"/>
      <c r="L51" s="12"/>
      <c r="M51" s="12"/>
      <c r="N51" s="12"/>
      <c r="O51" s="12"/>
      <c r="P51" s="12"/>
      <c r="Q51" s="12"/>
      <c r="R51" s="12"/>
      <c r="S51" s="12"/>
      <c r="T51" s="12"/>
      <c r="U51" s="12"/>
      <c r="V51" s="12"/>
      <c r="W51" s="12"/>
      <c r="X51" s="12"/>
      <c r="Y51" s="12"/>
      <c r="Z51" s="12"/>
      <c r="AA51" s="12"/>
      <c r="AB51" s="12"/>
      <c r="AC51" s="248" t="s">
        <v>136</v>
      </c>
      <c r="AD51" s="257" t="str">
        <f t="shared" ca="1" si="41"/>
        <v>121,454</v>
      </c>
      <c r="AE51" s="345" t="s">
        <v>1945</v>
      </c>
      <c r="AF51" s="345" t="s">
        <v>1946</v>
      </c>
      <c r="AG51" s="345" t="s">
        <v>1947</v>
      </c>
      <c r="AH51" s="345" t="s">
        <v>2200</v>
      </c>
      <c r="AI51" s="345" t="s">
        <v>2201</v>
      </c>
      <c r="AJ51" s="345" t="s">
        <v>857</v>
      </c>
      <c r="AK51" s="345" t="s">
        <v>1948</v>
      </c>
      <c r="AL51" s="345" t="s">
        <v>1949</v>
      </c>
      <c r="AM51" s="345" t="s">
        <v>1950</v>
      </c>
      <c r="AN51" s="345" t="s">
        <v>475</v>
      </c>
      <c r="AO51" s="345" t="s">
        <v>1951</v>
      </c>
      <c r="AP51" s="345" t="s">
        <v>1952</v>
      </c>
      <c r="AQ51" s="345" t="s">
        <v>1953</v>
      </c>
      <c r="AR51" s="345" t="s">
        <v>1954</v>
      </c>
      <c r="AS51" s="345" t="s">
        <v>1955</v>
      </c>
      <c r="AT51" s="345" t="s">
        <v>1956</v>
      </c>
      <c r="AU51" s="345" t="s">
        <v>1957</v>
      </c>
      <c r="AV51" s="345" t="s">
        <v>1958</v>
      </c>
      <c r="AW51" s="345" t="s">
        <v>1959</v>
      </c>
      <c r="AX51" s="345" t="s">
        <v>1299</v>
      </c>
      <c r="AY51" s="258"/>
      <c r="AZ51" s="260"/>
      <c r="BA51" s="258" t="s">
        <v>469</v>
      </c>
      <c r="BB51" s="258" t="s">
        <v>918</v>
      </c>
      <c r="BC51" s="258" t="s">
        <v>919</v>
      </c>
      <c r="BD51" s="258" t="s">
        <v>377</v>
      </c>
      <c r="BE51" s="258" t="s">
        <v>472</v>
      </c>
      <c r="BF51" s="258" t="s">
        <v>375</v>
      </c>
      <c r="BG51" s="258" t="s">
        <v>920</v>
      </c>
      <c r="BH51" s="258" t="s">
        <v>921</v>
      </c>
      <c r="BI51" s="258" t="s">
        <v>473</v>
      </c>
      <c r="BJ51" s="258" t="s">
        <v>922</v>
      </c>
      <c r="BK51" s="258" t="s">
        <v>923</v>
      </c>
      <c r="BL51" s="258" t="s">
        <v>924</v>
      </c>
      <c r="BM51" s="258" t="s">
        <v>925</v>
      </c>
      <c r="BN51" s="258" t="s">
        <v>926</v>
      </c>
      <c r="BO51" s="258" t="s">
        <v>927</v>
      </c>
      <c r="BP51" s="275" t="s">
        <v>928</v>
      </c>
      <c r="BQ51" s="275" t="s">
        <v>929</v>
      </c>
      <c r="BR51" s="275" t="s">
        <v>930</v>
      </c>
      <c r="BS51" s="275" t="s">
        <v>931</v>
      </c>
      <c r="BT51" s="275" t="s">
        <v>850</v>
      </c>
      <c r="BU51" s="258"/>
      <c r="BV51" s="260"/>
      <c r="BW51" s="258" t="s">
        <v>469</v>
      </c>
      <c r="BX51" s="258" t="s">
        <v>470</v>
      </c>
      <c r="BY51" s="258" t="s">
        <v>471</v>
      </c>
      <c r="BZ51" s="258" t="s">
        <v>377</v>
      </c>
      <c r="CA51" s="258" t="s">
        <v>472</v>
      </c>
      <c r="CB51" s="258" t="s">
        <v>366</v>
      </c>
      <c r="CC51" s="258" t="s">
        <v>473</v>
      </c>
      <c r="CD51" s="258" t="s">
        <v>474</v>
      </c>
      <c r="CE51" s="258" t="s">
        <v>473</v>
      </c>
      <c r="CF51" s="258" t="s">
        <v>475</v>
      </c>
      <c r="CG51" s="258" t="s">
        <v>586</v>
      </c>
      <c r="CH51" s="258" t="s">
        <v>587</v>
      </c>
      <c r="CI51" s="258" t="s">
        <v>588</v>
      </c>
      <c r="CJ51" s="258" t="s">
        <v>589</v>
      </c>
      <c r="CK51" s="258" t="s">
        <v>590</v>
      </c>
      <c r="CL51" s="275" t="s">
        <v>932</v>
      </c>
      <c r="CM51" s="275" t="s">
        <v>933</v>
      </c>
      <c r="CN51" s="275" t="s">
        <v>934</v>
      </c>
      <c r="CO51" s="275" t="s">
        <v>935</v>
      </c>
      <c r="CP51" s="275" t="s">
        <v>854</v>
      </c>
      <c r="CQ51" s="258"/>
      <c r="CR51" s="260"/>
      <c r="CS51" s="345" t="s">
        <v>2319</v>
      </c>
      <c r="CT51" s="345" t="s">
        <v>2320</v>
      </c>
      <c r="CU51" s="345" t="s">
        <v>2321</v>
      </c>
      <c r="CV51" s="345" t="s">
        <v>2322</v>
      </c>
      <c r="CW51" s="345" t="s">
        <v>499</v>
      </c>
      <c r="CX51" s="345" t="s">
        <v>378</v>
      </c>
      <c r="CY51" s="345" t="s">
        <v>1501</v>
      </c>
      <c r="CZ51" s="345" t="s">
        <v>2323</v>
      </c>
      <c r="DA51" s="345" t="s">
        <v>503</v>
      </c>
      <c r="DB51" s="345" t="s">
        <v>2324</v>
      </c>
      <c r="DC51" s="345" t="s">
        <v>2325</v>
      </c>
      <c r="DD51" s="345" t="s">
        <v>2326</v>
      </c>
      <c r="DE51" s="345" t="s">
        <v>2327</v>
      </c>
      <c r="DF51" s="345" t="s">
        <v>2328</v>
      </c>
      <c r="DG51" s="345" t="s">
        <v>2329</v>
      </c>
      <c r="DH51" s="345" t="s">
        <v>2330</v>
      </c>
      <c r="DI51" s="345" t="s">
        <v>2331</v>
      </c>
      <c r="DJ51" s="345" t="s">
        <v>2332</v>
      </c>
      <c r="DK51" s="345" t="s">
        <v>2333</v>
      </c>
      <c r="DL51" s="345" t="s">
        <v>854</v>
      </c>
      <c r="DM51" s="258"/>
      <c r="DN51" s="260"/>
      <c r="DO51" s="345" t="s">
        <v>2671</v>
      </c>
      <c r="DP51" s="345" t="s">
        <v>2672</v>
      </c>
      <c r="DQ51" s="345" t="s">
        <v>397</v>
      </c>
      <c r="DR51" s="345" t="s">
        <v>936</v>
      </c>
      <c r="DS51" s="345" t="s">
        <v>1577</v>
      </c>
      <c r="DT51" s="345" t="s">
        <v>1468</v>
      </c>
      <c r="DU51" s="345" t="s">
        <v>1516</v>
      </c>
      <c r="DV51" s="345" t="s">
        <v>362</v>
      </c>
      <c r="DW51" s="345" t="s">
        <v>1547</v>
      </c>
      <c r="DX51" s="345" t="s">
        <v>2673</v>
      </c>
      <c r="DY51" s="345" t="s">
        <v>2674</v>
      </c>
      <c r="DZ51" s="345" t="s">
        <v>2675</v>
      </c>
      <c r="EA51" s="345" t="s">
        <v>2676</v>
      </c>
      <c r="EB51" s="345" t="s">
        <v>2677</v>
      </c>
      <c r="EC51" s="345" t="s">
        <v>2678</v>
      </c>
      <c r="ED51" s="345" t="s">
        <v>2679</v>
      </c>
      <c r="EE51" s="345" t="s">
        <v>2680</v>
      </c>
      <c r="EF51" s="345" t="s">
        <v>2681</v>
      </c>
      <c r="EG51" s="345" t="s">
        <v>2682</v>
      </c>
      <c r="EH51" s="345" t="s">
        <v>1575</v>
      </c>
      <c r="EI51" s="258"/>
      <c r="EJ51" s="258"/>
      <c r="EK51" s="258" t="s">
        <v>364</v>
      </c>
      <c r="EL51" s="258" t="s">
        <v>1502</v>
      </c>
      <c r="EM51" s="258" t="s">
        <v>531</v>
      </c>
      <c r="EN51" s="258" t="s">
        <v>364</v>
      </c>
      <c r="EO51" s="258" t="s">
        <v>364</v>
      </c>
      <c r="EP51" s="258" t="s">
        <v>1503</v>
      </c>
      <c r="EQ51" s="258" t="s">
        <v>375</v>
      </c>
      <c r="ER51" s="258" t="s">
        <v>1504</v>
      </c>
      <c r="ES51" s="258" t="s">
        <v>364</v>
      </c>
      <c r="ET51" s="258" t="s">
        <v>1505</v>
      </c>
      <c r="EU51" s="258" t="s">
        <v>1506</v>
      </c>
      <c r="EV51" s="258" t="s">
        <v>1507</v>
      </c>
      <c r="EW51" s="258" t="s">
        <v>1508</v>
      </c>
      <c r="EX51" s="258" t="s">
        <v>1509</v>
      </c>
      <c r="EY51" s="258" t="s">
        <v>1510</v>
      </c>
      <c r="EZ51" s="275" t="s">
        <v>1511</v>
      </c>
      <c r="FA51" s="275" t="s">
        <v>1512</v>
      </c>
      <c r="FB51" s="275" t="s">
        <v>1513</v>
      </c>
      <c r="FC51" s="275" t="s">
        <v>1514</v>
      </c>
      <c r="FD51" s="275" t="s">
        <v>1476</v>
      </c>
      <c r="FE51" s="258"/>
    </row>
    <row r="52" spans="1:161" s="2" customFormat="1" ht="12.75" customHeight="1" x14ac:dyDescent="0.25">
      <c r="A52" s="12"/>
      <c r="B52" s="12"/>
      <c r="C52" s="12"/>
      <c r="D52" s="12"/>
      <c r="E52" s="12"/>
      <c r="F52" s="12"/>
      <c r="G52" s="12"/>
      <c r="H52" s="12"/>
      <c r="I52" s="12"/>
      <c r="J52" s="12"/>
      <c r="K52" s="12"/>
      <c r="L52" s="12"/>
      <c r="M52" s="12"/>
      <c r="N52" s="12"/>
      <c r="O52" s="12"/>
      <c r="P52" s="12"/>
      <c r="Q52" s="12"/>
      <c r="R52" s="12"/>
      <c r="S52" s="12"/>
      <c r="T52" s="12"/>
      <c r="U52" s="12"/>
      <c r="V52" s="12"/>
      <c r="W52" s="12"/>
      <c r="X52" s="12"/>
      <c r="Y52" s="12"/>
      <c r="Z52" s="12"/>
      <c r="AA52" s="12"/>
      <c r="AB52" s="12"/>
      <c r="AC52" s="248" t="s">
        <v>109</v>
      </c>
      <c r="AD52" s="257" t="str">
        <f t="shared" ca="1" si="41"/>
        <v>53,000</v>
      </c>
      <c r="AE52" s="345" t="s">
        <v>476</v>
      </c>
      <c r="AF52" s="345" t="s">
        <v>908</v>
      </c>
      <c r="AG52" s="345" t="s">
        <v>936</v>
      </c>
      <c r="AH52" s="345" t="s">
        <v>937</v>
      </c>
      <c r="AI52" s="345" t="s">
        <v>938</v>
      </c>
      <c r="AJ52" s="345" t="s">
        <v>397</v>
      </c>
      <c r="AK52" s="345" t="s">
        <v>939</v>
      </c>
      <c r="AL52" s="345" t="s">
        <v>940</v>
      </c>
      <c r="AM52" s="345" t="s">
        <v>879</v>
      </c>
      <c r="AN52" s="345" t="s">
        <v>1960</v>
      </c>
      <c r="AO52" s="345" t="s">
        <v>1961</v>
      </c>
      <c r="AP52" s="345" t="s">
        <v>1961</v>
      </c>
      <c r="AQ52" s="345" t="s">
        <v>996</v>
      </c>
      <c r="AR52" s="345" t="s">
        <v>1962</v>
      </c>
      <c r="AS52" s="345" t="s">
        <v>1963</v>
      </c>
      <c r="AT52" s="345" t="s">
        <v>1964</v>
      </c>
      <c r="AU52" s="345" t="s">
        <v>1965</v>
      </c>
      <c r="AV52" s="345" t="s">
        <v>1966</v>
      </c>
      <c r="AW52" s="345" t="s">
        <v>1967</v>
      </c>
      <c r="AX52" s="345" t="s">
        <v>1968</v>
      </c>
      <c r="AY52" s="258"/>
      <c r="AZ52" s="260"/>
      <c r="BA52" s="258" t="s">
        <v>476</v>
      </c>
      <c r="BB52" s="258" t="s">
        <v>908</v>
      </c>
      <c r="BC52" s="258" t="s">
        <v>936</v>
      </c>
      <c r="BD52" s="258" t="s">
        <v>937</v>
      </c>
      <c r="BE52" s="258" t="s">
        <v>938</v>
      </c>
      <c r="BF52" s="258" t="s">
        <v>397</v>
      </c>
      <c r="BG52" s="258" t="s">
        <v>939</v>
      </c>
      <c r="BH52" s="258" t="s">
        <v>940</v>
      </c>
      <c r="BI52" s="258" t="s">
        <v>879</v>
      </c>
      <c r="BJ52" s="258" t="s">
        <v>941</v>
      </c>
      <c r="BK52" s="258" t="s">
        <v>942</v>
      </c>
      <c r="BL52" s="258" t="s">
        <v>942</v>
      </c>
      <c r="BM52" s="258" t="s">
        <v>943</v>
      </c>
      <c r="BN52" s="258" t="s">
        <v>944</v>
      </c>
      <c r="BO52" s="258" t="s">
        <v>945</v>
      </c>
      <c r="BP52" s="275" t="s">
        <v>946</v>
      </c>
      <c r="BQ52" s="275" t="s">
        <v>947</v>
      </c>
      <c r="BR52" s="275" t="s">
        <v>948</v>
      </c>
      <c r="BS52" s="275" t="s">
        <v>949</v>
      </c>
      <c r="BT52" s="275" t="s">
        <v>950</v>
      </c>
      <c r="BU52" s="258"/>
      <c r="BV52" s="260"/>
      <c r="BW52" s="258" t="s">
        <v>476</v>
      </c>
      <c r="BX52" s="258" t="s">
        <v>951</v>
      </c>
      <c r="BY52" s="258" t="s">
        <v>454</v>
      </c>
      <c r="BZ52" s="258" t="s">
        <v>937</v>
      </c>
      <c r="CA52" s="258" t="s">
        <v>952</v>
      </c>
      <c r="CB52" s="258" t="s">
        <v>397</v>
      </c>
      <c r="CC52" s="258" t="s">
        <v>953</v>
      </c>
      <c r="CD52" s="258" t="s">
        <v>940</v>
      </c>
      <c r="CE52" s="258" t="s">
        <v>954</v>
      </c>
      <c r="CF52" s="258" t="s">
        <v>955</v>
      </c>
      <c r="CG52" s="258" t="s">
        <v>380</v>
      </c>
      <c r="CH52" s="258" t="s">
        <v>380</v>
      </c>
      <c r="CI52" s="258" t="s">
        <v>805</v>
      </c>
      <c r="CJ52" s="258" t="s">
        <v>956</v>
      </c>
      <c r="CK52" s="258" t="s">
        <v>957</v>
      </c>
      <c r="CL52" s="275" t="s">
        <v>958</v>
      </c>
      <c r="CM52" s="275" t="s">
        <v>959</v>
      </c>
      <c r="CN52" s="275" t="s">
        <v>960</v>
      </c>
      <c r="CO52" s="275" t="s">
        <v>961</v>
      </c>
      <c r="CP52" s="275" t="s">
        <v>950</v>
      </c>
      <c r="CQ52" s="258"/>
      <c r="CR52" s="260"/>
      <c r="CS52" s="345" t="s">
        <v>476</v>
      </c>
      <c r="CT52" s="345" t="s">
        <v>2334</v>
      </c>
      <c r="CU52" s="345" t="s">
        <v>375</v>
      </c>
      <c r="CV52" s="345" t="s">
        <v>937</v>
      </c>
      <c r="CW52" s="345" t="s">
        <v>938</v>
      </c>
      <c r="CX52" s="345" t="s">
        <v>397</v>
      </c>
      <c r="CY52" s="345" t="s">
        <v>2335</v>
      </c>
      <c r="CZ52" s="345" t="s">
        <v>940</v>
      </c>
      <c r="DA52" s="345" t="s">
        <v>2336</v>
      </c>
      <c r="DB52" s="345" t="s">
        <v>2337</v>
      </c>
      <c r="DC52" s="345" t="s">
        <v>2338</v>
      </c>
      <c r="DD52" s="345" t="s">
        <v>2338</v>
      </c>
      <c r="DE52" s="345" t="s">
        <v>2339</v>
      </c>
      <c r="DF52" s="345" t="s">
        <v>2340</v>
      </c>
      <c r="DG52" s="345" t="s">
        <v>2341</v>
      </c>
      <c r="DH52" s="345" t="s">
        <v>2342</v>
      </c>
      <c r="DI52" s="345" t="s">
        <v>2343</v>
      </c>
      <c r="DJ52" s="345" t="s">
        <v>2344</v>
      </c>
      <c r="DK52" s="345" t="s">
        <v>2345</v>
      </c>
      <c r="DL52" s="345" t="s">
        <v>2015</v>
      </c>
      <c r="DM52" s="258"/>
      <c r="DN52" s="260"/>
      <c r="DO52" s="345" t="s">
        <v>364</v>
      </c>
      <c r="DP52" s="345" t="s">
        <v>364</v>
      </c>
      <c r="DQ52" s="345" t="s">
        <v>364</v>
      </c>
      <c r="DR52" s="345" t="s">
        <v>364</v>
      </c>
      <c r="DS52" s="345" t="s">
        <v>364</v>
      </c>
      <c r="DT52" s="345" t="s">
        <v>364</v>
      </c>
      <c r="DU52" s="345" t="s">
        <v>364</v>
      </c>
      <c r="DV52" s="345" t="s">
        <v>364</v>
      </c>
      <c r="DW52" s="345" t="s">
        <v>364</v>
      </c>
      <c r="DX52" s="345" t="s">
        <v>569</v>
      </c>
      <c r="DY52" s="345" t="s">
        <v>2683</v>
      </c>
      <c r="DZ52" s="345" t="s">
        <v>2683</v>
      </c>
      <c r="EA52" s="345" t="s">
        <v>2684</v>
      </c>
      <c r="EB52" s="345" t="s">
        <v>2685</v>
      </c>
      <c r="EC52" s="345" t="s">
        <v>2683</v>
      </c>
      <c r="ED52" s="345" t="s">
        <v>2686</v>
      </c>
      <c r="EE52" s="345" t="s">
        <v>2687</v>
      </c>
      <c r="EF52" s="345" t="s">
        <v>2688</v>
      </c>
      <c r="EG52" s="345" t="s">
        <v>2689</v>
      </c>
      <c r="EH52" s="345" t="s">
        <v>1544</v>
      </c>
      <c r="EI52" s="258"/>
      <c r="EJ52" s="258"/>
      <c r="EK52" s="258" t="s">
        <v>364</v>
      </c>
      <c r="EL52" s="258" t="s">
        <v>1515</v>
      </c>
      <c r="EM52" s="258" t="s">
        <v>1516</v>
      </c>
      <c r="EN52" s="258" t="s">
        <v>364</v>
      </c>
      <c r="EO52" s="258" t="s">
        <v>1468</v>
      </c>
      <c r="EP52" s="258" t="s">
        <v>364</v>
      </c>
      <c r="EQ52" s="258" t="s">
        <v>1517</v>
      </c>
      <c r="ER52" s="258" t="s">
        <v>364</v>
      </c>
      <c r="ES52" s="258" t="s">
        <v>1516</v>
      </c>
      <c r="ET52" s="258" t="s">
        <v>1518</v>
      </c>
      <c r="EU52" s="258" t="s">
        <v>1519</v>
      </c>
      <c r="EV52" s="258" t="s">
        <v>1519</v>
      </c>
      <c r="EW52" s="258" t="s">
        <v>1520</v>
      </c>
      <c r="EX52" s="258" t="s">
        <v>1521</v>
      </c>
      <c r="EY52" s="258" t="s">
        <v>1522</v>
      </c>
      <c r="EZ52" s="275" t="s">
        <v>1523</v>
      </c>
      <c r="FA52" s="275" t="s">
        <v>1524</v>
      </c>
      <c r="FB52" s="275" t="s">
        <v>1525</v>
      </c>
      <c r="FC52" s="275" t="s">
        <v>1526</v>
      </c>
      <c r="FD52" s="275" t="s">
        <v>1442</v>
      </c>
      <c r="FE52" s="258"/>
    </row>
    <row r="53" spans="1:161" s="2" customFormat="1" ht="12.75" customHeight="1" x14ac:dyDescent="0.25">
      <c r="A53" s="12"/>
      <c r="B53" s="12"/>
      <c r="C53" s="12"/>
      <c r="D53" s="12"/>
      <c r="E53" s="12"/>
      <c r="F53" s="12"/>
      <c r="G53" s="12"/>
      <c r="H53" s="12"/>
      <c r="I53" s="12"/>
      <c r="J53" s="12"/>
      <c r="K53" s="12"/>
      <c r="L53" s="12"/>
      <c r="M53" s="12"/>
      <c r="N53" s="12"/>
      <c r="O53" s="12"/>
      <c r="P53" s="12"/>
      <c r="Q53" s="12"/>
      <c r="R53" s="12"/>
      <c r="S53" s="12"/>
      <c r="T53" s="12"/>
      <c r="U53" s="12"/>
      <c r="V53" s="12"/>
      <c r="W53" s="12"/>
      <c r="X53" s="12"/>
      <c r="Y53" s="12"/>
      <c r="Z53" s="12"/>
      <c r="AA53" s="12"/>
      <c r="AB53" s="12"/>
      <c r="AC53" s="248" t="s">
        <v>352</v>
      </c>
      <c r="AD53" s="257" t="str">
        <f t="shared" ca="1" si="41"/>
        <v>64,390</v>
      </c>
      <c r="AE53" s="345" t="s">
        <v>1491</v>
      </c>
      <c r="AF53" s="345" t="s">
        <v>1969</v>
      </c>
      <c r="AG53" s="345" t="s">
        <v>508</v>
      </c>
      <c r="AH53" s="345" t="s">
        <v>2202</v>
      </c>
      <c r="AI53" s="345" t="s">
        <v>454</v>
      </c>
      <c r="AJ53" s="345" t="s">
        <v>364</v>
      </c>
      <c r="AK53" s="345" t="s">
        <v>954</v>
      </c>
      <c r="AL53" s="345" t="s">
        <v>1970</v>
      </c>
      <c r="AM53" s="345" t="s">
        <v>954</v>
      </c>
      <c r="AN53" s="345" t="s">
        <v>955</v>
      </c>
      <c r="AO53" s="345" t="s">
        <v>1971</v>
      </c>
      <c r="AP53" s="345" t="s">
        <v>1971</v>
      </c>
      <c r="AQ53" s="345" t="s">
        <v>364</v>
      </c>
      <c r="AR53" s="345" t="s">
        <v>1972</v>
      </c>
      <c r="AS53" s="345" t="s">
        <v>1973</v>
      </c>
      <c r="AT53" s="345" t="s">
        <v>1974</v>
      </c>
      <c r="AU53" s="345" t="s">
        <v>1975</v>
      </c>
      <c r="AV53" s="345" t="s">
        <v>1976</v>
      </c>
      <c r="AW53" s="345" t="s">
        <v>1977</v>
      </c>
      <c r="AX53" s="345" t="s">
        <v>1079</v>
      </c>
      <c r="AY53" s="258"/>
      <c r="AZ53" s="260"/>
      <c r="BA53" s="258" t="s">
        <v>962</v>
      </c>
      <c r="BB53" s="258" t="s">
        <v>963</v>
      </c>
      <c r="BC53" s="258" t="s">
        <v>508</v>
      </c>
      <c r="BD53" s="258" t="s">
        <v>964</v>
      </c>
      <c r="BE53" s="258" t="s">
        <v>965</v>
      </c>
      <c r="BF53" s="258"/>
      <c r="BG53" s="258" t="s">
        <v>954</v>
      </c>
      <c r="BH53" s="258" t="s">
        <v>966</v>
      </c>
      <c r="BI53" s="258" t="s">
        <v>967</v>
      </c>
      <c r="BJ53" s="258" t="s">
        <v>955</v>
      </c>
      <c r="BK53" s="258" t="s">
        <v>968</v>
      </c>
      <c r="BL53" s="258" t="s">
        <v>968</v>
      </c>
      <c r="BM53" s="258"/>
      <c r="BN53" s="258" t="s">
        <v>969</v>
      </c>
      <c r="BO53" s="258" t="s">
        <v>970</v>
      </c>
      <c r="BP53" s="275" t="s">
        <v>971</v>
      </c>
      <c r="BQ53" s="275" t="s">
        <v>972</v>
      </c>
      <c r="BR53" s="275" t="s">
        <v>973</v>
      </c>
      <c r="BS53" s="275" t="s">
        <v>974</v>
      </c>
      <c r="BT53" s="275" t="s">
        <v>917</v>
      </c>
      <c r="BU53" s="258"/>
      <c r="BV53" s="260"/>
      <c r="BW53" s="258" t="s">
        <v>562</v>
      </c>
      <c r="BX53" s="258" t="s">
        <v>562</v>
      </c>
      <c r="BY53" s="258" t="s">
        <v>562</v>
      </c>
      <c r="BZ53" s="258" t="s">
        <v>562</v>
      </c>
      <c r="CA53" s="258" t="s">
        <v>562</v>
      </c>
      <c r="CB53" s="258" t="s">
        <v>562</v>
      </c>
      <c r="CC53" s="258" t="s">
        <v>562</v>
      </c>
      <c r="CD53" s="258" t="s">
        <v>562</v>
      </c>
      <c r="CE53" s="258" t="s">
        <v>562</v>
      </c>
      <c r="CF53" s="258" t="s">
        <v>562</v>
      </c>
      <c r="CG53" s="258" t="s">
        <v>562</v>
      </c>
      <c r="CH53" s="258" t="s">
        <v>562</v>
      </c>
      <c r="CI53" s="258" t="s">
        <v>562</v>
      </c>
      <c r="CJ53" s="258" t="s">
        <v>562</v>
      </c>
      <c r="CK53" s="258" t="s">
        <v>562</v>
      </c>
      <c r="CL53" s="275" t="s">
        <v>562</v>
      </c>
      <c r="CM53" s="275" t="s">
        <v>562</v>
      </c>
      <c r="CN53" s="275" t="s">
        <v>562</v>
      </c>
      <c r="CO53" s="275" t="s">
        <v>562</v>
      </c>
      <c r="CP53" s="275" t="s">
        <v>562</v>
      </c>
      <c r="CQ53" s="258"/>
      <c r="CR53" s="260"/>
      <c r="CS53" s="345" t="s">
        <v>2346</v>
      </c>
      <c r="CT53" s="345" t="s">
        <v>2347</v>
      </c>
      <c r="CU53" s="345" t="s">
        <v>508</v>
      </c>
      <c r="CV53" s="345" t="s">
        <v>2202</v>
      </c>
      <c r="CW53" s="345" t="s">
        <v>382</v>
      </c>
      <c r="CX53" s="345" t="s">
        <v>364</v>
      </c>
      <c r="CY53" s="345" t="s">
        <v>954</v>
      </c>
      <c r="CZ53" s="345" t="s">
        <v>2348</v>
      </c>
      <c r="DA53" s="345" t="s">
        <v>954</v>
      </c>
      <c r="DB53" s="345" t="s">
        <v>955</v>
      </c>
      <c r="DC53" s="345" t="s">
        <v>2349</v>
      </c>
      <c r="DD53" s="345" t="s">
        <v>2349</v>
      </c>
      <c r="DE53" s="345" t="s">
        <v>364</v>
      </c>
      <c r="DF53" s="345" t="s">
        <v>2350</v>
      </c>
      <c r="DG53" s="345" t="s">
        <v>2351</v>
      </c>
      <c r="DH53" s="345" t="s">
        <v>2352</v>
      </c>
      <c r="DI53" s="345" t="s">
        <v>2353</v>
      </c>
      <c r="DJ53" s="345" t="s">
        <v>2354</v>
      </c>
      <c r="DK53" s="345" t="s">
        <v>2355</v>
      </c>
      <c r="DL53" s="345" t="s">
        <v>1091</v>
      </c>
      <c r="DM53" s="258"/>
      <c r="DN53" s="260"/>
      <c r="DO53" s="345" t="s">
        <v>2690</v>
      </c>
      <c r="DP53" s="345" t="s">
        <v>1537</v>
      </c>
      <c r="DQ53" s="345" t="s">
        <v>364</v>
      </c>
      <c r="DR53" s="345" t="s">
        <v>364</v>
      </c>
      <c r="DS53" s="345" t="s">
        <v>2691</v>
      </c>
      <c r="DT53" s="345" t="s">
        <v>364</v>
      </c>
      <c r="DU53" s="345" t="s">
        <v>364</v>
      </c>
      <c r="DV53" s="345" t="s">
        <v>2692</v>
      </c>
      <c r="DW53" s="345" t="s">
        <v>1433</v>
      </c>
      <c r="DX53" s="345" t="s">
        <v>364</v>
      </c>
      <c r="DY53" s="345" t="s">
        <v>2693</v>
      </c>
      <c r="DZ53" s="345" t="s">
        <v>2693</v>
      </c>
      <c r="EA53" s="345" t="s">
        <v>364</v>
      </c>
      <c r="EB53" s="345" t="s">
        <v>2694</v>
      </c>
      <c r="EC53" s="345" t="s">
        <v>2695</v>
      </c>
      <c r="ED53" s="345" t="s">
        <v>2696</v>
      </c>
      <c r="EE53" s="345" t="s">
        <v>2697</v>
      </c>
      <c r="EF53" s="345" t="s">
        <v>2698</v>
      </c>
      <c r="EG53" s="345" t="s">
        <v>2699</v>
      </c>
      <c r="EH53" s="345" t="s">
        <v>2700</v>
      </c>
      <c r="EI53" s="258"/>
      <c r="EJ53" s="258"/>
      <c r="EK53" s="258" t="s">
        <v>562</v>
      </c>
      <c r="EL53" s="258" t="s">
        <v>562</v>
      </c>
      <c r="EM53" s="258" t="s">
        <v>562</v>
      </c>
      <c r="EN53" s="258" t="s">
        <v>562</v>
      </c>
      <c r="EO53" s="258" t="s">
        <v>562</v>
      </c>
      <c r="EP53" s="258" t="s">
        <v>562</v>
      </c>
      <c r="EQ53" s="258" t="s">
        <v>562</v>
      </c>
      <c r="ER53" s="258" t="s">
        <v>562</v>
      </c>
      <c r="ES53" s="258" t="s">
        <v>562</v>
      </c>
      <c r="ET53" s="258" t="s">
        <v>562</v>
      </c>
      <c r="EU53" s="258" t="s">
        <v>562</v>
      </c>
      <c r="EV53" s="258" t="s">
        <v>562</v>
      </c>
      <c r="EW53" s="258" t="s">
        <v>562</v>
      </c>
      <c r="EX53" s="258" t="s">
        <v>562</v>
      </c>
      <c r="EY53" s="258" t="s">
        <v>562</v>
      </c>
      <c r="EZ53" s="275" t="s">
        <v>562</v>
      </c>
      <c r="FA53" s="275" t="s">
        <v>562</v>
      </c>
      <c r="FB53" s="275" t="s">
        <v>562</v>
      </c>
      <c r="FC53" s="275" t="s">
        <v>562</v>
      </c>
      <c r="FD53" s="275" t="s">
        <v>562</v>
      </c>
      <c r="FE53" s="258"/>
    </row>
    <row r="54" spans="1:161" s="2" customFormat="1" ht="12.75" customHeight="1" x14ac:dyDescent="0.25">
      <c r="A54" s="12"/>
      <c r="B54" s="12"/>
      <c r="C54" s="12"/>
      <c r="D54" s="12"/>
      <c r="E54" s="12"/>
      <c r="F54" s="12"/>
      <c r="G54" s="12"/>
      <c r="H54" s="12"/>
      <c r="I54" s="12"/>
      <c r="J54" s="12"/>
      <c r="K54" s="12"/>
      <c r="L54" s="12"/>
      <c r="M54" s="12"/>
      <c r="N54" s="12"/>
      <c r="O54" s="12"/>
      <c r="P54" s="12"/>
      <c r="Q54" s="12"/>
      <c r="R54" s="12"/>
      <c r="S54" s="12"/>
      <c r="T54" s="12"/>
      <c r="U54" s="12"/>
      <c r="V54" s="12"/>
      <c r="W54" s="12"/>
      <c r="X54" s="12"/>
      <c r="Y54" s="12"/>
      <c r="Z54" s="12"/>
      <c r="AA54" s="12"/>
      <c r="AB54" s="12"/>
      <c r="AC54" s="248" t="s">
        <v>53</v>
      </c>
      <c r="AD54" s="257" t="str">
        <f t="shared" ca="1" si="41"/>
        <v>-</v>
      </c>
      <c r="AE54" s="345" t="s">
        <v>562</v>
      </c>
      <c r="AF54" s="345" t="s">
        <v>562</v>
      </c>
      <c r="AG54" s="345" t="s">
        <v>562</v>
      </c>
      <c r="AH54" s="345" t="s">
        <v>562</v>
      </c>
      <c r="AI54" s="345" t="s">
        <v>562</v>
      </c>
      <c r="AJ54" s="345" t="s">
        <v>562</v>
      </c>
      <c r="AK54" s="345" t="s">
        <v>562</v>
      </c>
      <c r="AL54" s="345" t="s">
        <v>562</v>
      </c>
      <c r="AM54" s="345" t="s">
        <v>562</v>
      </c>
      <c r="AN54" s="345" t="s">
        <v>562</v>
      </c>
      <c r="AO54" s="345" t="s">
        <v>562</v>
      </c>
      <c r="AP54" s="345" t="s">
        <v>562</v>
      </c>
      <c r="AQ54" s="345" t="s">
        <v>562</v>
      </c>
      <c r="AR54" s="345" t="s">
        <v>562</v>
      </c>
      <c r="AS54" s="345" t="s">
        <v>562</v>
      </c>
      <c r="AT54" s="345" t="s">
        <v>562</v>
      </c>
      <c r="AU54" s="345" t="s">
        <v>562</v>
      </c>
      <c r="AV54" s="345" t="s">
        <v>562</v>
      </c>
      <c r="AW54" s="345" t="s">
        <v>562</v>
      </c>
      <c r="AX54" s="345" t="s">
        <v>562</v>
      </c>
      <c r="AY54" s="258"/>
      <c r="AZ54" s="260"/>
      <c r="BA54" s="258" t="s">
        <v>562</v>
      </c>
      <c r="BB54" s="258" t="s">
        <v>562</v>
      </c>
      <c r="BC54" s="258" t="s">
        <v>562</v>
      </c>
      <c r="BD54" s="258" t="s">
        <v>562</v>
      </c>
      <c r="BE54" s="258" t="s">
        <v>562</v>
      </c>
      <c r="BF54" s="258" t="s">
        <v>562</v>
      </c>
      <c r="BG54" s="258" t="s">
        <v>562</v>
      </c>
      <c r="BH54" s="258" t="s">
        <v>562</v>
      </c>
      <c r="BI54" s="258" t="s">
        <v>562</v>
      </c>
      <c r="BJ54" s="258" t="s">
        <v>562</v>
      </c>
      <c r="BK54" s="258" t="s">
        <v>562</v>
      </c>
      <c r="BL54" s="258" t="s">
        <v>562</v>
      </c>
      <c r="BM54" s="258" t="s">
        <v>562</v>
      </c>
      <c r="BN54" s="258" t="s">
        <v>562</v>
      </c>
      <c r="BO54" s="258" t="s">
        <v>562</v>
      </c>
      <c r="BP54" s="275" t="s">
        <v>562</v>
      </c>
      <c r="BQ54" s="275" t="s">
        <v>562</v>
      </c>
      <c r="BR54" s="275" t="s">
        <v>562</v>
      </c>
      <c r="BS54" s="275" t="s">
        <v>562</v>
      </c>
      <c r="BT54" s="275" t="s">
        <v>562</v>
      </c>
      <c r="BU54" s="258"/>
      <c r="BV54" s="260"/>
      <c r="BW54" s="258" t="s">
        <v>477</v>
      </c>
      <c r="BX54" s="258" t="s">
        <v>524</v>
      </c>
      <c r="BY54" s="258"/>
      <c r="BZ54" s="258"/>
      <c r="CA54" s="258" t="s">
        <v>975</v>
      </c>
      <c r="CB54" s="258"/>
      <c r="CC54" s="258" t="s">
        <v>378</v>
      </c>
      <c r="CD54" s="258" t="s">
        <v>976</v>
      </c>
      <c r="CE54" s="258" t="s">
        <v>375</v>
      </c>
      <c r="CF54" s="258" t="s">
        <v>977</v>
      </c>
      <c r="CG54" s="258" t="s">
        <v>591</v>
      </c>
      <c r="CH54" s="258" t="s">
        <v>591</v>
      </c>
      <c r="CI54" s="258"/>
      <c r="CJ54" s="258" t="s">
        <v>592</v>
      </c>
      <c r="CK54" s="258" t="s">
        <v>592</v>
      </c>
      <c r="CL54" s="275" t="s">
        <v>978</v>
      </c>
      <c r="CM54" s="275" t="s">
        <v>979</v>
      </c>
      <c r="CN54" s="275" t="s">
        <v>980</v>
      </c>
      <c r="CO54" s="275" t="s">
        <v>981</v>
      </c>
      <c r="CP54" s="275" t="s">
        <v>982</v>
      </c>
      <c r="CQ54" s="258"/>
      <c r="CR54" s="260"/>
      <c r="CS54" s="345" t="s">
        <v>562</v>
      </c>
      <c r="CT54" s="345" t="s">
        <v>562</v>
      </c>
      <c r="CU54" s="345" t="s">
        <v>562</v>
      </c>
      <c r="CV54" s="345" t="s">
        <v>562</v>
      </c>
      <c r="CW54" s="345" t="s">
        <v>562</v>
      </c>
      <c r="CX54" s="345" t="s">
        <v>562</v>
      </c>
      <c r="CY54" s="345" t="s">
        <v>562</v>
      </c>
      <c r="CZ54" s="345" t="s">
        <v>562</v>
      </c>
      <c r="DA54" s="345" t="s">
        <v>562</v>
      </c>
      <c r="DB54" s="345" t="s">
        <v>562</v>
      </c>
      <c r="DC54" s="345" t="s">
        <v>562</v>
      </c>
      <c r="DD54" s="345" t="s">
        <v>562</v>
      </c>
      <c r="DE54" s="345" t="s">
        <v>562</v>
      </c>
      <c r="DF54" s="345" t="s">
        <v>562</v>
      </c>
      <c r="DG54" s="345" t="s">
        <v>562</v>
      </c>
      <c r="DH54" s="345" t="s">
        <v>562</v>
      </c>
      <c r="DI54" s="345" t="s">
        <v>562</v>
      </c>
      <c r="DJ54" s="345" t="s">
        <v>562</v>
      </c>
      <c r="DK54" s="345" t="s">
        <v>562</v>
      </c>
      <c r="DL54" s="345" t="s">
        <v>562</v>
      </c>
      <c r="DM54" s="258"/>
      <c r="DN54" s="260"/>
      <c r="DO54" s="345" t="s">
        <v>562</v>
      </c>
      <c r="DP54" s="345" t="s">
        <v>562</v>
      </c>
      <c r="DQ54" s="345" t="s">
        <v>562</v>
      </c>
      <c r="DR54" s="345" t="s">
        <v>562</v>
      </c>
      <c r="DS54" s="345" t="s">
        <v>562</v>
      </c>
      <c r="DT54" s="345" t="s">
        <v>562</v>
      </c>
      <c r="DU54" s="345" t="s">
        <v>562</v>
      </c>
      <c r="DV54" s="345" t="s">
        <v>562</v>
      </c>
      <c r="DW54" s="345" t="s">
        <v>562</v>
      </c>
      <c r="DX54" s="345" t="s">
        <v>562</v>
      </c>
      <c r="DY54" s="345" t="s">
        <v>562</v>
      </c>
      <c r="DZ54" s="345" t="s">
        <v>562</v>
      </c>
      <c r="EA54" s="345" t="s">
        <v>562</v>
      </c>
      <c r="EB54" s="345" t="s">
        <v>562</v>
      </c>
      <c r="EC54" s="345" t="s">
        <v>562</v>
      </c>
      <c r="ED54" s="345" t="s">
        <v>562</v>
      </c>
      <c r="EE54" s="345" t="s">
        <v>562</v>
      </c>
      <c r="EF54" s="345" t="s">
        <v>562</v>
      </c>
      <c r="EG54" s="345" t="s">
        <v>562</v>
      </c>
      <c r="EH54" s="345" t="s">
        <v>562</v>
      </c>
      <c r="EI54" s="258"/>
      <c r="EJ54" s="258"/>
      <c r="EK54" s="258" t="s">
        <v>562</v>
      </c>
      <c r="EL54" s="258" t="s">
        <v>562</v>
      </c>
      <c r="EM54" s="258" t="s">
        <v>562</v>
      </c>
      <c r="EN54" s="258" t="s">
        <v>562</v>
      </c>
      <c r="EO54" s="258" t="s">
        <v>562</v>
      </c>
      <c r="EP54" s="258" t="s">
        <v>562</v>
      </c>
      <c r="EQ54" s="258" t="s">
        <v>562</v>
      </c>
      <c r="ER54" s="258" t="s">
        <v>562</v>
      </c>
      <c r="ES54" s="258" t="s">
        <v>562</v>
      </c>
      <c r="ET54" s="258" t="s">
        <v>562</v>
      </c>
      <c r="EU54" s="258" t="s">
        <v>562</v>
      </c>
      <c r="EV54" s="258" t="s">
        <v>562</v>
      </c>
      <c r="EW54" s="258" t="s">
        <v>562</v>
      </c>
      <c r="EX54" s="258" t="s">
        <v>562</v>
      </c>
      <c r="EY54" s="258" t="s">
        <v>562</v>
      </c>
      <c r="EZ54" s="275" t="s">
        <v>562</v>
      </c>
      <c r="FA54" s="275" t="s">
        <v>562</v>
      </c>
      <c r="FB54" s="275" t="s">
        <v>562</v>
      </c>
      <c r="FC54" s="275" t="s">
        <v>562</v>
      </c>
      <c r="FD54" s="275" t="s">
        <v>562</v>
      </c>
      <c r="FE54" s="258"/>
    </row>
    <row r="55" spans="1:161" s="2" customFormat="1" ht="12.75" customHeight="1" x14ac:dyDescent="0.25">
      <c r="A55" s="12"/>
      <c r="B55" s="12"/>
      <c r="C55" s="12"/>
      <c r="D55" s="12"/>
      <c r="E55" s="12"/>
      <c r="F55" s="12"/>
      <c r="G55" s="12"/>
      <c r="H55" s="12"/>
      <c r="I55" s="12"/>
      <c r="J55" s="12"/>
      <c r="K55" s="12"/>
      <c r="L55" s="12"/>
      <c r="M55" s="12"/>
      <c r="N55" s="12"/>
      <c r="O55" s="12"/>
      <c r="P55" s="12"/>
      <c r="Q55" s="12"/>
      <c r="R55" s="12"/>
      <c r="S55" s="12"/>
      <c r="T55" s="12"/>
      <c r="U55" s="12"/>
      <c r="V55" s="12"/>
      <c r="W55" s="12"/>
      <c r="X55" s="12"/>
      <c r="Y55" s="12"/>
      <c r="Z55" s="12"/>
      <c r="AA55" s="12"/>
      <c r="AB55" s="12"/>
      <c r="AC55" s="248" t="s">
        <v>137</v>
      </c>
      <c r="AD55" s="257" t="str">
        <f t="shared" ca="1" si="41"/>
        <v>142,182</v>
      </c>
      <c r="AE55" s="345" t="s">
        <v>478</v>
      </c>
      <c r="AF55" s="345" t="s">
        <v>479</v>
      </c>
      <c r="AG55" s="345" t="s">
        <v>364</v>
      </c>
      <c r="AH55" s="345" t="s">
        <v>1316</v>
      </c>
      <c r="AI55" s="345" t="s">
        <v>400</v>
      </c>
      <c r="AJ55" s="345" t="s">
        <v>375</v>
      </c>
      <c r="AK55" s="345" t="s">
        <v>395</v>
      </c>
      <c r="AL55" s="345" t="s">
        <v>543</v>
      </c>
      <c r="AM55" s="345" t="s">
        <v>395</v>
      </c>
      <c r="AN55" s="345" t="s">
        <v>480</v>
      </c>
      <c r="AO55" s="345" t="s">
        <v>1978</v>
      </c>
      <c r="AP55" s="345" t="s">
        <v>1979</v>
      </c>
      <c r="AQ55" s="345" t="s">
        <v>1980</v>
      </c>
      <c r="AR55" s="345" t="s">
        <v>1981</v>
      </c>
      <c r="AS55" s="345" t="s">
        <v>1982</v>
      </c>
      <c r="AT55" s="345" t="s">
        <v>1983</v>
      </c>
      <c r="AU55" s="345" t="s">
        <v>1984</v>
      </c>
      <c r="AV55" s="345" t="s">
        <v>1985</v>
      </c>
      <c r="AW55" s="345" t="s">
        <v>1986</v>
      </c>
      <c r="AX55" s="345" t="s">
        <v>1294</v>
      </c>
      <c r="AY55" s="258"/>
      <c r="AZ55" s="260"/>
      <c r="BA55" s="258" t="s">
        <v>478</v>
      </c>
      <c r="BB55" s="258" t="s">
        <v>479</v>
      </c>
      <c r="BC55" s="258" t="s">
        <v>367</v>
      </c>
      <c r="BD55" s="258" t="s">
        <v>383</v>
      </c>
      <c r="BE55" s="258" t="s">
        <v>400</v>
      </c>
      <c r="BF55" s="258" t="s">
        <v>375</v>
      </c>
      <c r="BG55" s="258" t="s">
        <v>395</v>
      </c>
      <c r="BH55" s="258" t="s">
        <v>380</v>
      </c>
      <c r="BI55" s="258" t="s">
        <v>395</v>
      </c>
      <c r="BJ55" s="258" t="s">
        <v>480</v>
      </c>
      <c r="BK55" s="258" t="s">
        <v>983</v>
      </c>
      <c r="BL55" s="258" t="s">
        <v>984</v>
      </c>
      <c r="BM55" s="258" t="s">
        <v>985</v>
      </c>
      <c r="BN55" s="258" t="s">
        <v>986</v>
      </c>
      <c r="BO55" s="258" t="s">
        <v>987</v>
      </c>
      <c r="BP55" s="275" t="s">
        <v>988</v>
      </c>
      <c r="BQ55" s="275" t="s">
        <v>989</v>
      </c>
      <c r="BR55" s="275" t="s">
        <v>990</v>
      </c>
      <c r="BS55" s="275" t="s">
        <v>991</v>
      </c>
      <c r="BT55" s="275" t="s">
        <v>907</v>
      </c>
      <c r="BU55" s="258"/>
      <c r="BV55" s="260"/>
      <c r="BW55" s="258" t="s">
        <v>478</v>
      </c>
      <c r="BX55" s="258" t="s">
        <v>479</v>
      </c>
      <c r="BY55" s="258" t="s">
        <v>367</v>
      </c>
      <c r="BZ55" s="258" t="s">
        <v>383</v>
      </c>
      <c r="CA55" s="258" t="s">
        <v>400</v>
      </c>
      <c r="CB55" s="258" t="s">
        <v>375</v>
      </c>
      <c r="CC55" s="258" t="s">
        <v>395</v>
      </c>
      <c r="CD55" s="258" t="s">
        <v>380</v>
      </c>
      <c r="CE55" s="258" t="s">
        <v>395</v>
      </c>
      <c r="CF55" s="258" t="s">
        <v>480</v>
      </c>
      <c r="CG55" s="258" t="s">
        <v>593</v>
      </c>
      <c r="CH55" s="258" t="s">
        <v>593</v>
      </c>
      <c r="CI55" s="258" t="s">
        <v>384</v>
      </c>
      <c r="CJ55" s="258" t="s">
        <v>594</v>
      </c>
      <c r="CK55" s="258" t="s">
        <v>595</v>
      </c>
      <c r="CL55" s="275" t="s">
        <v>992</v>
      </c>
      <c r="CM55" s="275" t="s">
        <v>993</v>
      </c>
      <c r="CN55" s="275" t="s">
        <v>994</v>
      </c>
      <c r="CO55" s="275" t="s">
        <v>995</v>
      </c>
      <c r="CP55" s="275" t="s">
        <v>902</v>
      </c>
      <c r="CQ55" s="258"/>
      <c r="CR55" s="260"/>
      <c r="CS55" s="345" t="s">
        <v>478</v>
      </c>
      <c r="CT55" s="345" t="s">
        <v>479</v>
      </c>
      <c r="CU55" s="345" t="s">
        <v>1433</v>
      </c>
      <c r="CV55" s="345" t="s">
        <v>2055</v>
      </c>
      <c r="CW55" s="345" t="s">
        <v>400</v>
      </c>
      <c r="CX55" s="345" t="s">
        <v>375</v>
      </c>
      <c r="CY55" s="345" t="s">
        <v>395</v>
      </c>
      <c r="CZ55" s="345" t="s">
        <v>2356</v>
      </c>
      <c r="DA55" s="345" t="s">
        <v>395</v>
      </c>
      <c r="DB55" s="345" t="s">
        <v>480</v>
      </c>
      <c r="DC55" s="345" t="s">
        <v>2357</v>
      </c>
      <c r="DD55" s="345" t="s">
        <v>2358</v>
      </c>
      <c r="DE55" s="345" t="s">
        <v>2359</v>
      </c>
      <c r="DF55" s="345" t="s">
        <v>2360</v>
      </c>
      <c r="DG55" s="345" t="s">
        <v>2361</v>
      </c>
      <c r="DH55" s="345" t="s">
        <v>2362</v>
      </c>
      <c r="DI55" s="345" t="s">
        <v>2363</v>
      </c>
      <c r="DJ55" s="345" t="s">
        <v>2364</v>
      </c>
      <c r="DK55" s="345" t="s">
        <v>2365</v>
      </c>
      <c r="DL55" s="345" t="s">
        <v>907</v>
      </c>
      <c r="DM55" s="258"/>
      <c r="DN55" s="260"/>
      <c r="DO55" s="345" t="s">
        <v>364</v>
      </c>
      <c r="DP55" s="345" t="s">
        <v>364</v>
      </c>
      <c r="DQ55" s="345" t="s">
        <v>1565</v>
      </c>
      <c r="DR55" s="345" t="s">
        <v>1468</v>
      </c>
      <c r="DS55" s="345" t="s">
        <v>364</v>
      </c>
      <c r="DT55" s="345" t="s">
        <v>364</v>
      </c>
      <c r="DU55" s="345" t="s">
        <v>364</v>
      </c>
      <c r="DV55" s="345" t="s">
        <v>1001</v>
      </c>
      <c r="DW55" s="345" t="s">
        <v>364</v>
      </c>
      <c r="DX55" s="345" t="s">
        <v>364</v>
      </c>
      <c r="DY55" s="345" t="s">
        <v>2701</v>
      </c>
      <c r="DZ55" s="345" t="s">
        <v>2702</v>
      </c>
      <c r="EA55" s="345" t="s">
        <v>2703</v>
      </c>
      <c r="EB55" s="345" t="s">
        <v>2704</v>
      </c>
      <c r="EC55" s="345" t="s">
        <v>2705</v>
      </c>
      <c r="ED55" s="345" t="s">
        <v>2706</v>
      </c>
      <c r="EE55" s="345" t="s">
        <v>2707</v>
      </c>
      <c r="EF55" s="345" t="s">
        <v>2708</v>
      </c>
      <c r="EG55" s="345" t="s">
        <v>2709</v>
      </c>
      <c r="EH55" s="345" t="s">
        <v>1694</v>
      </c>
      <c r="EI55" s="258"/>
      <c r="EJ55" s="258"/>
      <c r="EK55" s="258" t="s">
        <v>364</v>
      </c>
      <c r="EL55" s="258" t="s">
        <v>364</v>
      </c>
      <c r="EM55" s="258" t="s">
        <v>364</v>
      </c>
      <c r="EN55" s="258" t="s">
        <v>364</v>
      </c>
      <c r="EO55" s="258" t="s">
        <v>364</v>
      </c>
      <c r="EP55" s="258" t="s">
        <v>364</v>
      </c>
      <c r="EQ55" s="258" t="s">
        <v>364</v>
      </c>
      <c r="ER55" s="258" t="s">
        <v>364</v>
      </c>
      <c r="ES55" s="258" t="s">
        <v>364</v>
      </c>
      <c r="ET55" s="258" t="s">
        <v>364</v>
      </c>
      <c r="EU55" s="258" t="s">
        <v>1527</v>
      </c>
      <c r="EV55" s="258" t="s">
        <v>1528</v>
      </c>
      <c r="EW55" s="258" t="s">
        <v>1529</v>
      </c>
      <c r="EX55" s="258" t="s">
        <v>1530</v>
      </c>
      <c r="EY55" s="258" t="s">
        <v>1531</v>
      </c>
      <c r="EZ55" s="275" t="s">
        <v>1532</v>
      </c>
      <c r="FA55" s="275" t="s">
        <v>1533</v>
      </c>
      <c r="FB55" s="275" t="s">
        <v>1534</v>
      </c>
      <c r="FC55" s="275" t="s">
        <v>1535</v>
      </c>
      <c r="FD55" s="275" t="s">
        <v>1476</v>
      </c>
      <c r="FE55" s="258"/>
    </row>
    <row r="56" spans="1:161" s="2" customFormat="1" ht="12.75" customHeight="1" x14ac:dyDescent="0.25">
      <c r="A56" s="12"/>
      <c r="B56" s="12"/>
      <c r="C56" s="12"/>
      <c r="D56" s="12"/>
      <c r="E56" s="12"/>
      <c r="F56" s="12"/>
      <c r="G56" s="12"/>
      <c r="H56" s="12"/>
      <c r="I56" s="12"/>
      <c r="J56" s="12"/>
      <c r="K56" s="12"/>
      <c r="L56" s="12"/>
      <c r="M56" s="12"/>
      <c r="N56" s="12"/>
      <c r="O56" s="12"/>
      <c r="P56" s="12"/>
      <c r="Q56" s="12"/>
      <c r="R56" s="12"/>
      <c r="S56" s="12"/>
      <c r="T56" s="12"/>
      <c r="U56" s="12"/>
      <c r="V56" s="12"/>
      <c r="W56" s="12"/>
      <c r="X56" s="12"/>
      <c r="Y56" s="12"/>
      <c r="Z56" s="12"/>
      <c r="AA56" s="12"/>
      <c r="AB56" s="12"/>
      <c r="AC56" s="248" t="s">
        <v>353</v>
      </c>
      <c r="AD56" s="257" t="str">
        <f t="shared" ca="1" si="41"/>
        <v>91,494</v>
      </c>
      <c r="AE56" s="345" t="s">
        <v>1987</v>
      </c>
      <c r="AF56" s="345" t="s">
        <v>1988</v>
      </c>
      <c r="AG56" s="345" t="s">
        <v>414</v>
      </c>
      <c r="AH56" s="345" t="s">
        <v>2203</v>
      </c>
      <c r="AI56" s="345" t="s">
        <v>773</v>
      </c>
      <c r="AJ56" s="345" t="s">
        <v>367</v>
      </c>
      <c r="AK56" s="345" t="s">
        <v>1989</v>
      </c>
      <c r="AL56" s="345" t="s">
        <v>1990</v>
      </c>
      <c r="AM56" s="345" t="s">
        <v>443</v>
      </c>
      <c r="AN56" s="345" t="s">
        <v>912</v>
      </c>
      <c r="AO56" s="345" t="s">
        <v>1991</v>
      </c>
      <c r="AP56" s="345" t="s">
        <v>1991</v>
      </c>
      <c r="AQ56" s="345" t="s">
        <v>1992</v>
      </c>
      <c r="AR56" s="345" t="s">
        <v>1993</v>
      </c>
      <c r="AS56" s="345" t="s">
        <v>1993</v>
      </c>
      <c r="AT56" s="345" t="s">
        <v>1994</v>
      </c>
      <c r="AU56" s="345" t="s">
        <v>1995</v>
      </c>
      <c r="AV56" s="345" t="s">
        <v>1996</v>
      </c>
      <c r="AW56" s="345" t="s">
        <v>1997</v>
      </c>
      <c r="AX56" s="345" t="s">
        <v>1355</v>
      </c>
      <c r="AY56" s="258"/>
      <c r="AZ56" s="260"/>
      <c r="BA56" s="258" t="s">
        <v>562</v>
      </c>
      <c r="BB56" s="258" t="s">
        <v>562</v>
      </c>
      <c r="BC56" s="258" t="s">
        <v>562</v>
      </c>
      <c r="BD56" s="258" t="s">
        <v>562</v>
      </c>
      <c r="BE56" s="258" t="s">
        <v>562</v>
      </c>
      <c r="BF56" s="258" t="s">
        <v>562</v>
      </c>
      <c r="BG56" s="258" t="s">
        <v>562</v>
      </c>
      <c r="BH56" s="258" t="s">
        <v>562</v>
      </c>
      <c r="BI56" s="258" t="s">
        <v>562</v>
      </c>
      <c r="BJ56" s="258" t="s">
        <v>562</v>
      </c>
      <c r="BK56" s="258" t="s">
        <v>562</v>
      </c>
      <c r="BL56" s="258" t="s">
        <v>562</v>
      </c>
      <c r="BM56" s="258" t="s">
        <v>562</v>
      </c>
      <c r="BN56" s="258" t="s">
        <v>562</v>
      </c>
      <c r="BO56" s="258" t="s">
        <v>562</v>
      </c>
      <c r="BP56" s="275" t="s">
        <v>562</v>
      </c>
      <c r="BQ56" s="275" t="s">
        <v>562</v>
      </c>
      <c r="BR56" s="275" t="s">
        <v>562</v>
      </c>
      <c r="BS56" s="275" t="s">
        <v>562</v>
      </c>
      <c r="BT56" s="275" t="s">
        <v>562</v>
      </c>
      <c r="BU56" s="258"/>
      <c r="BV56" s="260"/>
      <c r="BW56" s="258" t="s">
        <v>562</v>
      </c>
      <c r="BX56" s="258" t="s">
        <v>562</v>
      </c>
      <c r="BY56" s="258" t="s">
        <v>562</v>
      </c>
      <c r="BZ56" s="258" t="s">
        <v>562</v>
      </c>
      <c r="CA56" s="258" t="s">
        <v>562</v>
      </c>
      <c r="CB56" s="258" t="s">
        <v>562</v>
      </c>
      <c r="CC56" s="258" t="s">
        <v>562</v>
      </c>
      <c r="CD56" s="258" t="s">
        <v>562</v>
      </c>
      <c r="CE56" s="258" t="s">
        <v>562</v>
      </c>
      <c r="CF56" s="258" t="s">
        <v>562</v>
      </c>
      <c r="CG56" s="258" t="s">
        <v>562</v>
      </c>
      <c r="CH56" s="258" t="s">
        <v>562</v>
      </c>
      <c r="CI56" s="258" t="s">
        <v>562</v>
      </c>
      <c r="CJ56" s="258" t="s">
        <v>562</v>
      </c>
      <c r="CK56" s="258" t="s">
        <v>562</v>
      </c>
      <c r="CL56" s="275" t="s">
        <v>562</v>
      </c>
      <c r="CM56" s="275" t="s">
        <v>562</v>
      </c>
      <c r="CN56" s="275" t="s">
        <v>562</v>
      </c>
      <c r="CO56" s="275" t="s">
        <v>562</v>
      </c>
      <c r="CP56" s="275" t="s">
        <v>562</v>
      </c>
      <c r="CQ56" s="258"/>
      <c r="CR56" s="260"/>
      <c r="CS56" s="345" t="s">
        <v>562</v>
      </c>
      <c r="CT56" s="345" t="s">
        <v>562</v>
      </c>
      <c r="CU56" s="345" t="s">
        <v>562</v>
      </c>
      <c r="CV56" s="345" t="s">
        <v>562</v>
      </c>
      <c r="CW56" s="345" t="s">
        <v>562</v>
      </c>
      <c r="CX56" s="345" t="s">
        <v>562</v>
      </c>
      <c r="CY56" s="345" t="s">
        <v>562</v>
      </c>
      <c r="CZ56" s="345" t="s">
        <v>562</v>
      </c>
      <c r="DA56" s="345" t="s">
        <v>562</v>
      </c>
      <c r="DB56" s="345" t="s">
        <v>562</v>
      </c>
      <c r="DC56" s="345" t="s">
        <v>562</v>
      </c>
      <c r="DD56" s="345" t="s">
        <v>562</v>
      </c>
      <c r="DE56" s="345" t="s">
        <v>562</v>
      </c>
      <c r="DF56" s="345" t="s">
        <v>562</v>
      </c>
      <c r="DG56" s="345" t="s">
        <v>1993</v>
      </c>
      <c r="DH56" s="345" t="s">
        <v>562</v>
      </c>
      <c r="DI56" s="345" t="s">
        <v>562</v>
      </c>
      <c r="DJ56" s="345" t="s">
        <v>562</v>
      </c>
      <c r="DK56" s="345" t="s">
        <v>562</v>
      </c>
      <c r="DL56" s="345" t="s">
        <v>562</v>
      </c>
      <c r="DM56" s="258"/>
      <c r="DN56" s="260"/>
      <c r="DO56" s="345" t="s">
        <v>562</v>
      </c>
      <c r="DP56" s="345" t="s">
        <v>562</v>
      </c>
      <c r="DQ56" s="345" t="s">
        <v>562</v>
      </c>
      <c r="DR56" s="345" t="s">
        <v>562</v>
      </c>
      <c r="DS56" s="345" t="s">
        <v>562</v>
      </c>
      <c r="DT56" s="345" t="s">
        <v>562</v>
      </c>
      <c r="DU56" s="345" t="s">
        <v>562</v>
      </c>
      <c r="DV56" s="345" t="s">
        <v>562</v>
      </c>
      <c r="DW56" s="345" t="s">
        <v>562</v>
      </c>
      <c r="DX56" s="345" t="s">
        <v>562</v>
      </c>
      <c r="DY56" s="345" t="s">
        <v>562</v>
      </c>
      <c r="DZ56" s="345" t="s">
        <v>562</v>
      </c>
      <c r="EA56" s="345" t="s">
        <v>562</v>
      </c>
      <c r="EB56" s="345" t="s">
        <v>562</v>
      </c>
      <c r="EC56" s="345" t="s">
        <v>562</v>
      </c>
      <c r="ED56" s="345" t="s">
        <v>562</v>
      </c>
      <c r="EE56" s="345" t="s">
        <v>562</v>
      </c>
      <c r="EF56" s="345" t="s">
        <v>562</v>
      </c>
      <c r="EG56" s="345" t="s">
        <v>562</v>
      </c>
      <c r="EH56" s="345" t="s">
        <v>562</v>
      </c>
      <c r="EI56" s="258"/>
      <c r="EJ56" s="258"/>
      <c r="EK56" s="258" t="s">
        <v>562</v>
      </c>
      <c r="EL56" s="258" t="s">
        <v>562</v>
      </c>
      <c r="EM56" s="258" t="s">
        <v>562</v>
      </c>
      <c r="EN56" s="258" t="s">
        <v>562</v>
      </c>
      <c r="EO56" s="258" t="s">
        <v>562</v>
      </c>
      <c r="EP56" s="258" t="s">
        <v>562</v>
      </c>
      <c r="EQ56" s="258" t="s">
        <v>562</v>
      </c>
      <c r="ER56" s="258" t="s">
        <v>562</v>
      </c>
      <c r="ES56" s="258" t="s">
        <v>562</v>
      </c>
      <c r="ET56" s="258" t="s">
        <v>562</v>
      </c>
      <c r="EU56" s="258" t="s">
        <v>562</v>
      </c>
      <c r="EV56" s="258" t="s">
        <v>562</v>
      </c>
      <c r="EW56" s="258" t="s">
        <v>562</v>
      </c>
      <c r="EX56" s="258" t="s">
        <v>562</v>
      </c>
      <c r="EY56" s="258" t="s">
        <v>562</v>
      </c>
      <c r="EZ56" s="275" t="s">
        <v>562</v>
      </c>
      <c r="FA56" s="275" t="s">
        <v>562</v>
      </c>
      <c r="FB56" s="275" t="s">
        <v>562</v>
      </c>
      <c r="FC56" s="275" t="s">
        <v>562</v>
      </c>
      <c r="FD56" s="275" t="s">
        <v>562</v>
      </c>
      <c r="FE56" s="258"/>
    </row>
    <row r="57" spans="1:161" s="2" customFormat="1" ht="12.75" customHeight="1" x14ac:dyDescent="0.25">
      <c r="A57" s="12"/>
      <c r="B57" s="12"/>
      <c r="C57" s="12"/>
      <c r="D57" s="12"/>
      <c r="E57" s="12"/>
      <c r="F57" s="12"/>
      <c r="G57" s="12"/>
      <c r="H57" s="12"/>
      <c r="I57" s="12"/>
      <c r="J57" s="12"/>
      <c r="K57" s="12"/>
      <c r="L57" s="12"/>
      <c r="M57" s="12"/>
      <c r="N57" s="12"/>
      <c r="O57" s="12"/>
      <c r="P57" s="12"/>
      <c r="Q57" s="12"/>
      <c r="R57" s="12"/>
      <c r="S57" s="12"/>
      <c r="T57" s="12"/>
      <c r="U57" s="12"/>
      <c r="V57" s="12"/>
      <c r="W57" s="12"/>
      <c r="X57" s="12"/>
      <c r="Y57" s="12"/>
      <c r="Z57" s="12"/>
      <c r="AA57" s="12"/>
      <c r="AB57" s="12"/>
      <c r="AC57" s="248" t="s">
        <v>138</v>
      </c>
      <c r="AD57" s="257" t="str">
        <f t="shared" ca="1" si="41"/>
        <v>515,624</v>
      </c>
      <c r="AE57" s="345" t="s">
        <v>996</v>
      </c>
      <c r="AF57" s="345" t="s">
        <v>392</v>
      </c>
      <c r="AG57" s="345" t="s">
        <v>415</v>
      </c>
      <c r="AH57" s="345" t="s">
        <v>1316</v>
      </c>
      <c r="AI57" s="345" t="s">
        <v>364</v>
      </c>
      <c r="AJ57" s="345" t="s">
        <v>1478</v>
      </c>
      <c r="AK57" s="345" t="s">
        <v>1998</v>
      </c>
      <c r="AL57" s="345" t="s">
        <v>1990</v>
      </c>
      <c r="AM57" s="345" t="s">
        <v>1999</v>
      </c>
      <c r="AN57" s="345" t="s">
        <v>2000</v>
      </c>
      <c r="AO57" s="345" t="s">
        <v>2001</v>
      </c>
      <c r="AP57" s="345" t="s">
        <v>2002</v>
      </c>
      <c r="AQ57" s="345" t="s">
        <v>2003</v>
      </c>
      <c r="AR57" s="345" t="s">
        <v>364</v>
      </c>
      <c r="AS57" s="345" t="s">
        <v>2004</v>
      </c>
      <c r="AT57" s="345" t="s">
        <v>2005</v>
      </c>
      <c r="AU57" s="345" t="s">
        <v>2006</v>
      </c>
      <c r="AV57" s="345" t="s">
        <v>2007</v>
      </c>
      <c r="AW57" s="345" t="s">
        <v>2008</v>
      </c>
      <c r="AX57" s="345" t="s">
        <v>1006</v>
      </c>
      <c r="AY57" s="258"/>
      <c r="AZ57" s="260"/>
      <c r="BA57" s="258" t="s">
        <v>996</v>
      </c>
      <c r="BB57" s="258" t="s">
        <v>507</v>
      </c>
      <c r="BC57" s="258"/>
      <c r="BD57" s="258" t="s">
        <v>997</v>
      </c>
      <c r="BE57" s="258" t="s">
        <v>998</v>
      </c>
      <c r="BF57" s="258" t="s">
        <v>542</v>
      </c>
      <c r="BG57" s="258" t="s">
        <v>816</v>
      </c>
      <c r="BH57" s="258" t="s">
        <v>999</v>
      </c>
      <c r="BI57" s="258" t="s">
        <v>816</v>
      </c>
      <c r="BJ57" s="258" t="s">
        <v>569</v>
      </c>
      <c r="BK57" s="258" t="s">
        <v>1000</v>
      </c>
      <c r="BL57" s="258" t="s">
        <v>1000</v>
      </c>
      <c r="BM57" s="258" t="s">
        <v>1001</v>
      </c>
      <c r="BN57" s="258"/>
      <c r="BO57" s="258" t="s">
        <v>569</v>
      </c>
      <c r="BP57" s="275" t="s">
        <v>1002</v>
      </c>
      <c r="BQ57" s="275" t="s">
        <v>1003</v>
      </c>
      <c r="BR57" s="275" t="s">
        <v>1004</v>
      </c>
      <c r="BS57" s="275" t="s">
        <v>1005</v>
      </c>
      <c r="BT57" s="275" t="s">
        <v>1006</v>
      </c>
      <c r="BU57" s="258"/>
      <c r="BV57" s="260"/>
      <c r="BW57" s="258" t="s">
        <v>481</v>
      </c>
      <c r="BX57" s="258" t="s">
        <v>1007</v>
      </c>
      <c r="BY57" s="258"/>
      <c r="BZ57" s="258" t="s">
        <v>1008</v>
      </c>
      <c r="CA57" s="258" t="s">
        <v>998</v>
      </c>
      <c r="CB57" s="258" t="s">
        <v>1009</v>
      </c>
      <c r="CC57" s="258" t="s">
        <v>816</v>
      </c>
      <c r="CD57" s="258" t="s">
        <v>1010</v>
      </c>
      <c r="CE57" s="258" t="s">
        <v>816</v>
      </c>
      <c r="CF57" s="258" t="s">
        <v>569</v>
      </c>
      <c r="CG57" s="258" t="s">
        <v>1011</v>
      </c>
      <c r="CH57" s="258" t="s">
        <v>1011</v>
      </c>
      <c r="CI57" s="258" t="s">
        <v>1001</v>
      </c>
      <c r="CJ57" s="258"/>
      <c r="CK57" s="258" t="s">
        <v>1012</v>
      </c>
      <c r="CL57" s="275" t="s">
        <v>1013</v>
      </c>
      <c r="CM57" s="275" t="s">
        <v>1014</v>
      </c>
      <c r="CN57" s="275" t="s">
        <v>562</v>
      </c>
      <c r="CO57" s="275" t="s">
        <v>1015</v>
      </c>
      <c r="CP57" s="275" t="s">
        <v>1016</v>
      </c>
      <c r="CQ57" s="258"/>
      <c r="CR57" s="260"/>
      <c r="CS57" s="345" t="s">
        <v>2366</v>
      </c>
      <c r="CT57" s="345" t="s">
        <v>2367</v>
      </c>
      <c r="CU57" s="345" t="s">
        <v>820</v>
      </c>
      <c r="CV57" s="345" t="s">
        <v>2368</v>
      </c>
      <c r="CW57" s="345" t="s">
        <v>397</v>
      </c>
      <c r="CX57" s="345" t="s">
        <v>363</v>
      </c>
      <c r="CY57" s="345" t="s">
        <v>2369</v>
      </c>
      <c r="CZ57" s="345" t="s">
        <v>2370</v>
      </c>
      <c r="DA57" s="345" t="s">
        <v>1284</v>
      </c>
      <c r="DB57" s="345" t="s">
        <v>2371</v>
      </c>
      <c r="DC57" s="345" t="s">
        <v>2372</v>
      </c>
      <c r="DD57" s="345" t="s">
        <v>2373</v>
      </c>
      <c r="DE57" s="345" t="s">
        <v>2374</v>
      </c>
      <c r="DF57" s="345" t="s">
        <v>364</v>
      </c>
      <c r="DG57" s="345" t="s">
        <v>2375</v>
      </c>
      <c r="DH57" s="345" t="s">
        <v>2376</v>
      </c>
      <c r="DI57" s="345" t="s">
        <v>2377</v>
      </c>
      <c r="DJ57" s="345" t="s">
        <v>2378</v>
      </c>
      <c r="DK57" s="345" t="s">
        <v>2379</v>
      </c>
      <c r="DL57" s="345" t="s">
        <v>1421</v>
      </c>
      <c r="DM57" s="258"/>
      <c r="DN57" s="260"/>
      <c r="DO57" s="345" t="s">
        <v>364</v>
      </c>
      <c r="DP57" s="345" t="s">
        <v>2710</v>
      </c>
      <c r="DQ57" s="345" t="s">
        <v>415</v>
      </c>
      <c r="DR57" s="345" t="s">
        <v>1069</v>
      </c>
      <c r="DS57" s="345" t="s">
        <v>2711</v>
      </c>
      <c r="DT57" s="345" t="s">
        <v>2712</v>
      </c>
      <c r="DU57" s="345" t="s">
        <v>409</v>
      </c>
      <c r="DV57" s="345" t="s">
        <v>804</v>
      </c>
      <c r="DW57" s="345" t="s">
        <v>1488</v>
      </c>
      <c r="DX57" s="345" t="s">
        <v>2713</v>
      </c>
      <c r="DY57" s="345" t="s">
        <v>2714</v>
      </c>
      <c r="DZ57" s="345" t="s">
        <v>2715</v>
      </c>
      <c r="EA57" s="345" t="s">
        <v>2716</v>
      </c>
      <c r="EB57" s="345" t="s">
        <v>364</v>
      </c>
      <c r="EC57" s="345" t="s">
        <v>2717</v>
      </c>
      <c r="ED57" s="345" t="s">
        <v>2718</v>
      </c>
      <c r="EE57" s="345" t="s">
        <v>2719</v>
      </c>
      <c r="EF57" s="345" t="s">
        <v>2720</v>
      </c>
      <c r="EG57" s="345" t="s">
        <v>2721</v>
      </c>
      <c r="EH57" s="345" t="s">
        <v>1442</v>
      </c>
      <c r="EI57" s="258"/>
      <c r="EJ57" s="258"/>
      <c r="EK57" s="258" t="s">
        <v>1536</v>
      </c>
      <c r="EL57" s="258" t="s">
        <v>1537</v>
      </c>
      <c r="EM57" s="258" t="s">
        <v>364</v>
      </c>
      <c r="EN57" s="258" t="s">
        <v>1537</v>
      </c>
      <c r="EO57" s="258" t="s">
        <v>364</v>
      </c>
      <c r="EP57" s="258" t="s">
        <v>454</v>
      </c>
      <c r="EQ57" s="258" t="s">
        <v>364</v>
      </c>
      <c r="ER57" s="258" t="s">
        <v>1538</v>
      </c>
      <c r="ES57" s="258" t="s">
        <v>364</v>
      </c>
      <c r="ET57" s="258" t="s">
        <v>364</v>
      </c>
      <c r="EU57" s="258" t="s">
        <v>1539</v>
      </c>
      <c r="EV57" s="258" t="s">
        <v>1539</v>
      </c>
      <c r="EW57" s="258" t="s">
        <v>364</v>
      </c>
      <c r="EX57" s="258" t="s">
        <v>364</v>
      </c>
      <c r="EY57" s="258" t="s">
        <v>1540</v>
      </c>
      <c r="EZ57" s="275" t="s">
        <v>1541</v>
      </c>
      <c r="FA57" s="275" t="s">
        <v>1542</v>
      </c>
      <c r="FB57" s="275" t="s">
        <v>562</v>
      </c>
      <c r="FC57" s="275" t="s">
        <v>1543</v>
      </c>
      <c r="FD57" s="275" t="s">
        <v>1544</v>
      </c>
      <c r="FE57" s="258"/>
    </row>
    <row r="58" spans="1:161" s="2" customFormat="1" ht="12.75" customHeight="1" x14ac:dyDescent="0.25">
      <c r="A58" s="12"/>
      <c r="B58" s="12"/>
      <c r="C58" s="12"/>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248" t="s">
        <v>139</v>
      </c>
      <c r="AD58" s="257" t="str">
        <f t="shared" ca="1" si="41"/>
        <v>431,518</v>
      </c>
      <c r="AE58" s="345" t="s">
        <v>2009</v>
      </c>
      <c r="AF58" s="345" t="s">
        <v>1279</v>
      </c>
      <c r="AG58" s="345" t="s">
        <v>408</v>
      </c>
      <c r="AH58" s="345" t="s">
        <v>2204</v>
      </c>
      <c r="AI58" s="345" t="s">
        <v>400</v>
      </c>
      <c r="AJ58" s="345" t="s">
        <v>936</v>
      </c>
      <c r="AK58" s="345" t="s">
        <v>562</v>
      </c>
      <c r="AL58" s="345" t="s">
        <v>562</v>
      </c>
      <c r="AM58" s="345" t="s">
        <v>562</v>
      </c>
      <c r="AN58" s="345" t="s">
        <v>562</v>
      </c>
      <c r="AO58" s="345" t="s">
        <v>2010</v>
      </c>
      <c r="AP58" s="345" t="s">
        <v>2010</v>
      </c>
      <c r="AQ58" s="345" t="s">
        <v>2011</v>
      </c>
      <c r="AR58" s="345" t="s">
        <v>2012</v>
      </c>
      <c r="AS58" s="345" t="s">
        <v>2013</v>
      </c>
      <c r="AT58" s="345" t="s">
        <v>562</v>
      </c>
      <c r="AU58" s="345" t="s">
        <v>562</v>
      </c>
      <c r="AV58" s="345" t="s">
        <v>562</v>
      </c>
      <c r="AW58" s="345" t="s">
        <v>2014</v>
      </c>
      <c r="AX58" s="345" t="s">
        <v>2015</v>
      </c>
      <c r="AY58" s="258"/>
      <c r="AZ58" s="260"/>
      <c r="BA58" s="258" t="s">
        <v>1017</v>
      </c>
      <c r="BB58" s="258" t="s">
        <v>1018</v>
      </c>
      <c r="BC58" s="258" t="s">
        <v>1019</v>
      </c>
      <c r="BD58" s="258" t="s">
        <v>1020</v>
      </c>
      <c r="BE58" s="258" t="s">
        <v>400</v>
      </c>
      <c r="BF58" s="258" t="s">
        <v>936</v>
      </c>
      <c r="BG58" s="258" t="s">
        <v>562</v>
      </c>
      <c r="BH58" s="258" t="s">
        <v>562</v>
      </c>
      <c r="BI58" s="258" t="s">
        <v>562</v>
      </c>
      <c r="BJ58" s="258" t="s">
        <v>562</v>
      </c>
      <c r="BK58" s="258" t="s">
        <v>1021</v>
      </c>
      <c r="BL58" s="258" t="s">
        <v>1021</v>
      </c>
      <c r="BM58" s="258" t="s">
        <v>1022</v>
      </c>
      <c r="BN58" s="258" t="s">
        <v>1023</v>
      </c>
      <c r="BO58" s="258" t="s">
        <v>1024</v>
      </c>
      <c r="BP58" s="275" t="s">
        <v>562</v>
      </c>
      <c r="BQ58" s="275" t="s">
        <v>562</v>
      </c>
      <c r="BR58" s="275" t="s">
        <v>562</v>
      </c>
      <c r="BS58" s="275" t="s">
        <v>1025</v>
      </c>
      <c r="BT58" s="275" t="s">
        <v>1026</v>
      </c>
      <c r="BU58" s="258"/>
      <c r="BV58" s="260"/>
      <c r="BW58" s="258" t="s">
        <v>482</v>
      </c>
      <c r="BX58" s="258" t="s">
        <v>483</v>
      </c>
      <c r="BY58" s="258" t="s">
        <v>484</v>
      </c>
      <c r="BZ58" s="258" t="s">
        <v>387</v>
      </c>
      <c r="CA58" s="258" t="s">
        <v>400</v>
      </c>
      <c r="CB58" s="258" t="s">
        <v>368</v>
      </c>
      <c r="CC58" s="258" t="s">
        <v>562</v>
      </c>
      <c r="CD58" s="258" t="s">
        <v>562</v>
      </c>
      <c r="CE58" s="258" t="s">
        <v>562</v>
      </c>
      <c r="CF58" s="258" t="s">
        <v>562</v>
      </c>
      <c r="CG58" s="258" t="s">
        <v>1027</v>
      </c>
      <c r="CH58" s="258" t="s">
        <v>1027</v>
      </c>
      <c r="CI58" s="258" t="s">
        <v>1028</v>
      </c>
      <c r="CJ58" s="258" t="s">
        <v>1029</v>
      </c>
      <c r="CK58" s="258" t="s">
        <v>1030</v>
      </c>
      <c r="CL58" s="275" t="s">
        <v>562</v>
      </c>
      <c r="CM58" s="275" t="s">
        <v>562</v>
      </c>
      <c r="CN58" s="275" t="s">
        <v>562</v>
      </c>
      <c r="CO58" s="275" t="s">
        <v>1031</v>
      </c>
      <c r="CP58" s="275" t="s">
        <v>1032</v>
      </c>
      <c r="CQ58" s="258"/>
      <c r="CR58" s="260"/>
      <c r="CS58" s="345" t="s">
        <v>2380</v>
      </c>
      <c r="CT58" s="345" t="s">
        <v>2381</v>
      </c>
      <c r="CU58" s="345" t="s">
        <v>2382</v>
      </c>
      <c r="CV58" s="345" t="s">
        <v>2383</v>
      </c>
      <c r="CW58" s="345" t="s">
        <v>400</v>
      </c>
      <c r="CX58" s="345" t="s">
        <v>391</v>
      </c>
      <c r="CY58" s="345" t="s">
        <v>562</v>
      </c>
      <c r="CZ58" s="345" t="s">
        <v>562</v>
      </c>
      <c r="DA58" s="345" t="s">
        <v>562</v>
      </c>
      <c r="DB58" s="345" t="s">
        <v>562</v>
      </c>
      <c r="DC58" s="345" t="s">
        <v>2384</v>
      </c>
      <c r="DD58" s="345" t="s">
        <v>2384</v>
      </c>
      <c r="DE58" s="345" t="s">
        <v>2385</v>
      </c>
      <c r="DF58" s="345" t="s">
        <v>2386</v>
      </c>
      <c r="DG58" s="345" t="s">
        <v>2387</v>
      </c>
      <c r="DH58" s="345" t="s">
        <v>562</v>
      </c>
      <c r="DI58" s="345" t="s">
        <v>562</v>
      </c>
      <c r="DJ58" s="345" t="s">
        <v>562</v>
      </c>
      <c r="DK58" s="345" t="s">
        <v>2388</v>
      </c>
      <c r="DL58" s="345" t="s">
        <v>1168</v>
      </c>
      <c r="DM58" s="258"/>
      <c r="DN58" s="260"/>
      <c r="DO58" s="345" t="s">
        <v>367</v>
      </c>
      <c r="DP58" s="345" t="s">
        <v>1445</v>
      </c>
      <c r="DQ58" s="345" t="s">
        <v>1432</v>
      </c>
      <c r="DR58" s="345" t="s">
        <v>381</v>
      </c>
      <c r="DS58" s="345" t="s">
        <v>364</v>
      </c>
      <c r="DT58" s="345" t="s">
        <v>364</v>
      </c>
      <c r="DU58" s="345" t="s">
        <v>562</v>
      </c>
      <c r="DV58" s="345" t="s">
        <v>562</v>
      </c>
      <c r="DW58" s="345" t="s">
        <v>562</v>
      </c>
      <c r="DX58" s="345" t="s">
        <v>562</v>
      </c>
      <c r="DY58" s="345" t="s">
        <v>2722</v>
      </c>
      <c r="DZ58" s="345" t="s">
        <v>2722</v>
      </c>
      <c r="EA58" s="345" t="s">
        <v>2723</v>
      </c>
      <c r="EB58" s="345" t="s">
        <v>2724</v>
      </c>
      <c r="EC58" s="345" t="s">
        <v>2725</v>
      </c>
      <c r="ED58" s="345" t="s">
        <v>562</v>
      </c>
      <c r="EE58" s="345" t="s">
        <v>562</v>
      </c>
      <c r="EF58" s="345" t="s">
        <v>562</v>
      </c>
      <c r="EG58" s="345" t="s">
        <v>2726</v>
      </c>
      <c r="EH58" s="345" t="s">
        <v>2727</v>
      </c>
      <c r="EI58" s="258"/>
      <c r="EJ58" s="258"/>
      <c r="EK58" s="258" t="s">
        <v>1545</v>
      </c>
      <c r="EL58" s="258" t="s">
        <v>1546</v>
      </c>
      <c r="EM58" s="258" t="s">
        <v>1547</v>
      </c>
      <c r="EN58" s="258" t="s">
        <v>394</v>
      </c>
      <c r="EO58" s="258" t="s">
        <v>364</v>
      </c>
      <c r="EP58" s="258" t="s">
        <v>367</v>
      </c>
      <c r="EQ58" s="258" t="s">
        <v>562</v>
      </c>
      <c r="ER58" s="258" t="s">
        <v>562</v>
      </c>
      <c r="ES58" s="258" t="s">
        <v>562</v>
      </c>
      <c r="ET58" s="258" t="s">
        <v>562</v>
      </c>
      <c r="EU58" s="258" t="s">
        <v>1548</v>
      </c>
      <c r="EV58" s="258" t="s">
        <v>1548</v>
      </c>
      <c r="EW58" s="258" t="s">
        <v>1549</v>
      </c>
      <c r="EX58" s="258" t="s">
        <v>1550</v>
      </c>
      <c r="EY58" s="258" t="s">
        <v>1551</v>
      </c>
      <c r="EZ58" s="275" t="s">
        <v>562</v>
      </c>
      <c r="FA58" s="275" t="s">
        <v>562</v>
      </c>
      <c r="FB58" s="275" t="s">
        <v>562</v>
      </c>
      <c r="FC58" s="275" t="s">
        <v>1552</v>
      </c>
      <c r="FD58" s="275" t="s">
        <v>1553</v>
      </c>
      <c r="FE58" s="258"/>
    </row>
    <row r="59" spans="1:161" s="2" customFormat="1" ht="12.75" customHeight="1" x14ac:dyDescent="0.25">
      <c r="A59" s="12"/>
      <c r="B59" s="12"/>
      <c r="C59" s="12"/>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248" t="s">
        <v>140</v>
      </c>
      <c r="AD59" s="257" t="str">
        <f t="shared" ca="1" si="41"/>
        <v>197,417</v>
      </c>
      <c r="AE59" s="345" t="s">
        <v>2016</v>
      </c>
      <c r="AF59" s="345" t="s">
        <v>562</v>
      </c>
      <c r="AG59" s="345" t="s">
        <v>562</v>
      </c>
      <c r="AH59" s="345" t="s">
        <v>2205</v>
      </c>
      <c r="AI59" s="345" t="s">
        <v>562</v>
      </c>
      <c r="AJ59" s="345" t="s">
        <v>562</v>
      </c>
      <c r="AK59" s="345" t="s">
        <v>490</v>
      </c>
      <c r="AL59" s="345" t="s">
        <v>562</v>
      </c>
      <c r="AM59" s="345" t="s">
        <v>562</v>
      </c>
      <c r="AN59" s="345" t="s">
        <v>562</v>
      </c>
      <c r="AO59" s="345" t="s">
        <v>2017</v>
      </c>
      <c r="AP59" s="345" t="s">
        <v>2018</v>
      </c>
      <c r="AQ59" s="345" t="s">
        <v>2019</v>
      </c>
      <c r="AR59" s="345" t="s">
        <v>2020</v>
      </c>
      <c r="AS59" s="345" t="s">
        <v>2021</v>
      </c>
      <c r="AT59" s="345" t="s">
        <v>2022</v>
      </c>
      <c r="AU59" s="345" t="s">
        <v>2023</v>
      </c>
      <c r="AV59" s="345" t="s">
        <v>2024</v>
      </c>
      <c r="AW59" s="345" t="s">
        <v>562</v>
      </c>
      <c r="AX59" s="345" t="s">
        <v>1042</v>
      </c>
      <c r="AY59" s="258"/>
      <c r="AZ59" s="260"/>
      <c r="BA59" s="258" t="s">
        <v>1033</v>
      </c>
      <c r="BB59" s="258" t="s">
        <v>562</v>
      </c>
      <c r="BC59" s="258" t="s">
        <v>562</v>
      </c>
      <c r="BD59" s="258" t="s">
        <v>562</v>
      </c>
      <c r="BE59" s="258" t="s">
        <v>562</v>
      </c>
      <c r="BF59" s="258" t="s">
        <v>562</v>
      </c>
      <c r="BG59" s="258" t="s">
        <v>508</v>
      </c>
      <c r="BH59" s="258" t="s">
        <v>562</v>
      </c>
      <c r="BI59" s="258" t="s">
        <v>562</v>
      </c>
      <c r="BJ59" s="258" t="s">
        <v>562</v>
      </c>
      <c r="BK59" s="258" t="s">
        <v>1034</v>
      </c>
      <c r="BL59" s="258" t="s">
        <v>1034</v>
      </c>
      <c r="BM59" s="258" t="s">
        <v>1035</v>
      </c>
      <c r="BN59" s="258" t="s">
        <v>1036</v>
      </c>
      <c r="BO59" s="258" t="s">
        <v>1037</v>
      </c>
      <c r="BP59" s="275" t="s">
        <v>1038</v>
      </c>
      <c r="BQ59" s="275" t="s">
        <v>1039</v>
      </c>
      <c r="BR59" s="275" t="s">
        <v>1040</v>
      </c>
      <c r="BS59" s="275" t="s">
        <v>1041</v>
      </c>
      <c r="BT59" s="275" t="s">
        <v>1042</v>
      </c>
      <c r="BU59" s="258"/>
      <c r="BV59" s="260"/>
      <c r="BW59" s="258" t="s">
        <v>485</v>
      </c>
      <c r="BX59" s="258" t="s">
        <v>1043</v>
      </c>
      <c r="BY59" s="258" t="s">
        <v>1044</v>
      </c>
      <c r="BZ59" s="258" t="s">
        <v>389</v>
      </c>
      <c r="CA59" s="258" t="s">
        <v>562</v>
      </c>
      <c r="CB59" s="258" t="s">
        <v>562</v>
      </c>
      <c r="CC59" s="258" t="s">
        <v>909</v>
      </c>
      <c r="CD59" s="258" t="s">
        <v>562</v>
      </c>
      <c r="CE59" s="258" t="s">
        <v>395</v>
      </c>
      <c r="CF59" s="258" t="s">
        <v>562</v>
      </c>
      <c r="CG59" s="258" t="s">
        <v>596</v>
      </c>
      <c r="CH59" s="258" t="s">
        <v>596</v>
      </c>
      <c r="CI59" s="258" t="s">
        <v>597</v>
      </c>
      <c r="CJ59" s="258" t="s">
        <v>598</v>
      </c>
      <c r="CK59" s="258" t="s">
        <v>599</v>
      </c>
      <c r="CL59" s="275" t="s">
        <v>1045</v>
      </c>
      <c r="CM59" s="275" t="s">
        <v>1046</v>
      </c>
      <c r="CN59" s="275" t="s">
        <v>1047</v>
      </c>
      <c r="CO59" s="275" t="s">
        <v>1048</v>
      </c>
      <c r="CP59" s="275" t="s">
        <v>1049</v>
      </c>
      <c r="CQ59" s="258"/>
      <c r="CR59" s="260"/>
      <c r="CS59" s="345" t="s">
        <v>2389</v>
      </c>
      <c r="CT59" s="345" t="s">
        <v>562</v>
      </c>
      <c r="CU59" s="345" t="s">
        <v>562</v>
      </c>
      <c r="CV59" s="345" t="s">
        <v>2390</v>
      </c>
      <c r="CW59" s="345" t="s">
        <v>562</v>
      </c>
      <c r="CX59" s="345" t="s">
        <v>562</v>
      </c>
      <c r="CY59" s="345" t="s">
        <v>2391</v>
      </c>
      <c r="CZ59" s="345" t="s">
        <v>562</v>
      </c>
      <c r="DA59" s="345" t="s">
        <v>562</v>
      </c>
      <c r="DB59" s="345" t="s">
        <v>562</v>
      </c>
      <c r="DC59" s="345" t="s">
        <v>2392</v>
      </c>
      <c r="DD59" s="345" t="s">
        <v>2393</v>
      </c>
      <c r="DE59" s="345" t="s">
        <v>2394</v>
      </c>
      <c r="DF59" s="345" t="s">
        <v>2395</v>
      </c>
      <c r="DG59" s="345" t="s">
        <v>2396</v>
      </c>
      <c r="DH59" s="345" t="s">
        <v>2397</v>
      </c>
      <c r="DI59" s="345" t="s">
        <v>2398</v>
      </c>
      <c r="DJ59" s="345" t="s">
        <v>2399</v>
      </c>
      <c r="DK59" s="345" t="s">
        <v>2400</v>
      </c>
      <c r="DL59" s="345" t="s">
        <v>850</v>
      </c>
      <c r="DM59" s="258"/>
      <c r="DN59" s="260"/>
      <c r="DO59" s="345" t="s">
        <v>2728</v>
      </c>
      <c r="DP59" s="345" t="s">
        <v>562</v>
      </c>
      <c r="DQ59" s="345" t="s">
        <v>562</v>
      </c>
      <c r="DR59" s="345" t="s">
        <v>562</v>
      </c>
      <c r="DS59" s="345" t="s">
        <v>562</v>
      </c>
      <c r="DT59" s="345" t="s">
        <v>562</v>
      </c>
      <c r="DU59" s="345" t="s">
        <v>379</v>
      </c>
      <c r="DV59" s="345" t="s">
        <v>562</v>
      </c>
      <c r="DW59" s="345" t="s">
        <v>562</v>
      </c>
      <c r="DX59" s="345" t="s">
        <v>562</v>
      </c>
      <c r="DY59" s="345" t="s">
        <v>2729</v>
      </c>
      <c r="DZ59" s="345" t="s">
        <v>2730</v>
      </c>
      <c r="EA59" s="345" t="s">
        <v>2731</v>
      </c>
      <c r="EB59" s="345" t="s">
        <v>2732</v>
      </c>
      <c r="EC59" s="345" t="s">
        <v>2733</v>
      </c>
      <c r="ED59" s="345" t="s">
        <v>2734</v>
      </c>
      <c r="EE59" s="345" t="s">
        <v>2735</v>
      </c>
      <c r="EF59" s="345" t="s">
        <v>2736</v>
      </c>
      <c r="EG59" s="345" t="s">
        <v>562</v>
      </c>
      <c r="EH59" s="345" t="s">
        <v>1442</v>
      </c>
      <c r="EI59" s="258"/>
      <c r="EJ59" s="258"/>
      <c r="EK59" s="258" t="s">
        <v>767</v>
      </c>
      <c r="EL59" s="258" t="s">
        <v>562</v>
      </c>
      <c r="EM59" s="258" t="s">
        <v>562</v>
      </c>
      <c r="EN59" s="258" t="s">
        <v>562</v>
      </c>
      <c r="EO59" s="258" t="s">
        <v>562</v>
      </c>
      <c r="EP59" s="258" t="s">
        <v>562</v>
      </c>
      <c r="EQ59" s="258" t="s">
        <v>394</v>
      </c>
      <c r="ER59" s="258" t="s">
        <v>562</v>
      </c>
      <c r="ES59" s="258" t="s">
        <v>562</v>
      </c>
      <c r="ET59" s="258" t="s">
        <v>562</v>
      </c>
      <c r="EU59" s="258" t="s">
        <v>1554</v>
      </c>
      <c r="EV59" s="258" t="s">
        <v>1554</v>
      </c>
      <c r="EW59" s="258" t="s">
        <v>1555</v>
      </c>
      <c r="EX59" s="258" t="s">
        <v>1556</v>
      </c>
      <c r="EY59" s="258" t="s">
        <v>1557</v>
      </c>
      <c r="EZ59" s="275" t="s">
        <v>1558</v>
      </c>
      <c r="FA59" s="275" t="s">
        <v>1559</v>
      </c>
      <c r="FB59" s="275" t="s">
        <v>1560</v>
      </c>
      <c r="FC59" s="275" t="s">
        <v>1561</v>
      </c>
      <c r="FD59" s="275" t="s">
        <v>1562</v>
      </c>
      <c r="FE59" s="258"/>
    </row>
    <row r="60" spans="1:161" s="2" customFormat="1" ht="12.75" customHeight="1" x14ac:dyDescent="0.25">
      <c r="A60" s="12"/>
      <c r="B60" s="12"/>
      <c r="C60" s="12"/>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248" t="s">
        <v>354</v>
      </c>
      <c r="AD60" s="257" t="str">
        <f t="shared" ca="1" si="41"/>
        <v>18</v>
      </c>
      <c r="AE60" s="345" t="s">
        <v>2025</v>
      </c>
      <c r="AF60" s="345" t="s">
        <v>484</v>
      </c>
      <c r="AG60" s="345" t="s">
        <v>364</v>
      </c>
      <c r="AH60" s="345" t="s">
        <v>562</v>
      </c>
      <c r="AI60" s="345" t="s">
        <v>1478</v>
      </c>
      <c r="AJ60" s="345" t="s">
        <v>562</v>
      </c>
      <c r="AK60" s="345" t="s">
        <v>364</v>
      </c>
      <c r="AL60" s="345" t="s">
        <v>364</v>
      </c>
      <c r="AM60" s="345" t="s">
        <v>409</v>
      </c>
      <c r="AN60" s="345" t="s">
        <v>2026</v>
      </c>
      <c r="AO60" s="345" t="s">
        <v>1327</v>
      </c>
      <c r="AP60" s="345" t="s">
        <v>1327</v>
      </c>
      <c r="AQ60" s="345" t="s">
        <v>562</v>
      </c>
      <c r="AR60" s="345" t="s">
        <v>562</v>
      </c>
      <c r="AS60" s="345" t="s">
        <v>2027</v>
      </c>
      <c r="AT60" s="345" t="s">
        <v>2028</v>
      </c>
      <c r="AU60" s="345" t="s">
        <v>2029</v>
      </c>
      <c r="AV60" s="345" t="s">
        <v>2030</v>
      </c>
      <c r="AW60" s="345" t="s">
        <v>2031</v>
      </c>
      <c r="AX60" s="345" t="s">
        <v>562</v>
      </c>
      <c r="AY60" s="258"/>
      <c r="AZ60" s="260"/>
      <c r="BA60" s="258" t="s">
        <v>562</v>
      </c>
      <c r="BB60" s="258" t="s">
        <v>562</v>
      </c>
      <c r="BC60" s="258" t="s">
        <v>562</v>
      </c>
      <c r="BD60" s="258" t="s">
        <v>562</v>
      </c>
      <c r="BE60" s="258" t="s">
        <v>562</v>
      </c>
      <c r="BF60" s="258" t="s">
        <v>562</v>
      </c>
      <c r="BG60" s="258" t="s">
        <v>562</v>
      </c>
      <c r="BH60" s="258" t="s">
        <v>562</v>
      </c>
      <c r="BI60" s="258" t="s">
        <v>562</v>
      </c>
      <c r="BJ60" s="258" t="s">
        <v>562</v>
      </c>
      <c r="BK60" s="258" t="s">
        <v>562</v>
      </c>
      <c r="BL60" s="258" t="s">
        <v>562</v>
      </c>
      <c r="BM60" s="258" t="s">
        <v>562</v>
      </c>
      <c r="BN60" s="258" t="s">
        <v>562</v>
      </c>
      <c r="BO60" s="258" t="s">
        <v>562</v>
      </c>
      <c r="BP60" s="275" t="s">
        <v>562</v>
      </c>
      <c r="BQ60" s="275" t="s">
        <v>562</v>
      </c>
      <c r="BR60" s="275" t="s">
        <v>562</v>
      </c>
      <c r="BS60" s="275" t="s">
        <v>562</v>
      </c>
      <c r="BT60" s="275" t="s">
        <v>562</v>
      </c>
      <c r="BU60" s="258"/>
      <c r="BV60" s="260"/>
      <c r="BW60" s="258" t="s">
        <v>562</v>
      </c>
      <c r="BX60" s="258" t="s">
        <v>562</v>
      </c>
      <c r="BY60" s="258" t="s">
        <v>562</v>
      </c>
      <c r="BZ60" s="258" t="s">
        <v>562</v>
      </c>
      <c r="CA60" s="258" t="s">
        <v>562</v>
      </c>
      <c r="CB60" s="258" t="s">
        <v>562</v>
      </c>
      <c r="CC60" s="258" t="s">
        <v>562</v>
      </c>
      <c r="CD60" s="258" t="s">
        <v>562</v>
      </c>
      <c r="CE60" s="258" t="s">
        <v>562</v>
      </c>
      <c r="CF60" s="258" t="s">
        <v>562</v>
      </c>
      <c r="CG60" s="258" t="s">
        <v>562</v>
      </c>
      <c r="CH60" s="258" t="s">
        <v>562</v>
      </c>
      <c r="CI60" s="258" t="s">
        <v>562</v>
      </c>
      <c r="CJ60" s="258" t="s">
        <v>562</v>
      </c>
      <c r="CK60" s="258" t="s">
        <v>562</v>
      </c>
      <c r="CL60" s="275" t="s">
        <v>562</v>
      </c>
      <c r="CM60" s="275" t="s">
        <v>562</v>
      </c>
      <c r="CN60" s="275" t="s">
        <v>562</v>
      </c>
      <c r="CO60" s="275" t="s">
        <v>562</v>
      </c>
      <c r="CP60" s="275" t="s">
        <v>562</v>
      </c>
      <c r="CQ60" s="258"/>
      <c r="CR60" s="260"/>
      <c r="CS60" s="345" t="s">
        <v>562</v>
      </c>
      <c r="CT60" s="345" t="s">
        <v>562</v>
      </c>
      <c r="CU60" s="345" t="s">
        <v>562</v>
      </c>
      <c r="CV60" s="345" t="s">
        <v>562</v>
      </c>
      <c r="CW60" s="345" t="s">
        <v>562</v>
      </c>
      <c r="CX60" s="345" t="s">
        <v>562</v>
      </c>
      <c r="CY60" s="345" t="s">
        <v>562</v>
      </c>
      <c r="CZ60" s="345" t="s">
        <v>562</v>
      </c>
      <c r="DA60" s="345" t="s">
        <v>562</v>
      </c>
      <c r="DB60" s="345" t="s">
        <v>562</v>
      </c>
      <c r="DC60" s="345" t="s">
        <v>562</v>
      </c>
      <c r="DD60" s="345" t="s">
        <v>562</v>
      </c>
      <c r="DE60" s="345" t="s">
        <v>562</v>
      </c>
      <c r="DF60" s="345" t="s">
        <v>562</v>
      </c>
      <c r="DG60" s="345" t="s">
        <v>562</v>
      </c>
      <c r="DH60" s="345" t="s">
        <v>562</v>
      </c>
      <c r="DI60" s="345" t="s">
        <v>562</v>
      </c>
      <c r="DJ60" s="345" t="s">
        <v>562</v>
      </c>
      <c r="DK60" s="345" t="s">
        <v>562</v>
      </c>
      <c r="DL60" s="345" t="s">
        <v>562</v>
      </c>
      <c r="DM60" s="258"/>
      <c r="DN60" s="260"/>
      <c r="DO60" s="345" t="s">
        <v>562</v>
      </c>
      <c r="DP60" s="345" t="s">
        <v>562</v>
      </c>
      <c r="DQ60" s="345" t="s">
        <v>562</v>
      </c>
      <c r="DR60" s="345" t="s">
        <v>562</v>
      </c>
      <c r="DS60" s="345" t="s">
        <v>562</v>
      </c>
      <c r="DT60" s="345" t="s">
        <v>562</v>
      </c>
      <c r="DU60" s="345" t="s">
        <v>562</v>
      </c>
      <c r="DV60" s="345" t="s">
        <v>562</v>
      </c>
      <c r="DW60" s="345" t="s">
        <v>562</v>
      </c>
      <c r="DX60" s="345" t="s">
        <v>562</v>
      </c>
      <c r="DY60" s="345" t="s">
        <v>562</v>
      </c>
      <c r="DZ60" s="345" t="s">
        <v>562</v>
      </c>
      <c r="EA60" s="345" t="s">
        <v>562</v>
      </c>
      <c r="EB60" s="345" t="s">
        <v>562</v>
      </c>
      <c r="EC60" s="345" t="s">
        <v>562</v>
      </c>
      <c r="ED60" s="345" t="s">
        <v>562</v>
      </c>
      <c r="EE60" s="345" t="s">
        <v>562</v>
      </c>
      <c r="EF60" s="345" t="s">
        <v>562</v>
      </c>
      <c r="EG60" s="345" t="s">
        <v>562</v>
      </c>
      <c r="EH60" s="345" t="s">
        <v>562</v>
      </c>
      <c r="EI60" s="258"/>
      <c r="EJ60" s="258"/>
      <c r="EK60" s="258" t="s">
        <v>562</v>
      </c>
      <c r="EL60" s="258" t="s">
        <v>562</v>
      </c>
      <c r="EM60" s="258" t="s">
        <v>562</v>
      </c>
      <c r="EN60" s="258" t="s">
        <v>562</v>
      </c>
      <c r="EO60" s="258" t="s">
        <v>562</v>
      </c>
      <c r="EP60" s="258" t="s">
        <v>562</v>
      </c>
      <c r="EQ60" s="258" t="s">
        <v>562</v>
      </c>
      <c r="ER60" s="258" t="s">
        <v>562</v>
      </c>
      <c r="ES60" s="258" t="s">
        <v>562</v>
      </c>
      <c r="ET60" s="258" t="s">
        <v>562</v>
      </c>
      <c r="EU60" s="258" t="s">
        <v>562</v>
      </c>
      <c r="EV60" s="258" t="s">
        <v>562</v>
      </c>
      <c r="EW60" s="258" t="s">
        <v>562</v>
      </c>
      <c r="EX60" s="258" t="s">
        <v>562</v>
      </c>
      <c r="EY60" s="258" t="s">
        <v>562</v>
      </c>
      <c r="EZ60" s="275" t="s">
        <v>562</v>
      </c>
      <c r="FA60" s="275" t="s">
        <v>562</v>
      </c>
      <c r="FB60" s="275" t="s">
        <v>562</v>
      </c>
      <c r="FC60" s="275" t="s">
        <v>562</v>
      </c>
      <c r="FD60" s="275" t="s">
        <v>562</v>
      </c>
      <c r="FE60" s="258"/>
    </row>
    <row r="61" spans="1:161" s="2" customFormat="1" ht="12.75" customHeight="1" x14ac:dyDescent="0.25">
      <c r="A61" s="12"/>
      <c r="B61" s="12"/>
      <c r="C61" s="12"/>
      <c r="D61" s="12"/>
      <c r="E61" s="12"/>
      <c r="F61" s="12"/>
      <c r="G61" s="12"/>
      <c r="H61" s="12"/>
      <c r="I61" s="12"/>
      <c r="J61" s="12"/>
      <c r="K61" s="12"/>
      <c r="L61" s="12"/>
      <c r="M61" s="12"/>
      <c r="N61" s="12"/>
      <c r="O61" s="12"/>
      <c r="P61" s="12"/>
      <c r="Q61" s="12"/>
      <c r="R61" s="12"/>
      <c r="S61" s="12"/>
      <c r="T61" s="12"/>
      <c r="U61" s="12"/>
      <c r="V61" s="12"/>
      <c r="W61" s="12"/>
      <c r="X61" s="12"/>
      <c r="Y61" s="12"/>
      <c r="Z61" s="12"/>
      <c r="AA61" s="12"/>
      <c r="AB61" s="12"/>
      <c r="AC61" s="248" t="s">
        <v>141</v>
      </c>
      <c r="AD61" s="257" t="str">
        <f t="shared" ca="1" si="41"/>
        <v>70,000</v>
      </c>
      <c r="AE61" s="345" t="s">
        <v>486</v>
      </c>
      <c r="AF61" s="345" t="s">
        <v>2032</v>
      </c>
      <c r="AG61" s="345" t="s">
        <v>2033</v>
      </c>
      <c r="AH61" s="345" t="s">
        <v>2206</v>
      </c>
      <c r="AI61" s="345" t="s">
        <v>473</v>
      </c>
      <c r="AJ61" s="345" t="s">
        <v>367</v>
      </c>
      <c r="AK61" s="345" t="s">
        <v>488</v>
      </c>
      <c r="AL61" s="345" t="s">
        <v>489</v>
      </c>
      <c r="AM61" s="345" t="s">
        <v>490</v>
      </c>
      <c r="AN61" s="345" t="s">
        <v>491</v>
      </c>
      <c r="AO61" s="345" t="s">
        <v>2034</v>
      </c>
      <c r="AP61" s="345" t="s">
        <v>2035</v>
      </c>
      <c r="AQ61" s="345" t="s">
        <v>2026</v>
      </c>
      <c r="AR61" s="345" t="s">
        <v>912</v>
      </c>
      <c r="AS61" s="345" t="s">
        <v>584</v>
      </c>
      <c r="AT61" s="345" t="s">
        <v>1107</v>
      </c>
      <c r="AU61" s="345" t="s">
        <v>2036</v>
      </c>
      <c r="AV61" s="345" t="s">
        <v>2037</v>
      </c>
      <c r="AW61" s="345" t="s">
        <v>2038</v>
      </c>
      <c r="AX61" s="345" t="s">
        <v>1294</v>
      </c>
      <c r="AY61" s="258"/>
      <c r="AZ61" s="260"/>
      <c r="BA61" s="258" t="s">
        <v>486</v>
      </c>
      <c r="BB61" s="258" t="s">
        <v>1050</v>
      </c>
      <c r="BC61" s="258" t="s">
        <v>415</v>
      </c>
      <c r="BD61" s="258" t="s">
        <v>1051</v>
      </c>
      <c r="BE61" s="258" t="s">
        <v>473</v>
      </c>
      <c r="BF61" s="258" t="s">
        <v>381</v>
      </c>
      <c r="BG61" s="258" t="s">
        <v>488</v>
      </c>
      <c r="BH61" s="258" t="s">
        <v>489</v>
      </c>
      <c r="BI61" s="258" t="s">
        <v>490</v>
      </c>
      <c r="BJ61" s="258" t="s">
        <v>491</v>
      </c>
      <c r="BK61" s="258" t="s">
        <v>1052</v>
      </c>
      <c r="BL61" s="258" t="s">
        <v>1053</v>
      </c>
      <c r="BM61" s="258" t="s">
        <v>1054</v>
      </c>
      <c r="BN61" s="258" t="s">
        <v>1055</v>
      </c>
      <c r="BO61" s="258" t="s">
        <v>1056</v>
      </c>
      <c r="BP61" s="275" t="s">
        <v>1057</v>
      </c>
      <c r="BQ61" s="275" t="s">
        <v>1058</v>
      </c>
      <c r="BR61" s="275" t="s">
        <v>1059</v>
      </c>
      <c r="BS61" s="275" t="s">
        <v>1060</v>
      </c>
      <c r="BT61" s="275" t="s">
        <v>1016</v>
      </c>
      <c r="BU61" s="258"/>
      <c r="BV61" s="260"/>
      <c r="BW61" s="258" t="s">
        <v>486</v>
      </c>
      <c r="BX61" s="258" t="s">
        <v>487</v>
      </c>
      <c r="BY61" s="258" t="s">
        <v>415</v>
      </c>
      <c r="BZ61" s="258" t="s">
        <v>390</v>
      </c>
      <c r="CA61" s="258" t="s">
        <v>369</v>
      </c>
      <c r="CB61" s="258" t="s">
        <v>381</v>
      </c>
      <c r="CC61" s="258" t="s">
        <v>488</v>
      </c>
      <c r="CD61" s="258" t="s">
        <v>489</v>
      </c>
      <c r="CE61" s="258" t="s">
        <v>490</v>
      </c>
      <c r="CF61" s="258" t="s">
        <v>491</v>
      </c>
      <c r="CG61" s="258" t="s">
        <v>600</v>
      </c>
      <c r="CH61" s="258" t="s">
        <v>601</v>
      </c>
      <c r="CI61" s="258" t="s">
        <v>602</v>
      </c>
      <c r="CJ61" s="258" t="s">
        <v>603</v>
      </c>
      <c r="CK61" s="258" t="s">
        <v>604</v>
      </c>
      <c r="CL61" s="275" t="s">
        <v>1061</v>
      </c>
      <c r="CM61" s="275" t="s">
        <v>1062</v>
      </c>
      <c r="CN61" s="275" t="s">
        <v>1063</v>
      </c>
      <c r="CO61" s="275" t="s">
        <v>1064</v>
      </c>
      <c r="CP61" s="275" t="s">
        <v>1065</v>
      </c>
      <c r="CQ61" s="258"/>
      <c r="CR61" s="260"/>
      <c r="CS61" s="345" t="s">
        <v>486</v>
      </c>
      <c r="CT61" s="345" t="s">
        <v>2401</v>
      </c>
      <c r="CU61" s="345" t="s">
        <v>2402</v>
      </c>
      <c r="CV61" s="345" t="s">
        <v>2403</v>
      </c>
      <c r="CW61" s="345" t="s">
        <v>2404</v>
      </c>
      <c r="CX61" s="345" t="s">
        <v>381</v>
      </c>
      <c r="CY61" s="345" t="s">
        <v>488</v>
      </c>
      <c r="CZ61" s="345" t="s">
        <v>489</v>
      </c>
      <c r="DA61" s="345" t="s">
        <v>490</v>
      </c>
      <c r="DB61" s="345" t="s">
        <v>491</v>
      </c>
      <c r="DC61" s="345" t="s">
        <v>2405</v>
      </c>
      <c r="DD61" s="345" t="s">
        <v>2406</v>
      </c>
      <c r="DE61" s="345" t="s">
        <v>2407</v>
      </c>
      <c r="DF61" s="345" t="s">
        <v>2408</v>
      </c>
      <c r="DG61" s="345" t="s">
        <v>2409</v>
      </c>
      <c r="DH61" s="345" t="s">
        <v>2410</v>
      </c>
      <c r="DI61" s="345" t="s">
        <v>2411</v>
      </c>
      <c r="DJ61" s="345" t="s">
        <v>2412</v>
      </c>
      <c r="DK61" s="345" t="s">
        <v>2413</v>
      </c>
      <c r="DL61" s="345" t="s">
        <v>1049</v>
      </c>
      <c r="DM61" s="258"/>
      <c r="DN61" s="260"/>
      <c r="DO61" s="345" t="s">
        <v>364</v>
      </c>
      <c r="DP61" s="345" t="s">
        <v>2737</v>
      </c>
      <c r="DQ61" s="345" t="s">
        <v>447</v>
      </c>
      <c r="DR61" s="345" t="s">
        <v>1537</v>
      </c>
      <c r="DS61" s="345" t="s">
        <v>364</v>
      </c>
      <c r="DT61" s="345" t="s">
        <v>1468</v>
      </c>
      <c r="DU61" s="345" t="s">
        <v>364</v>
      </c>
      <c r="DV61" s="345" t="s">
        <v>364</v>
      </c>
      <c r="DW61" s="345" t="s">
        <v>364</v>
      </c>
      <c r="DX61" s="345" t="s">
        <v>364</v>
      </c>
      <c r="DY61" s="345" t="s">
        <v>395</v>
      </c>
      <c r="DZ61" s="345" t="s">
        <v>395</v>
      </c>
      <c r="EA61" s="345" t="s">
        <v>2738</v>
      </c>
      <c r="EB61" s="345" t="s">
        <v>2739</v>
      </c>
      <c r="EC61" s="345" t="s">
        <v>2740</v>
      </c>
      <c r="ED61" s="345" t="s">
        <v>2741</v>
      </c>
      <c r="EE61" s="345" t="s">
        <v>2742</v>
      </c>
      <c r="EF61" s="345" t="s">
        <v>780</v>
      </c>
      <c r="EG61" s="345" t="s">
        <v>2743</v>
      </c>
      <c r="EH61" s="345" t="s">
        <v>2700</v>
      </c>
      <c r="EI61" s="258"/>
      <c r="EJ61" s="258"/>
      <c r="EK61" s="258" t="s">
        <v>364</v>
      </c>
      <c r="EL61" s="258" t="s">
        <v>1563</v>
      </c>
      <c r="EM61" s="258" t="s">
        <v>364</v>
      </c>
      <c r="EN61" s="258" t="s">
        <v>1564</v>
      </c>
      <c r="EO61" s="258" t="s">
        <v>1565</v>
      </c>
      <c r="EP61" s="258" t="s">
        <v>364</v>
      </c>
      <c r="EQ61" s="258" t="s">
        <v>364</v>
      </c>
      <c r="ER61" s="258" t="s">
        <v>364</v>
      </c>
      <c r="ES61" s="258" t="s">
        <v>364</v>
      </c>
      <c r="ET61" s="258" t="s">
        <v>364</v>
      </c>
      <c r="EU61" s="258" t="s">
        <v>1566</v>
      </c>
      <c r="EV61" s="258" t="s">
        <v>1567</v>
      </c>
      <c r="EW61" s="258" t="s">
        <v>1568</v>
      </c>
      <c r="EX61" s="258" t="s">
        <v>1569</v>
      </c>
      <c r="EY61" s="258" t="s">
        <v>1570</v>
      </c>
      <c r="EZ61" s="275" t="s">
        <v>1571</v>
      </c>
      <c r="FA61" s="275" t="s">
        <v>1572</v>
      </c>
      <c r="FB61" s="275" t="s">
        <v>1573</v>
      </c>
      <c r="FC61" s="275" t="s">
        <v>1574</v>
      </c>
      <c r="FD61" s="275" t="s">
        <v>1575</v>
      </c>
      <c r="FE61" s="258"/>
    </row>
    <row r="62" spans="1:161" s="2" customFormat="1" ht="12.75" customHeight="1" x14ac:dyDescent="0.25">
      <c r="A62" s="12"/>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248" t="s">
        <v>142</v>
      </c>
      <c r="AD62" s="257" t="str">
        <f t="shared" ca="1" si="41"/>
        <v>25,592</v>
      </c>
      <c r="AE62" s="345" t="s">
        <v>384</v>
      </c>
      <c r="AF62" s="345" t="s">
        <v>1066</v>
      </c>
      <c r="AG62" s="345" t="s">
        <v>909</v>
      </c>
      <c r="AH62" s="345" t="s">
        <v>876</v>
      </c>
      <c r="AI62" s="345" t="s">
        <v>1067</v>
      </c>
      <c r="AJ62" s="345" t="s">
        <v>818</v>
      </c>
      <c r="AK62" s="345" t="s">
        <v>375</v>
      </c>
      <c r="AL62" s="345" t="s">
        <v>1068</v>
      </c>
      <c r="AM62" s="345" t="s">
        <v>1069</v>
      </c>
      <c r="AN62" s="345" t="s">
        <v>1070</v>
      </c>
      <c r="AO62" s="345" t="s">
        <v>2039</v>
      </c>
      <c r="AP62" s="345" t="s">
        <v>2039</v>
      </c>
      <c r="AQ62" s="345" t="s">
        <v>2040</v>
      </c>
      <c r="AR62" s="345" t="s">
        <v>2041</v>
      </c>
      <c r="AS62" s="345" t="s">
        <v>2042</v>
      </c>
      <c r="AT62" s="345" t="s">
        <v>2043</v>
      </c>
      <c r="AU62" s="345" t="s">
        <v>2044</v>
      </c>
      <c r="AV62" s="345" t="s">
        <v>2045</v>
      </c>
      <c r="AW62" s="345" t="s">
        <v>2046</v>
      </c>
      <c r="AX62" s="345" t="s">
        <v>1091</v>
      </c>
      <c r="AY62" s="258"/>
      <c r="AZ62" s="260"/>
      <c r="BA62" s="258" t="s">
        <v>384</v>
      </c>
      <c r="BB62" s="258" t="s">
        <v>1066</v>
      </c>
      <c r="BC62" s="258" t="s">
        <v>909</v>
      </c>
      <c r="BD62" s="258" t="s">
        <v>876</v>
      </c>
      <c r="BE62" s="258" t="s">
        <v>1067</v>
      </c>
      <c r="BF62" s="258" t="s">
        <v>818</v>
      </c>
      <c r="BG62" s="258" t="s">
        <v>375</v>
      </c>
      <c r="BH62" s="258" t="s">
        <v>1068</v>
      </c>
      <c r="BI62" s="258" t="s">
        <v>1069</v>
      </c>
      <c r="BJ62" s="258" t="s">
        <v>1070</v>
      </c>
      <c r="BK62" s="258" t="s">
        <v>1071</v>
      </c>
      <c r="BL62" s="258" t="s">
        <v>1071</v>
      </c>
      <c r="BM62" s="258" t="s">
        <v>1072</v>
      </c>
      <c r="BN62" s="258" t="s">
        <v>1073</v>
      </c>
      <c r="BO62" s="258" t="s">
        <v>1074</v>
      </c>
      <c r="BP62" s="275" t="s">
        <v>1075</v>
      </c>
      <c r="BQ62" s="275" t="s">
        <v>1076</v>
      </c>
      <c r="BR62" s="275" t="s">
        <v>1077</v>
      </c>
      <c r="BS62" s="275" t="s">
        <v>1078</v>
      </c>
      <c r="BT62" s="275" t="s">
        <v>1079</v>
      </c>
      <c r="BU62" s="258"/>
      <c r="BV62" s="260"/>
      <c r="BW62" s="258" t="s">
        <v>384</v>
      </c>
      <c r="BX62" s="258" t="s">
        <v>1080</v>
      </c>
      <c r="BY62" s="258" t="s">
        <v>1069</v>
      </c>
      <c r="BZ62" s="258" t="s">
        <v>1081</v>
      </c>
      <c r="CA62" s="258" t="s">
        <v>1082</v>
      </c>
      <c r="CB62" s="258" t="s">
        <v>378</v>
      </c>
      <c r="CC62" s="258" t="s">
        <v>375</v>
      </c>
      <c r="CD62" s="258" t="s">
        <v>1068</v>
      </c>
      <c r="CE62" s="258" t="s">
        <v>1069</v>
      </c>
      <c r="CF62" s="258" t="s">
        <v>1070</v>
      </c>
      <c r="CG62" s="258" t="s">
        <v>1083</v>
      </c>
      <c r="CH62" s="258" t="s">
        <v>1083</v>
      </c>
      <c r="CI62" s="258" t="s">
        <v>1084</v>
      </c>
      <c r="CJ62" s="258" t="s">
        <v>1085</v>
      </c>
      <c r="CK62" s="258" t="s">
        <v>1086</v>
      </c>
      <c r="CL62" s="275" t="s">
        <v>1087</v>
      </c>
      <c r="CM62" s="275" t="s">
        <v>1088</v>
      </c>
      <c r="CN62" s="275" t="s">
        <v>1089</v>
      </c>
      <c r="CO62" s="275" t="s">
        <v>1090</v>
      </c>
      <c r="CP62" s="275" t="s">
        <v>1091</v>
      </c>
      <c r="CQ62" s="258"/>
      <c r="CR62" s="260"/>
      <c r="CS62" s="345" t="s">
        <v>384</v>
      </c>
      <c r="CT62" s="345" t="s">
        <v>1066</v>
      </c>
      <c r="CU62" s="345" t="s">
        <v>2414</v>
      </c>
      <c r="CV62" s="345" t="s">
        <v>2415</v>
      </c>
      <c r="CW62" s="345" t="s">
        <v>523</v>
      </c>
      <c r="CX62" s="345" t="s">
        <v>818</v>
      </c>
      <c r="CY62" s="345" t="s">
        <v>375</v>
      </c>
      <c r="CZ62" s="345" t="s">
        <v>1068</v>
      </c>
      <c r="DA62" s="345" t="s">
        <v>1069</v>
      </c>
      <c r="DB62" s="345" t="s">
        <v>1070</v>
      </c>
      <c r="DC62" s="345" t="s">
        <v>2416</v>
      </c>
      <c r="DD62" s="345" t="s">
        <v>2416</v>
      </c>
      <c r="DE62" s="345" t="s">
        <v>2417</v>
      </c>
      <c r="DF62" s="345" t="s">
        <v>2418</v>
      </c>
      <c r="DG62" s="345" t="s">
        <v>2419</v>
      </c>
      <c r="DH62" s="345" t="s">
        <v>2420</v>
      </c>
      <c r="DI62" s="345" t="s">
        <v>2421</v>
      </c>
      <c r="DJ62" s="345" t="s">
        <v>2422</v>
      </c>
      <c r="DK62" s="345" t="s">
        <v>2423</v>
      </c>
      <c r="DL62" s="345" t="s">
        <v>1198</v>
      </c>
      <c r="DM62" s="258"/>
      <c r="DN62" s="260"/>
      <c r="DO62" s="345" t="s">
        <v>364</v>
      </c>
      <c r="DP62" s="345" t="s">
        <v>364</v>
      </c>
      <c r="DQ62" s="345" t="s">
        <v>364</v>
      </c>
      <c r="DR62" s="345" t="s">
        <v>364</v>
      </c>
      <c r="DS62" s="345" t="s">
        <v>364</v>
      </c>
      <c r="DT62" s="345" t="s">
        <v>364</v>
      </c>
      <c r="DU62" s="345" t="s">
        <v>364</v>
      </c>
      <c r="DV62" s="345" t="s">
        <v>364</v>
      </c>
      <c r="DW62" s="345" t="s">
        <v>364</v>
      </c>
      <c r="DX62" s="345" t="s">
        <v>364</v>
      </c>
      <c r="DY62" s="345" t="s">
        <v>2744</v>
      </c>
      <c r="DZ62" s="345" t="s">
        <v>2744</v>
      </c>
      <c r="EA62" s="345" t="s">
        <v>2745</v>
      </c>
      <c r="EB62" s="345" t="s">
        <v>2746</v>
      </c>
      <c r="EC62" s="345" t="s">
        <v>2747</v>
      </c>
      <c r="ED62" s="345" t="s">
        <v>2748</v>
      </c>
      <c r="EE62" s="345" t="s">
        <v>2749</v>
      </c>
      <c r="EF62" s="345" t="s">
        <v>2750</v>
      </c>
      <c r="EG62" s="345" t="s">
        <v>2751</v>
      </c>
      <c r="EH62" s="345" t="s">
        <v>1694</v>
      </c>
      <c r="EI62" s="258"/>
      <c r="EJ62" s="258"/>
      <c r="EK62" s="258" t="s">
        <v>364</v>
      </c>
      <c r="EL62" s="258" t="s">
        <v>1433</v>
      </c>
      <c r="EM62" s="258" t="s">
        <v>1576</v>
      </c>
      <c r="EN62" s="258" t="s">
        <v>394</v>
      </c>
      <c r="EO62" s="258" t="s">
        <v>1577</v>
      </c>
      <c r="EP62" s="258" t="s">
        <v>1468</v>
      </c>
      <c r="EQ62" s="258" t="s">
        <v>364</v>
      </c>
      <c r="ER62" s="258" t="s">
        <v>364</v>
      </c>
      <c r="ES62" s="258" t="s">
        <v>364</v>
      </c>
      <c r="ET62" s="258" t="s">
        <v>364</v>
      </c>
      <c r="EU62" s="258" t="s">
        <v>1578</v>
      </c>
      <c r="EV62" s="258" t="s">
        <v>1578</v>
      </c>
      <c r="EW62" s="258" t="s">
        <v>1579</v>
      </c>
      <c r="EX62" s="258" t="s">
        <v>1580</v>
      </c>
      <c r="EY62" s="258" t="s">
        <v>1581</v>
      </c>
      <c r="EZ62" s="275" t="s">
        <v>1582</v>
      </c>
      <c r="FA62" s="275" t="s">
        <v>1583</v>
      </c>
      <c r="FB62" s="275" t="s">
        <v>1584</v>
      </c>
      <c r="FC62" s="275" t="s">
        <v>1585</v>
      </c>
      <c r="FD62" s="275" t="s">
        <v>1500</v>
      </c>
      <c r="FE62" s="258"/>
    </row>
    <row r="63" spans="1:161" s="2" customFormat="1" ht="12.75" customHeight="1" x14ac:dyDescent="0.25">
      <c r="A63" s="12"/>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248" t="s">
        <v>64</v>
      </c>
      <c r="AD63" s="257" t="str">
        <f t="shared" ca="1" si="41"/>
        <v>-</v>
      </c>
      <c r="AE63" s="345" t="s">
        <v>1092</v>
      </c>
      <c r="AF63" s="345" t="s">
        <v>2047</v>
      </c>
      <c r="AG63" s="345" t="s">
        <v>364</v>
      </c>
      <c r="AH63" s="345" t="s">
        <v>2207</v>
      </c>
      <c r="AI63" s="345" t="s">
        <v>495</v>
      </c>
      <c r="AJ63" s="345" t="s">
        <v>382</v>
      </c>
      <c r="AK63" s="345" t="s">
        <v>954</v>
      </c>
      <c r="AL63" s="345" t="s">
        <v>2048</v>
      </c>
      <c r="AM63" s="345" t="s">
        <v>455</v>
      </c>
      <c r="AN63" s="345" t="s">
        <v>2049</v>
      </c>
      <c r="AO63" s="345" t="s">
        <v>562</v>
      </c>
      <c r="AP63" s="345" t="s">
        <v>562</v>
      </c>
      <c r="AQ63" s="345" t="s">
        <v>562</v>
      </c>
      <c r="AR63" s="345"/>
      <c r="AS63" s="345" t="s">
        <v>364</v>
      </c>
      <c r="AT63" s="345" t="s">
        <v>2050</v>
      </c>
      <c r="AU63" s="345" t="s">
        <v>2051</v>
      </c>
      <c r="AV63" s="345" t="s">
        <v>2052</v>
      </c>
      <c r="AW63" s="345" t="s">
        <v>2053</v>
      </c>
      <c r="AX63" s="345" t="s">
        <v>2054</v>
      </c>
      <c r="AY63" s="258"/>
      <c r="AZ63" s="260"/>
      <c r="BA63" s="258" t="s">
        <v>1092</v>
      </c>
      <c r="BB63" s="258" t="s">
        <v>817</v>
      </c>
      <c r="BC63" s="258" t="s">
        <v>562</v>
      </c>
      <c r="BD63" s="258" t="s">
        <v>1093</v>
      </c>
      <c r="BE63" s="258" t="s">
        <v>1094</v>
      </c>
      <c r="BF63" s="258" t="s">
        <v>411</v>
      </c>
      <c r="BG63" s="258" t="s">
        <v>1095</v>
      </c>
      <c r="BH63" s="258" t="s">
        <v>1096</v>
      </c>
      <c r="BI63" s="258" t="s">
        <v>1097</v>
      </c>
      <c r="BJ63" s="258" t="s">
        <v>496</v>
      </c>
      <c r="BK63" s="258" t="s">
        <v>562</v>
      </c>
      <c r="BL63" s="258" t="s">
        <v>562</v>
      </c>
      <c r="BM63" s="258" t="s">
        <v>562</v>
      </c>
      <c r="BN63" s="258" t="s">
        <v>562</v>
      </c>
      <c r="BO63" s="258" t="s">
        <v>562</v>
      </c>
      <c r="BP63" s="275" t="s">
        <v>1098</v>
      </c>
      <c r="BQ63" s="275" t="s">
        <v>1099</v>
      </c>
      <c r="BR63" s="275" t="s">
        <v>1100</v>
      </c>
      <c r="BS63" s="275" t="s">
        <v>1101</v>
      </c>
      <c r="BT63" s="275" t="s">
        <v>1026</v>
      </c>
      <c r="BU63" s="258"/>
      <c r="BV63" s="260"/>
      <c r="BW63" s="258" t="s">
        <v>492</v>
      </c>
      <c r="BX63" s="258" t="s">
        <v>389</v>
      </c>
      <c r="BY63" s="258"/>
      <c r="BZ63" s="258" t="s">
        <v>393</v>
      </c>
      <c r="CA63" s="258" t="s">
        <v>401</v>
      </c>
      <c r="CB63" s="258" t="s">
        <v>411</v>
      </c>
      <c r="CC63" s="258" t="s">
        <v>493</v>
      </c>
      <c r="CD63" s="258" t="s">
        <v>494</v>
      </c>
      <c r="CE63" s="258" t="s">
        <v>495</v>
      </c>
      <c r="CF63" s="258" t="s">
        <v>496</v>
      </c>
      <c r="CG63" s="258" t="s">
        <v>1102</v>
      </c>
      <c r="CH63" s="258" t="s">
        <v>1103</v>
      </c>
      <c r="CI63" s="258" t="s">
        <v>805</v>
      </c>
      <c r="CJ63" s="258"/>
      <c r="CK63" s="258" t="s">
        <v>1104</v>
      </c>
      <c r="CL63" s="275" t="s">
        <v>1105</v>
      </c>
      <c r="CM63" s="275" t="s">
        <v>1106</v>
      </c>
      <c r="CN63" s="275" t="s">
        <v>1107</v>
      </c>
      <c r="CO63" s="275" t="s">
        <v>1108</v>
      </c>
      <c r="CP63" s="275" t="s">
        <v>1109</v>
      </c>
      <c r="CQ63" s="258"/>
      <c r="CR63" s="260"/>
      <c r="CS63" s="345" t="s">
        <v>2424</v>
      </c>
      <c r="CT63" s="345" t="s">
        <v>2425</v>
      </c>
      <c r="CU63" s="345" t="s">
        <v>364</v>
      </c>
      <c r="CV63" s="345" t="s">
        <v>2426</v>
      </c>
      <c r="CW63" s="345" t="s">
        <v>1094</v>
      </c>
      <c r="CX63" s="345" t="s">
        <v>411</v>
      </c>
      <c r="CY63" s="345" t="s">
        <v>1095</v>
      </c>
      <c r="CZ63" s="345" t="s">
        <v>2427</v>
      </c>
      <c r="DA63" s="345" t="s">
        <v>2336</v>
      </c>
      <c r="DB63" s="345" t="s">
        <v>2428</v>
      </c>
      <c r="DC63" s="345" t="s">
        <v>562</v>
      </c>
      <c r="DD63" s="345" t="s">
        <v>1103</v>
      </c>
      <c r="DE63" s="345" t="s">
        <v>562</v>
      </c>
      <c r="DF63" s="345" t="s">
        <v>364</v>
      </c>
      <c r="DG63" s="345" t="s">
        <v>562</v>
      </c>
      <c r="DH63" s="345" t="s">
        <v>2429</v>
      </c>
      <c r="DI63" s="345" t="s">
        <v>2430</v>
      </c>
      <c r="DJ63" s="345" t="s">
        <v>2431</v>
      </c>
      <c r="DK63" s="345" t="s">
        <v>2432</v>
      </c>
      <c r="DL63" s="345" t="s">
        <v>1153</v>
      </c>
      <c r="DM63" s="258"/>
      <c r="DN63" s="260"/>
      <c r="DO63" s="345" t="s">
        <v>364</v>
      </c>
      <c r="DP63" s="345" t="s">
        <v>879</v>
      </c>
      <c r="DQ63" s="345" t="s">
        <v>562</v>
      </c>
      <c r="DR63" s="345" t="s">
        <v>2752</v>
      </c>
      <c r="DS63" s="345" t="s">
        <v>1432</v>
      </c>
      <c r="DT63" s="345" t="s">
        <v>1468</v>
      </c>
      <c r="DU63" s="345" t="s">
        <v>1432</v>
      </c>
      <c r="DV63" s="345" t="s">
        <v>2753</v>
      </c>
      <c r="DW63" s="345" t="s">
        <v>2754</v>
      </c>
      <c r="DX63" s="345" t="s">
        <v>2755</v>
      </c>
      <c r="DY63" s="345" t="s">
        <v>562</v>
      </c>
      <c r="DZ63" s="345" t="s">
        <v>562</v>
      </c>
      <c r="EA63" s="345" t="s">
        <v>562</v>
      </c>
      <c r="EB63" s="345" t="s">
        <v>562</v>
      </c>
      <c r="EC63" s="345" t="s">
        <v>562</v>
      </c>
      <c r="ED63" s="345" t="s">
        <v>2756</v>
      </c>
      <c r="EE63" s="345" t="s">
        <v>2757</v>
      </c>
      <c r="EF63" s="345" t="s">
        <v>2758</v>
      </c>
      <c r="EG63" s="345" t="s">
        <v>2759</v>
      </c>
      <c r="EH63" s="345" t="s">
        <v>2760</v>
      </c>
      <c r="EI63" s="258"/>
      <c r="EJ63" s="258"/>
      <c r="EK63" s="258" t="s">
        <v>1586</v>
      </c>
      <c r="EL63" s="258" t="s">
        <v>1587</v>
      </c>
      <c r="EM63" s="258" t="s">
        <v>562</v>
      </c>
      <c r="EN63" s="258" t="s">
        <v>391</v>
      </c>
      <c r="EO63" s="258" t="s">
        <v>1565</v>
      </c>
      <c r="EP63" s="258" t="s">
        <v>364</v>
      </c>
      <c r="EQ63" s="258" t="s">
        <v>1432</v>
      </c>
      <c r="ER63" s="258" t="s">
        <v>1381</v>
      </c>
      <c r="ES63" s="258" t="s">
        <v>368</v>
      </c>
      <c r="ET63" s="258" t="s">
        <v>364</v>
      </c>
      <c r="EU63" s="258" t="s">
        <v>562</v>
      </c>
      <c r="EV63" s="258" t="s">
        <v>562</v>
      </c>
      <c r="EW63" s="258" t="s">
        <v>562</v>
      </c>
      <c r="EX63" s="258" t="s">
        <v>562</v>
      </c>
      <c r="EY63" s="258" t="s">
        <v>562</v>
      </c>
      <c r="EZ63" s="275" t="s">
        <v>1588</v>
      </c>
      <c r="FA63" s="275" t="s">
        <v>1589</v>
      </c>
      <c r="FB63" s="275" t="s">
        <v>1590</v>
      </c>
      <c r="FC63" s="275" t="s">
        <v>1591</v>
      </c>
      <c r="FD63" s="275" t="s">
        <v>1592</v>
      </c>
      <c r="FE63" s="258"/>
    </row>
    <row r="64" spans="1:161" s="2" customFormat="1" ht="12.75" customHeight="1" x14ac:dyDescent="0.25">
      <c r="A64" s="12"/>
      <c r="B64" s="12"/>
      <c r="C64" s="12"/>
      <c r="D64" s="12"/>
      <c r="E64" s="12"/>
      <c r="F64" s="12"/>
      <c r="G64" s="12"/>
      <c r="H64" s="12"/>
      <c r="I64" s="12"/>
      <c r="J64" s="12"/>
      <c r="K64" s="12"/>
      <c r="L64" s="12"/>
      <c r="M64" s="12"/>
      <c r="N64" s="12"/>
      <c r="O64" s="12"/>
      <c r="P64" s="12"/>
      <c r="Q64" s="12"/>
      <c r="R64" s="12"/>
      <c r="S64" s="12"/>
      <c r="T64" s="12"/>
      <c r="U64" s="12"/>
      <c r="V64" s="12"/>
      <c r="W64" s="12"/>
      <c r="X64" s="12"/>
      <c r="Y64" s="12"/>
      <c r="Z64" s="12"/>
      <c r="AA64" s="12"/>
      <c r="AB64" s="12"/>
      <c r="AC64" s="248" t="s">
        <v>156</v>
      </c>
      <c r="AD64" s="257" t="str">
        <f t="shared" ca="1" si="41"/>
        <v>-</v>
      </c>
      <c r="AE64" s="345" t="s">
        <v>562</v>
      </c>
      <c r="AF64" s="345" t="s">
        <v>562</v>
      </c>
      <c r="AG64" s="345" t="s">
        <v>562</v>
      </c>
      <c r="AH64" s="345" t="s">
        <v>562</v>
      </c>
      <c r="AI64" s="345" t="s">
        <v>562</v>
      </c>
      <c r="AJ64" s="345" t="s">
        <v>562</v>
      </c>
      <c r="AK64" s="345" t="s">
        <v>562</v>
      </c>
      <c r="AL64" s="345" t="s">
        <v>562</v>
      </c>
      <c r="AM64" s="345" t="s">
        <v>562</v>
      </c>
      <c r="AN64" s="345" t="s">
        <v>562</v>
      </c>
      <c r="AO64" s="345" t="s">
        <v>562</v>
      </c>
      <c r="AP64" s="345" t="s">
        <v>562</v>
      </c>
      <c r="AQ64" s="345" t="s">
        <v>562</v>
      </c>
      <c r="AR64" s="345" t="s">
        <v>562</v>
      </c>
      <c r="AS64" s="345" t="s">
        <v>562</v>
      </c>
      <c r="AT64" s="345" t="s">
        <v>562</v>
      </c>
      <c r="AU64" s="345" t="s">
        <v>562</v>
      </c>
      <c r="AV64" s="345" t="s">
        <v>562</v>
      </c>
      <c r="AW64" s="345" t="s">
        <v>562</v>
      </c>
      <c r="AX64" s="345" t="s">
        <v>562</v>
      </c>
      <c r="AY64" s="258"/>
      <c r="AZ64" s="260"/>
      <c r="BA64" s="258" t="s">
        <v>562</v>
      </c>
      <c r="BB64" s="258" t="s">
        <v>562</v>
      </c>
      <c r="BC64" s="258" t="s">
        <v>562</v>
      </c>
      <c r="BD64" s="258" t="s">
        <v>562</v>
      </c>
      <c r="BE64" s="258" t="s">
        <v>562</v>
      </c>
      <c r="BF64" s="258" t="s">
        <v>562</v>
      </c>
      <c r="BG64" s="258" t="s">
        <v>562</v>
      </c>
      <c r="BH64" s="258" t="s">
        <v>562</v>
      </c>
      <c r="BI64" s="258" t="s">
        <v>562</v>
      </c>
      <c r="BJ64" s="258" t="s">
        <v>562</v>
      </c>
      <c r="BK64" s="258" t="s">
        <v>562</v>
      </c>
      <c r="BL64" s="258" t="s">
        <v>562</v>
      </c>
      <c r="BM64" s="258" t="s">
        <v>562</v>
      </c>
      <c r="BN64" s="258" t="s">
        <v>562</v>
      </c>
      <c r="BO64" s="258" t="s">
        <v>562</v>
      </c>
      <c r="BP64" s="275" t="s">
        <v>562</v>
      </c>
      <c r="BQ64" s="275" t="s">
        <v>562</v>
      </c>
      <c r="BR64" s="275" t="s">
        <v>562</v>
      </c>
      <c r="BS64" s="275" t="s">
        <v>562</v>
      </c>
      <c r="BT64" s="275" t="s">
        <v>562</v>
      </c>
      <c r="BU64" s="258"/>
      <c r="BV64" s="260"/>
      <c r="BW64" s="258" t="s">
        <v>497</v>
      </c>
      <c r="BX64" s="258" t="s">
        <v>498</v>
      </c>
      <c r="BY64" s="258" t="s">
        <v>378</v>
      </c>
      <c r="BZ64" s="258" t="s">
        <v>396</v>
      </c>
      <c r="CA64" s="258" t="s">
        <v>499</v>
      </c>
      <c r="CB64" s="258" t="s">
        <v>409</v>
      </c>
      <c r="CC64" s="258" t="s">
        <v>368</v>
      </c>
      <c r="CD64" s="258" t="s">
        <v>487</v>
      </c>
      <c r="CE64" s="258" t="s">
        <v>454</v>
      </c>
      <c r="CF64" s="258" t="s">
        <v>500</v>
      </c>
      <c r="CG64" s="258" t="s">
        <v>1110</v>
      </c>
      <c r="CH64" s="258" t="s">
        <v>1110</v>
      </c>
      <c r="CI64" s="258" t="s">
        <v>1111</v>
      </c>
      <c r="CJ64" s="258" t="s">
        <v>1112</v>
      </c>
      <c r="CK64" s="258" t="s">
        <v>1113</v>
      </c>
      <c r="CL64" s="275" t="s">
        <v>1114</v>
      </c>
      <c r="CM64" s="275" t="s">
        <v>1115</v>
      </c>
      <c r="CN64" s="275" t="s">
        <v>1116</v>
      </c>
      <c r="CO64" s="275" t="s">
        <v>1117</v>
      </c>
      <c r="CP64" s="275" t="s">
        <v>1118</v>
      </c>
      <c r="CQ64" s="258"/>
      <c r="CR64" s="260"/>
      <c r="CS64" s="345" t="s">
        <v>562</v>
      </c>
      <c r="CT64" s="345" t="s">
        <v>562</v>
      </c>
      <c r="CU64" s="345" t="s">
        <v>562</v>
      </c>
      <c r="CV64" s="345" t="s">
        <v>562</v>
      </c>
      <c r="CW64" s="345" t="s">
        <v>562</v>
      </c>
      <c r="CX64" s="345" t="s">
        <v>562</v>
      </c>
      <c r="CY64" s="345" t="s">
        <v>562</v>
      </c>
      <c r="CZ64" s="345" t="s">
        <v>562</v>
      </c>
      <c r="DA64" s="345" t="s">
        <v>562</v>
      </c>
      <c r="DB64" s="345" t="s">
        <v>562</v>
      </c>
      <c r="DC64" s="345" t="s">
        <v>562</v>
      </c>
      <c r="DD64" s="345" t="s">
        <v>562</v>
      </c>
      <c r="DE64" s="345" t="s">
        <v>562</v>
      </c>
      <c r="DF64" s="345" t="s">
        <v>562</v>
      </c>
      <c r="DG64" s="345" t="s">
        <v>562</v>
      </c>
      <c r="DH64" s="345" t="s">
        <v>562</v>
      </c>
      <c r="DI64" s="345" t="s">
        <v>562</v>
      </c>
      <c r="DJ64" s="345" t="s">
        <v>562</v>
      </c>
      <c r="DK64" s="345" t="s">
        <v>562</v>
      </c>
      <c r="DL64" s="345" t="s">
        <v>562</v>
      </c>
      <c r="DM64" s="258"/>
      <c r="DN64" s="260"/>
      <c r="DO64" s="345" t="s">
        <v>562</v>
      </c>
      <c r="DP64" s="345" t="s">
        <v>562</v>
      </c>
      <c r="DQ64" s="345" t="s">
        <v>562</v>
      </c>
      <c r="DR64" s="345" t="s">
        <v>562</v>
      </c>
      <c r="DS64" s="345" t="s">
        <v>562</v>
      </c>
      <c r="DT64" s="345" t="s">
        <v>562</v>
      </c>
      <c r="DU64" s="345" t="s">
        <v>562</v>
      </c>
      <c r="DV64" s="345" t="s">
        <v>562</v>
      </c>
      <c r="DW64" s="345" t="s">
        <v>562</v>
      </c>
      <c r="DX64" s="345" t="s">
        <v>562</v>
      </c>
      <c r="DY64" s="345" t="s">
        <v>562</v>
      </c>
      <c r="DZ64" s="345" t="s">
        <v>562</v>
      </c>
      <c r="EA64" s="345" t="s">
        <v>562</v>
      </c>
      <c r="EB64" s="345" t="s">
        <v>562</v>
      </c>
      <c r="EC64" s="345" t="s">
        <v>562</v>
      </c>
      <c r="ED64" s="345" t="s">
        <v>562</v>
      </c>
      <c r="EE64" s="345" t="s">
        <v>562</v>
      </c>
      <c r="EF64" s="345" t="s">
        <v>562</v>
      </c>
      <c r="EG64" s="345" t="s">
        <v>562</v>
      </c>
      <c r="EH64" s="345" t="s">
        <v>562</v>
      </c>
      <c r="EI64" s="258"/>
      <c r="EJ64" s="258"/>
      <c r="EK64" s="258" t="s">
        <v>562</v>
      </c>
      <c r="EL64" s="258" t="s">
        <v>562</v>
      </c>
      <c r="EM64" s="258" t="s">
        <v>562</v>
      </c>
      <c r="EN64" s="258" t="s">
        <v>562</v>
      </c>
      <c r="EO64" s="258" t="s">
        <v>562</v>
      </c>
      <c r="EP64" s="258" t="s">
        <v>562</v>
      </c>
      <c r="EQ64" s="258" t="s">
        <v>562</v>
      </c>
      <c r="ER64" s="258" t="s">
        <v>562</v>
      </c>
      <c r="ES64" s="258" t="s">
        <v>562</v>
      </c>
      <c r="ET64" s="258" t="s">
        <v>562</v>
      </c>
      <c r="EU64" s="258" t="s">
        <v>562</v>
      </c>
      <c r="EV64" s="258" t="s">
        <v>562</v>
      </c>
      <c r="EW64" s="258" t="s">
        <v>562</v>
      </c>
      <c r="EX64" s="258" t="s">
        <v>562</v>
      </c>
      <c r="EY64" s="258" t="s">
        <v>562</v>
      </c>
      <c r="EZ64" s="275" t="s">
        <v>562</v>
      </c>
      <c r="FA64" s="275" t="s">
        <v>562</v>
      </c>
      <c r="FB64" s="275" t="s">
        <v>562</v>
      </c>
      <c r="FC64" s="275" t="s">
        <v>562</v>
      </c>
      <c r="FD64" s="275" t="s">
        <v>562</v>
      </c>
      <c r="FE64" s="258"/>
    </row>
    <row r="65" spans="1:161" s="2" customFormat="1" ht="12.75" customHeight="1" x14ac:dyDescent="0.25">
      <c r="A65" s="12"/>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248" t="s">
        <v>334</v>
      </c>
      <c r="AD65" s="257" t="str">
        <f t="shared" ca="1" si="41"/>
        <v>226,280</v>
      </c>
      <c r="AE65" s="345" t="s">
        <v>501</v>
      </c>
      <c r="AF65" s="345" t="s">
        <v>502</v>
      </c>
      <c r="AG65" s="345" t="s">
        <v>364</v>
      </c>
      <c r="AH65" s="345" t="s">
        <v>1279</v>
      </c>
      <c r="AI65" s="345" t="s">
        <v>400</v>
      </c>
      <c r="AJ65" s="345" t="s">
        <v>367</v>
      </c>
      <c r="AK65" s="345" t="s">
        <v>503</v>
      </c>
      <c r="AL65" s="345" t="s">
        <v>504</v>
      </c>
      <c r="AM65" s="345" t="s">
        <v>416</v>
      </c>
      <c r="AN65" s="345" t="s">
        <v>505</v>
      </c>
      <c r="AO65" s="345" t="s">
        <v>2056</v>
      </c>
      <c r="AP65" s="345" t="s">
        <v>2056</v>
      </c>
      <c r="AQ65" s="345" t="s">
        <v>2057</v>
      </c>
      <c r="AR65" s="345" t="s">
        <v>2058</v>
      </c>
      <c r="AS65" s="345" t="s">
        <v>2059</v>
      </c>
      <c r="AT65" s="345" t="s">
        <v>2060</v>
      </c>
      <c r="AU65" s="345" t="s">
        <v>2061</v>
      </c>
      <c r="AV65" s="345" t="s">
        <v>2062</v>
      </c>
      <c r="AW65" s="345" t="s">
        <v>2063</v>
      </c>
      <c r="AX65" s="345" t="s">
        <v>1026</v>
      </c>
      <c r="AY65" s="258"/>
      <c r="AZ65" s="260"/>
      <c r="BA65" s="258" t="s">
        <v>1119</v>
      </c>
      <c r="BB65" s="258" t="s">
        <v>502</v>
      </c>
      <c r="BC65" s="258"/>
      <c r="BD65" s="258" t="s">
        <v>398</v>
      </c>
      <c r="BE65" s="258" t="s">
        <v>379</v>
      </c>
      <c r="BF65" s="258" t="s">
        <v>367</v>
      </c>
      <c r="BG65" s="258" t="s">
        <v>503</v>
      </c>
      <c r="BH65" s="258" t="s">
        <v>504</v>
      </c>
      <c r="BI65" s="258" t="s">
        <v>416</v>
      </c>
      <c r="BJ65" s="258" t="s">
        <v>505</v>
      </c>
      <c r="BK65" s="258" t="s">
        <v>1120</v>
      </c>
      <c r="BL65" s="258" t="s">
        <v>1120</v>
      </c>
      <c r="BM65" s="258" t="s">
        <v>1121</v>
      </c>
      <c r="BN65" s="258"/>
      <c r="BO65" s="258" t="s">
        <v>1122</v>
      </c>
      <c r="BP65" s="275" t="s">
        <v>1123</v>
      </c>
      <c r="BQ65" s="275" t="s">
        <v>1124</v>
      </c>
      <c r="BR65" s="275" t="s">
        <v>1125</v>
      </c>
      <c r="BS65" s="275" t="s">
        <v>1126</v>
      </c>
      <c r="BT65" s="275" t="s">
        <v>884</v>
      </c>
      <c r="BU65" s="258"/>
      <c r="BV65" s="260"/>
      <c r="BW65" s="258" t="s">
        <v>501</v>
      </c>
      <c r="BX65" s="258" t="s">
        <v>502</v>
      </c>
      <c r="BY65" s="258" t="s">
        <v>562</v>
      </c>
      <c r="BZ65" s="258" t="s">
        <v>398</v>
      </c>
      <c r="CA65" s="258" t="s">
        <v>379</v>
      </c>
      <c r="CB65" s="258" t="s">
        <v>367</v>
      </c>
      <c r="CC65" s="258" t="s">
        <v>503</v>
      </c>
      <c r="CD65" s="258" t="s">
        <v>504</v>
      </c>
      <c r="CE65" s="258" t="s">
        <v>416</v>
      </c>
      <c r="CF65" s="258" t="s">
        <v>505</v>
      </c>
      <c r="CG65" s="258" t="s">
        <v>562</v>
      </c>
      <c r="CH65" s="258" t="s">
        <v>1127</v>
      </c>
      <c r="CI65" s="258" t="s">
        <v>1128</v>
      </c>
      <c r="CJ65" s="258"/>
      <c r="CK65" s="258" t="s">
        <v>1129</v>
      </c>
      <c r="CL65" s="275" t="s">
        <v>1130</v>
      </c>
      <c r="CM65" s="275" t="s">
        <v>1131</v>
      </c>
      <c r="CN65" s="275" t="s">
        <v>1132</v>
      </c>
      <c r="CO65" s="275" t="s">
        <v>1133</v>
      </c>
      <c r="CP65" s="275" t="s">
        <v>1134</v>
      </c>
      <c r="CQ65" s="258"/>
      <c r="CR65" s="260"/>
      <c r="CS65" s="345" t="s">
        <v>2433</v>
      </c>
      <c r="CT65" s="345" t="s">
        <v>502</v>
      </c>
      <c r="CU65" s="345" t="s">
        <v>364</v>
      </c>
      <c r="CV65" s="345" t="s">
        <v>1279</v>
      </c>
      <c r="CW65" s="345" t="s">
        <v>400</v>
      </c>
      <c r="CX65" s="345" t="s">
        <v>367</v>
      </c>
      <c r="CY65" s="345" t="s">
        <v>503</v>
      </c>
      <c r="CZ65" s="345" t="s">
        <v>504</v>
      </c>
      <c r="DA65" s="345" t="s">
        <v>416</v>
      </c>
      <c r="DB65" s="345" t="s">
        <v>505</v>
      </c>
      <c r="DC65" s="345" t="s">
        <v>2434</v>
      </c>
      <c r="DD65" s="345" t="s">
        <v>2435</v>
      </c>
      <c r="DE65" s="345" t="s">
        <v>2436</v>
      </c>
      <c r="DF65" s="345" t="s">
        <v>2437</v>
      </c>
      <c r="DG65" s="345" t="s">
        <v>2438</v>
      </c>
      <c r="DH65" s="345" t="s">
        <v>2439</v>
      </c>
      <c r="DI65" s="345" t="s">
        <v>2440</v>
      </c>
      <c r="DJ65" s="345" t="s">
        <v>2441</v>
      </c>
      <c r="DK65" s="345" t="s">
        <v>2442</v>
      </c>
      <c r="DL65" s="345" t="s">
        <v>874</v>
      </c>
      <c r="DM65" s="258"/>
      <c r="DN65" s="260"/>
      <c r="DO65" s="345" t="s">
        <v>447</v>
      </c>
      <c r="DP65" s="345" t="s">
        <v>364</v>
      </c>
      <c r="DQ65" s="345" t="s">
        <v>364</v>
      </c>
      <c r="DR65" s="345" t="s">
        <v>364</v>
      </c>
      <c r="DS65" s="345" t="s">
        <v>364</v>
      </c>
      <c r="DT65" s="345" t="s">
        <v>364</v>
      </c>
      <c r="DU65" s="345" t="s">
        <v>364</v>
      </c>
      <c r="DV65" s="345" t="s">
        <v>364</v>
      </c>
      <c r="DW65" s="345" t="s">
        <v>364</v>
      </c>
      <c r="DX65" s="345" t="s">
        <v>364</v>
      </c>
      <c r="DY65" s="345" t="s">
        <v>2761</v>
      </c>
      <c r="DZ65" s="345" t="s">
        <v>2761</v>
      </c>
      <c r="EA65" s="345" t="s">
        <v>2762</v>
      </c>
      <c r="EB65" s="345" t="s">
        <v>2058</v>
      </c>
      <c r="EC65" s="345" t="s">
        <v>2763</v>
      </c>
      <c r="ED65" s="345" t="s">
        <v>2764</v>
      </c>
      <c r="EE65" s="345" t="s">
        <v>2765</v>
      </c>
      <c r="EF65" s="345" t="s">
        <v>2766</v>
      </c>
      <c r="EG65" s="345" t="s">
        <v>2767</v>
      </c>
      <c r="EH65" s="345" t="s">
        <v>1562</v>
      </c>
      <c r="EI65" s="258"/>
      <c r="EJ65" s="258"/>
      <c r="EK65" s="258" t="s">
        <v>1576</v>
      </c>
      <c r="EL65" s="258" t="s">
        <v>364</v>
      </c>
      <c r="EM65" s="258" t="s">
        <v>562</v>
      </c>
      <c r="EN65" s="258" t="s">
        <v>364</v>
      </c>
      <c r="EO65" s="258" t="s">
        <v>364</v>
      </c>
      <c r="EP65" s="258" t="s">
        <v>364</v>
      </c>
      <c r="EQ65" s="258" t="s">
        <v>364</v>
      </c>
      <c r="ER65" s="258" t="s">
        <v>364</v>
      </c>
      <c r="ES65" s="258" t="s">
        <v>364</v>
      </c>
      <c r="ET65" s="258" t="s">
        <v>364</v>
      </c>
      <c r="EU65" s="258" t="s">
        <v>562</v>
      </c>
      <c r="EV65" s="258" t="s">
        <v>1593</v>
      </c>
      <c r="EW65" s="258" t="s">
        <v>1594</v>
      </c>
      <c r="EX65" s="258" t="s">
        <v>1595</v>
      </c>
      <c r="EY65" s="258" t="s">
        <v>1596</v>
      </c>
      <c r="EZ65" s="275" t="s">
        <v>1597</v>
      </c>
      <c r="FA65" s="275" t="s">
        <v>1598</v>
      </c>
      <c r="FB65" s="275" t="s">
        <v>1599</v>
      </c>
      <c r="FC65" s="275" t="s">
        <v>1600</v>
      </c>
      <c r="FD65" s="275" t="s">
        <v>1476</v>
      </c>
      <c r="FE65" s="258"/>
    </row>
    <row r="66" spans="1:161" s="2" customFormat="1" ht="12.75" customHeight="1" x14ac:dyDescent="0.25">
      <c r="A66" s="12"/>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248" t="s">
        <v>157</v>
      </c>
      <c r="AD66" s="257" t="str">
        <f t="shared" ca="1" si="41"/>
        <v>-</v>
      </c>
      <c r="AE66" s="345" t="s">
        <v>562</v>
      </c>
      <c r="AF66" s="345" t="s">
        <v>562</v>
      </c>
      <c r="AG66" s="345" t="s">
        <v>562</v>
      </c>
      <c r="AH66" s="345" t="s">
        <v>562</v>
      </c>
      <c r="AI66" s="345" t="s">
        <v>562</v>
      </c>
      <c r="AJ66" s="345" t="s">
        <v>562</v>
      </c>
      <c r="AK66" s="345" t="s">
        <v>562</v>
      </c>
      <c r="AL66" s="345" t="s">
        <v>562</v>
      </c>
      <c r="AM66" s="345" t="s">
        <v>562</v>
      </c>
      <c r="AN66" s="345" t="s">
        <v>562</v>
      </c>
      <c r="AO66" s="345" t="s">
        <v>562</v>
      </c>
      <c r="AP66" s="345" t="s">
        <v>562</v>
      </c>
      <c r="AQ66" s="345" t="s">
        <v>562</v>
      </c>
      <c r="AR66" s="345" t="s">
        <v>562</v>
      </c>
      <c r="AS66" s="345" t="s">
        <v>562</v>
      </c>
      <c r="AT66" s="345" t="s">
        <v>562</v>
      </c>
      <c r="AU66" s="345" t="s">
        <v>562</v>
      </c>
      <c r="AV66" s="345" t="s">
        <v>562</v>
      </c>
      <c r="AW66" s="345" t="s">
        <v>562</v>
      </c>
      <c r="AX66" s="345" t="s">
        <v>562</v>
      </c>
      <c r="AY66" s="258"/>
      <c r="AZ66" s="260"/>
      <c r="BA66" s="258" t="s">
        <v>562</v>
      </c>
      <c r="BB66" s="258" t="s">
        <v>562</v>
      </c>
      <c r="BC66" s="258" t="s">
        <v>562</v>
      </c>
      <c r="BD66" s="258" t="s">
        <v>562</v>
      </c>
      <c r="BE66" s="258" t="s">
        <v>562</v>
      </c>
      <c r="BF66" s="258" t="s">
        <v>562</v>
      </c>
      <c r="BG66" s="258" t="s">
        <v>562</v>
      </c>
      <c r="BH66" s="258" t="s">
        <v>562</v>
      </c>
      <c r="BI66" s="258" t="s">
        <v>562</v>
      </c>
      <c r="BJ66" s="258" t="s">
        <v>562</v>
      </c>
      <c r="BK66" s="258" t="s">
        <v>562</v>
      </c>
      <c r="BL66" s="258" t="s">
        <v>562</v>
      </c>
      <c r="BM66" s="258" t="s">
        <v>562</v>
      </c>
      <c r="BN66" s="258" t="s">
        <v>562</v>
      </c>
      <c r="BO66" s="258" t="s">
        <v>562</v>
      </c>
      <c r="BP66" s="275" t="s">
        <v>562</v>
      </c>
      <c r="BQ66" s="275" t="s">
        <v>562</v>
      </c>
      <c r="BR66" s="275" t="s">
        <v>562</v>
      </c>
      <c r="BS66" s="275" t="s">
        <v>562</v>
      </c>
      <c r="BT66" s="275" t="s">
        <v>562</v>
      </c>
      <c r="BU66" s="258"/>
      <c r="BV66" s="260"/>
      <c r="BW66" s="258" t="s">
        <v>506</v>
      </c>
      <c r="BX66" s="258" t="s">
        <v>507</v>
      </c>
      <c r="BY66" s="258" t="s">
        <v>508</v>
      </c>
      <c r="BZ66" s="258" t="s">
        <v>399</v>
      </c>
      <c r="CA66" s="258" t="s">
        <v>394</v>
      </c>
      <c r="CB66" s="258" t="s">
        <v>381</v>
      </c>
      <c r="CC66" s="258" t="s">
        <v>509</v>
      </c>
      <c r="CD66" s="258" t="s">
        <v>510</v>
      </c>
      <c r="CE66" s="258" t="s">
        <v>509</v>
      </c>
      <c r="CF66" s="258" t="s">
        <v>511</v>
      </c>
      <c r="CG66" s="258" t="s">
        <v>1135</v>
      </c>
      <c r="CH66" s="258" t="s">
        <v>1135</v>
      </c>
      <c r="CI66" s="258" t="s">
        <v>1136</v>
      </c>
      <c r="CJ66" s="258" t="s">
        <v>1137</v>
      </c>
      <c r="CK66" s="258" t="s">
        <v>1138</v>
      </c>
      <c r="CL66" s="275" t="s">
        <v>562</v>
      </c>
      <c r="CM66" s="275" t="s">
        <v>562</v>
      </c>
      <c r="CN66" s="275" t="s">
        <v>1139</v>
      </c>
      <c r="CO66" s="275" t="s">
        <v>1140</v>
      </c>
      <c r="CP66" s="275" t="s">
        <v>1141</v>
      </c>
      <c r="CQ66" s="258"/>
      <c r="CR66" s="260"/>
      <c r="CS66" s="345" t="s">
        <v>562</v>
      </c>
      <c r="CT66" s="345" t="s">
        <v>562</v>
      </c>
      <c r="CU66" s="345" t="s">
        <v>562</v>
      </c>
      <c r="CV66" s="345" t="s">
        <v>562</v>
      </c>
      <c r="CW66" s="345" t="s">
        <v>562</v>
      </c>
      <c r="CX66" s="345" t="s">
        <v>562</v>
      </c>
      <c r="CY66" s="345" t="s">
        <v>562</v>
      </c>
      <c r="CZ66" s="345" t="s">
        <v>562</v>
      </c>
      <c r="DA66" s="345" t="s">
        <v>562</v>
      </c>
      <c r="DB66" s="345" t="s">
        <v>562</v>
      </c>
      <c r="DC66" s="345" t="s">
        <v>562</v>
      </c>
      <c r="DD66" s="345" t="s">
        <v>562</v>
      </c>
      <c r="DE66" s="345" t="s">
        <v>562</v>
      </c>
      <c r="DF66" s="345" t="s">
        <v>562</v>
      </c>
      <c r="DG66" s="345" t="s">
        <v>1138</v>
      </c>
      <c r="DH66" s="345" t="s">
        <v>562</v>
      </c>
      <c r="DI66" s="345" t="s">
        <v>562</v>
      </c>
      <c r="DJ66" s="345" t="s">
        <v>562</v>
      </c>
      <c r="DK66" s="345" t="s">
        <v>562</v>
      </c>
      <c r="DL66" s="345" t="s">
        <v>562</v>
      </c>
      <c r="DM66" s="258"/>
      <c r="DN66" s="260"/>
      <c r="DO66" s="345" t="s">
        <v>562</v>
      </c>
      <c r="DP66" s="345" t="s">
        <v>562</v>
      </c>
      <c r="DQ66" s="345" t="s">
        <v>562</v>
      </c>
      <c r="DR66" s="345" t="s">
        <v>562</v>
      </c>
      <c r="DS66" s="345" t="s">
        <v>562</v>
      </c>
      <c r="DT66" s="345" t="s">
        <v>562</v>
      </c>
      <c r="DU66" s="345" t="s">
        <v>562</v>
      </c>
      <c r="DV66" s="345" t="s">
        <v>562</v>
      </c>
      <c r="DW66" s="345" t="s">
        <v>562</v>
      </c>
      <c r="DX66" s="345" t="s">
        <v>562</v>
      </c>
      <c r="DY66" s="345" t="s">
        <v>562</v>
      </c>
      <c r="DZ66" s="345" t="s">
        <v>562</v>
      </c>
      <c r="EA66" s="345" t="s">
        <v>562</v>
      </c>
      <c r="EB66" s="345" t="s">
        <v>562</v>
      </c>
      <c r="EC66" s="345" t="s">
        <v>562</v>
      </c>
      <c r="ED66" s="345" t="s">
        <v>562</v>
      </c>
      <c r="EE66" s="345" t="s">
        <v>562</v>
      </c>
      <c r="EF66" s="345" t="s">
        <v>562</v>
      </c>
      <c r="EG66" s="345" t="s">
        <v>562</v>
      </c>
      <c r="EH66" s="345" t="s">
        <v>562</v>
      </c>
      <c r="EI66" s="258"/>
      <c r="EJ66" s="258"/>
      <c r="EK66" s="258" t="s">
        <v>562</v>
      </c>
      <c r="EL66" s="258" t="s">
        <v>562</v>
      </c>
      <c r="EM66" s="258" t="s">
        <v>562</v>
      </c>
      <c r="EN66" s="258" t="s">
        <v>562</v>
      </c>
      <c r="EO66" s="258" t="s">
        <v>562</v>
      </c>
      <c r="EP66" s="258" t="s">
        <v>562</v>
      </c>
      <c r="EQ66" s="258" t="s">
        <v>562</v>
      </c>
      <c r="ER66" s="258" t="s">
        <v>562</v>
      </c>
      <c r="ES66" s="258" t="s">
        <v>562</v>
      </c>
      <c r="ET66" s="258" t="s">
        <v>562</v>
      </c>
      <c r="EU66" s="258" t="s">
        <v>562</v>
      </c>
      <c r="EV66" s="258" t="s">
        <v>562</v>
      </c>
      <c r="EW66" s="258" t="s">
        <v>562</v>
      </c>
      <c r="EX66" s="258" t="s">
        <v>562</v>
      </c>
      <c r="EY66" s="258" t="s">
        <v>562</v>
      </c>
      <c r="EZ66" s="275" t="s">
        <v>562</v>
      </c>
      <c r="FA66" s="275" t="s">
        <v>562</v>
      </c>
      <c r="FB66" s="275" t="s">
        <v>562</v>
      </c>
      <c r="FC66" s="275" t="s">
        <v>562</v>
      </c>
      <c r="FD66" s="275" t="s">
        <v>562</v>
      </c>
      <c r="FE66" s="258"/>
    </row>
    <row r="67" spans="1:161" s="2" customFormat="1" ht="12.75" customHeight="1" x14ac:dyDescent="0.25">
      <c r="A67" s="12"/>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248" t="s">
        <v>355</v>
      </c>
      <c r="AD67" s="257" t="str">
        <f t="shared" ca="1" si="41"/>
        <v>-</v>
      </c>
      <c r="AE67" s="345" t="s">
        <v>562</v>
      </c>
      <c r="AF67" s="345" t="s">
        <v>562</v>
      </c>
      <c r="AG67" s="345" t="s">
        <v>562</v>
      </c>
      <c r="AH67" s="345" t="s">
        <v>562</v>
      </c>
      <c r="AI67" s="345" t="s">
        <v>562</v>
      </c>
      <c r="AJ67" s="345" t="s">
        <v>562</v>
      </c>
      <c r="AK67" s="345" t="s">
        <v>562</v>
      </c>
      <c r="AL67" s="345" t="s">
        <v>562</v>
      </c>
      <c r="AM67" s="345" t="s">
        <v>562</v>
      </c>
      <c r="AN67" s="345" t="s">
        <v>562</v>
      </c>
      <c r="AO67" s="345" t="s">
        <v>562</v>
      </c>
      <c r="AP67" s="345" t="s">
        <v>562</v>
      </c>
      <c r="AQ67" s="345" t="s">
        <v>562</v>
      </c>
      <c r="AR67" s="345" t="s">
        <v>562</v>
      </c>
      <c r="AS67" s="345" t="s">
        <v>562</v>
      </c>
      <c r="AT67" s="345" t="s">
        <v>562</v>
      </c>
      <c r="AU67" s="345" t="s">
        <v>562</v>
      </c>
      <c r="AV67" s="345" t="s">
        <v>562</v>
      </c>
      <c r="AW67" s="345" t="s">
        <v>562</v>
      </c>
      <c r="AX67" s="345" t="s">
        <v>562</v>
      </c>
      <c r="AY67" s="258"/>
      <c r="AZ67" s="260"/>
      <c r="BA67" s="258" t="s">
        <v>562</v>
      </c>
      <c r="BB67" s="258" t="s">
        <v>562</v>
      </c>
      <c r="BC67" s="258" t="s">
        <v>562</v>
      </c>
      <c r="BD67" s="258" t="s">
        <v>562</v>
      </c>
      <c r="BE67" s="258" t="s">
        <v>562</v>
      </c>
      <c r="BF67" s="258" t="s">
        <v>562</v>
      </c>
      <c r="BG67" s="258" t="s">
        <v>562</v>
      </c>
      <c r="BH67" s="258" t="s">
        <v>562</v>
      </c>
      <c r="BI67" s="258" t="s">
        <v>562</v>
      </c>
      <c r="BJ67" s="258" t="s">
        <v>562</v>
      </c>
      <c r="BK67" s="258" t="s">
        <v>562</v>
      </c>
      <c r="BL67" s="258" t="s">
        <v>562</v>
      </c>
      <c r="BM67" s="258" t="s">
        <v>562</v>
      </c>
      <c r="BN67" s="258" t="s">
        <v>562</v>
      </c>
      <c r="BO67" s="258" t="s">
        <v>562</v>
      </c>
      <c r="BP67" s="275" t="s">
        <v>562</v>
      </c>
      <c r="BQ67" s="275" t="s">
        <v>562</v>
      </c>
      <c r="BR67" s="275" t="s">
        <v>562</v>
      </c>
      <c r="BS67" s="275" t="s">
        <v>562</v>
      </c>
      <c r="BT67" s="275" t="s">
        <v>562</v>
      </c>
      <c r="BU67" s="258"/>
      <c r="BV67" s="260"/>
      <c r="BW67" s="258" t="s">
        <v>562</v>
      </c>
      <c r="BX67" s="258" t="s">
        <v>562</v>
      </c>
      <c r="BY67" s="258" t="s">
        <v>562</v>
      </c>
      <c r="BZ67" s="258" t="s">
        <v>562</v>
      </c>
      <c r="CA67" s="258" t="s">
        <v>562</v>
      </c>
      <c r="CB67" s="258" t="s">
        <v>562</v>
      </c>
      <c r="CC67" s="258" t="s">
        <v>562</v>
      </c>
      <c r="CD67" s="258" t="s">
        <v>562</v>
      </c>
      <c r="CE67" s="258" t="s">
        <v>562</v>
      </c>
      <c r="CF67" s="258" t="s">
        <v>562</v>
      </c>
      <c r="CG67" s="258" t="s">
        <v>562</v>
      </c>
      <c r="CH67" s="258" t="s">
        <v>562</v>
      </c>
      <c r="CI67" s="258" t="s">
        <v>562</v>
      </c>
      <c r="CJ67" s="258" t="s">
        <v>562</v>
      </c>
      <c r="CK67" s="258" t="s">
        <v>562</v>
      </c>
      <c r="CL67" s="275" t="s">
        <v>562</v>
      </c>
      <c r="CM67" s="275" t="s">
        <v>562</v>
      </c>
      <c r="CN67" s="275" t="s">
        <v>562</v>
      </c>
      <c r="CO67" s="275" t="s">
        <v>562</v>
      </c>
      <c r="CP67" s="275" t="s">
        <v>562</v>
      </c>
      <c r="CQ67" s="258"/>
      <c r="CR67" s="260"/>
      <c r="CS67" s="345" t="s">
        <v>562</v>
      </c>
      <c r="CT67" s="345" t="s">
        <v>562</v>
      </c>
      <c r="CU67" s="345" t="s">
        <v>562</v>
      </c>
      <c r="CV67" s="345" t="s">
        <v>562</v>
      </c>
      <c r="CW67" s="345" t="s">
        <v>562</v>
      </c>
      <c r="CX67" s="345" t="s">
        <v>562</v>
      </c>
      <c r="CY67" s="345" t="s">
        <v>562</v>
      </c>
      <c r="CZ67" s="345" t="s">
        <v>562</v>
      </c>
      <c r="DA67" s="345" t="s">
        <v>562</v>
      </c>
      <c r="DB67" s="345" t="s">
        <v>562</v>
      </c>
      <c r="DC67" s="345" t="s">
        <v>562</v>
      </c>
      <c r="DD67" s="345" t="s">
        <v>562</v>
      </c>
      <c r="DE67" s="345" t="s">
        <v>562</v>
      </c>
      <c r="DF67" s="345" t="s">
        <v>562</v>
      </c>
      <c r="DG67" s="345" t="s">
        <v>562</v>
      </c>
      <c r="DH67" s="345" t="s">
        <v>562</v>
      </c>
      <c r="DI67" s="345" t="s">
        <v>562</v>
      </c>
      <c r="DJ67" s="345" t="s">
        <v>562</v>
      </c>
      <c r="DK67" s="345" t="s">
        <v>562</v>
      </c>
      <c r="DL67" s="345" t="s">
        <v>562</v>
      </c>
      <c r="DM67" s="258"/>
      <c r="DN67" s="260"/>
      <c r="DO67" s="345" t="s">
        <v>562</v>
      </c>
      <c r="DP67" s="345" t="s">
        <v>562</v>
      </c>
      <c r="DQ67" s="345" t="s">
        <v>562</v>
      </c>
      <c r="DR67" s="345" t="s">
        <v>562</v>
      </c>
      <c r="DS67" s="345" t="s">
        <v>562</v>
      </c>
      <c r="DT67" s="345" t="s">
        <v>562</v>
      </c>
      <c r="DU67" s="345" t="s">
        <v>562</v>
      </c>
      <c r="DV67" s="345" t="s">
        <v>562</v>
      </c>
      <c r="DW67" s="345" t="s">
        <v>562</v>
      </c>
      <c r="DX67" s="345" t="s">
        <v>562</v>
      </c>
      <c r="DY67" s="345" t="s">
        <v>562</v>
      </c>
      <c r="DZ67" s="345" t="s">
        <v>562</v>
      </c>
      <c r="EA67" s="345" t="s">
        <v>562</v>
      </c>
      <c r="EB67" s="345" t="s">
        <v>562</v>
      </c>
      <c r="EC67" s="345" t="s">
        <v>562</v>
      </c>
      <c r="ED67" s="345" t="s">
        <v>562</v>
      </c>
      <c r="EE67" s="345" t="s">
        <v>562</v>
      </c>
      <c r="EF67" s="345" t="s">
        <v>562</v>
      </c>
      <c r="EG67" s="345" t="s">
        <v>562</v>
      </c>
      <c r="EH67" s="345" t="s">
        <v>562</v>
      </c>
      <c r="EI67" s="258"/>
      <c r="EJ67" s="258"/>
      <c r="EK67" s="258" t="s">
        <v>562</v>
      </c>
      <c r="EL67" s="258" t="s">
        <v>562</v>
      </c>
      <c r="EM67" s="258" t="s">
        <v>562</v>
      </c>
      <c r="EN67" s="258" t="s">
        <v>562</v>
      </c>
      <c r="EO67" s="258" t="s">
        <v>562</v>
      </c>
      <c r="EP67" s="258" t="s">
        <v>562</v>
      </c>
      <c r="EQ67" s="258" t="s">
        <v>562</v>
      </c>
      <c r="ER67" s="258" t="s">
        <v>562</v>
      </c>
      <c r="ES67" s="258" t="s">
        <v>562</v>
      </c>
      <c r="ET67" s="258" t="s">
        <v>562</v>
      </c>
      <c r="EU67" s="258" t="s">
        <v>562</v>
      </c>
      <c r="EV67" s="258" t="s">
        <v>562</v>
      </c>
      <c r="EW67" s="258" t="s">
        <v>562</v>
      </c>
      <c r="EX67" s="258" t="s">
        <v>562</v>
      </c>
      <c r="EY67" s="258" t="s">
        <v>562</v>
      </c>
      <c r="EZ67" s="275" t="s">
        <v>562</v>
      </c>
      <c r="FA67" s="275" t="s">
        <v>562</v>
      </c>
      <c r="FB67" s="275" t="s">
        <v>562</v>
      </c>
      <c r="FC67" s="275" t="s">
        <v>562</v>
      </c>
      <c r="FD67" s="275" t="s">
        <v>562</v>
      </c>
      <c r="FE67" s="258"/>
    </row>
    <row r="68" spans="1:161" s="2" customFormat="1" ht="12.75" customHeight="1" x14ac:dyDescent="0.25">
      <c r="A68" s="12"/>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248" t="s">
        <v>100</v>
      </c>
      <c r="AD68" s="257" t="str">
        <f t="shared" ca="1" si="41"/>
        <v>1,090,000</v>
      </c>
      <c r="AE68" s="345" t="s">
        <v>2064</v>
      </c>
      <c r="AF68" s="345" t="s">
        <v>562</v>
      </c>
      <c r="AG68" s="345" t="s">
        <v>562</v>
      </c>
      <c r="AH68" s="345" t="s">
        <v>2208</v>
      </c>
      <c r="AI68" s="345" t="s">
        <v>414</v>
      </c>
      <c r="AJ68" s="345" t="s">
        <v>1157</v>
      </c>
      <c r="AK68" s="345" t="s">
        <v>1144</v>
      </c>
      <c r="AL68" s="345" t="s">
        <v>569</v>
      </c>
      <c r="AM68" s="345" t="s">
        <v>1144</v>
      </c>
      <c r="AN68" s="345" t="s">
        <v>1145</v>
      </c>
      <c r="AO68" s="345" t="s">
        <v>2065</v>
      </c>
      <c r="AP68" s="345" t="s">
        <v>2065</v>
      </c>
      <c r="AQ68" s="345" t="s">
        <v>2066</v>
      </c>
      <c r="AR68" s="345" t="s">
        <v>2067</v>
      </c>
      <c r="AS68" s="345" t="s">
        <v>2068</v>
      </c>
      <c r="AT68" s="345" t="s">
        <v>1149</v>
      </c>
      <c r="AU68" s="345" t="s">
        <v>2069</v>
      </c>
      <c r="AV68" s="345" t="s">
        <v>2070</v>
      </c>
      <c r="AW68" s="345" t="s">
        <v>2071</v>
      </c>
      <c r="AX68" s="345" t="s">
        <v>1153</v>
      </c>
      <c r="AY68" s="258"/>
      <c r="AZ68" s="260"/>
      <c r="BA68" s="258" t="s">
        <v>512</v>
      </c>
      <c r="BB68" s="258" t="s">
        <v>976</v>
      </c>
      <c r="BC68" s="258" t="s">
        <v>1142</v>
      </c>
      <c r="BD68" s="258" t="s">
        <v>1143</v>
      </c>
      <c r="BE68" s="258" t="s">
        <v>1067</v>
      </c>
      <c r="BF68" s="258" t="s">
        <v>534</v>
      </c>
      <c r="BG68" s="258" t="s">
        <v>1144</v>
      </c>
      <c r="BH68" s="258" t="s">
        <v>569</v>
      </c>
      <c r="BI68" s="258" t="s">
        <v>1144</v>
      </c>
      <c r="BJ68" s="258" t="s">
        <v>1145</v>
      </c>
      <c r="BK68" s="258" t="s">
        <v>1146</v>
      </c>
      <c r="BL68" s="258" t="s">
        <v>1146</v>
      </c>
      <c r="BM68" s="258" t="s">
        <v>1147</v>
      </c>
      <c r="BN68" s="258" t="s">
        <v>569</v>
      </c>
      <c r="BO68" s="258" t="s">
        <v>1148</v>
      </c>
      <c r="BP68" s="275" t="s">
        <v>1149</v>
      </c>
      <c r="BQ68" s="275" t="s">
        <v>1150</v>
      </c>
      <c r="BR68" s="275" t="s">
        <v>1151</v>
      </c>
      <c r="BS68" s="275" t="s">
        <v>1152</v>
      </c>
      <c r="BT68" s="275" t="s">
        <v>1153</v>
      </c>
      <c r="BU68" s="258"/>
      <c r="BV68" s="260"/>
      <c r="BW68" s="258" t="s">
        <v>512</v>
      </c>
      <c r="BX68" s="258" t="s">
        <v>1154</v>
      </c>
      <c r="BY68" s="258" t="s">
        <v>1155</v>
      </c>
      <c r="BZ68" s="258" t="s">
        <v>1156</v>
      </c>
      <c r="CA68" s="258" t="s">
        <v>378</v>
      </c>
      <c r="CB68" s="258" t="s">
        <v>1157</v>
      </c>
      <c r="CC68" s="258" t="s">
        <v>1158</v>
      </c>
      <c r="CD68" s="258" t="s">
        <v>1159</v>
      </c>
      <c r="CE68" s="258" t="s">
        <v>1067</v>
      </c>
      <c r="CF68" s="258" t="s">
        <v>406</v>
      </c>
      <c r="CG68" s="258" t="s">
        <v>1160</v>
      </c>
      <c r="CH68" s="258" t="s">
        <v>1160</v>
      </c>
      <c r="CI68" s="258" t="s">
        <v>1161</v>
      </c>
      <c r="CJ68" s="258" t="s">
        <v>1162</v>
      </c>
      <c r="CK68" s="258" t="s">
        <v>1163</v>
      </c>
      <c r="CL68" s="275" t="s">
        <v>1164</v>
      </c>
      <c r="CM68" s="275" t="s">
        <v>1165</v>
      </c>
      <c r="CN68" s="275" t="s">
        <v>1166</v>
      </c>
      <c r="CO68" s="275" t="s">
        <v>1167</v>
      </c>
      <c r="CP68" s="275" t="s">
        <v>1168</v>
      </c>
      <c r="CQ68" s="258"/>
      <c r="CR68" s="260"/>
      <c r="CS68" s="345" t="s">
        <v>2443</v>
      </c>
      <c r="CT68" s="345" t="s">
        <v>2444</v>
      </c>
      <c r="CU68" s="345" t="s">
        <v>2445</v>
      </c>
      <c r="CV68" s="345" t="s">
        <v>1143</v>
      </c>
      <c r="CW68" s="345" t="s">
        <v>1587</v>
      </c>
      <c r="CX68" s="345" t="s">
        <v>975</v>
      </c>
      <c r="CY68" s="345" t="s">
        <v>1144</v>
      </c>
      <c r="CZ68" s="345" t="s">
        <v>2446</v>
      </c>
      <c r="DA68" s="345" t="s">
        <v>2447</v>
      </c>
      <c r="DB68" s="345" t="s">
        <v>2448</v>
      </c>
      <c r="DC68" s="345" t="s">
        <v>2449</v>
      </c>
      <c r="DD68" s="345" t="s">
        <v>2449</v>
      </c>
      <c r="DE68" s="345" t="s">
        <v>2450</v>
      </c>
      <c r="DF68" s="345" t="s">
        <v>2451</v>
      </c>
      <c r="DG68" s="345" t="s">
        <v>2452</v>
      </c>
      <c r="DH68" s="345" t="s">
        <v>2453</v>
      </c>
      <c r="DI68" s="345" t="s">
        <v>2454</v>
      </c>
      <c r="DJ68" s="345" t="s">
        <v>2455</v>
      </c>
      <c r="DK68" s="345" t="s">
        <v>2456</v>
      </c>
      <c r="DL68" s="345" t="s">
        <v>1134</v>
      </c>
      <c r="DM68" s="258"/>
      <c r="DN68" s="260"/>
      <c r="DO68" s="345" t="s">
        <v>2768</v>
      </c>
      <c r="DP68" s="345" t="s">
        <v>562</v>
      </c>
      <c r="DQ68" s="345" t="s">
        <v>562</v>
      </c>
      <c r="DR68" s="345" t="s">
        <v>381</v>
      </c>
      <c r="DS68" s="345" t="s">
        <v>2769</v>
      </c>
      <c r="DT68" s="345" t="s">
        <v>2770</v>
      </c>
      <c r="DU68" s="345" t="s">
        <v>364</v>
      </c>
      <c r="DV68" s="345" t="s">
        <v>364</v>
      </c>
      <c r="DW68" s="345" t="s">
        <v>364</v>
      </c>
      <c r="DX68" s="345" t="s">
        <v>364</v>
      </c>
      <c r="DY68" s="345" t="s">
        <v>2771</v>
      </c>
      <c r="DZ68" s="345" t="s">
        <v>2771</v>
      </c>
      <c r="EA68" s="345" t="s">
        <v>2772</v>
      </c>
      <c r="EB68" s="345" t="s">
        <v>2773</v>
      </c>
      <c r="EC68" s="345" t="s">
        <v>2774</v>
      </c>
      <c r="ED68" s="345" t="s">
        <v>1442</v>
      </c>
      <c r="EE68" s="345" t="s">
        <v>2775</v>
      </c>
      <c r="EF68" s="345" t="s">
        <v>2776</v>
      </c>
      <c r="EG68" s="345" t="s">
        <v>2777</v>
      </c>
      <c r="EH68" s="345" t="s">
        <v>1442</v>
      </c>
      <c r="EI68" s="258"/>
      <c r="EJ68" s="258"/>
      <c r="EK68" s="258" t="s">
        <v>364</v>
      </c>
      <c r="EL68" s="258" t="s">
        <v>1501</v>
      </c>
      <c r="EM68" s="258" t="s">
        <v>1601</v>
      </c>
      <c r="EN68" s="258" t="s">
        <v>397</v>
      </c>
      <c r="EO68" s="258" t="s">
        <v>379</v>
      </c>
      <c r="EP68" s="258" t="s">
        <v>1172</v>
      </c>
      <c r="EQ68" s="258" t="s">
        <v>1468</v>
      </c>
      <c r="ER68" s="258" t="s">
        <v>1602</v>
      </c>
      <c r="ES68" s="258" t="s">
        <v>1603</v>
      </c>
      <c r="ET68" s="258" t="s">
        <v>1604</v>
      </c>
      <c r="EU68" s="258" t="s">
        <v>1605</v>
      </c>
      <c r="EV68" s="258" t="s">
        <v>1605</v>
      </c>
      <c r="EW68" s="258" t="s">
        <v>1606</v>
      </c>
      <c r="EX68" s="258" t="s">
        <v>1607</v>
      </c>
      <c r="EY68" s="258" t="s">
        <v>1608</v>
      </c>
      <c r="EZ68" s="275" t="s">
        <v>1609</v>
      </c>
      <c r="FA68" s="275" t="s">
        <v>1610</v>
      </c>
      <c r="FB68" s="275" t="s">
        <v>1611</v>
      </c>
      <c r="FC68" s="275" t="s">
        <v>1612</v>
      </c>
      <c r="FD68" s="275" t="s">
        <v>1500</v>
      </c>
      <c r="FE68" s="258"/>
    </row>
    <row r="69" spans="1:161" s="2" customFormat="1" ht="12.75" customHeight="1" x14ac:dyDescent="0.25">
      <c r="A69" s="12"/>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248" t="s">
        <v>356</v>
      </c>
      <c r="AD69" s="257" t="str">
        <f t="shared" ca="1" si="41"/>
        <v>-</v>
      </c>
      <c r="AE69" s="345" t="s">
        <v>562</v>
      </c>
      <c r="AF69" s="345" t="s">
        <v>562</v>
      </c>
      <c r="AG69" s="345" t="s">
        <v>562</v>
      </c>
      <c r="AH69" s="345" t="s">
        <v>562</v>
      </c>
      <c r="AI69" s="345" t="s">
        <v>562</v>
      </c>
      <c r="AJ69" s="345" t="s">
        <v>562</v>
      </c>
      <c r="AK69" s="345" t="s">
        <v>562</v>
      </c>
      <c r="AL69" s="345" t="s">
        <v>562</v>
      </c>
      <c r="AM69" s="345" t="s">
        <v>562</v>
      </c>
      <c r="AN69" s="345" t="s">
        <v>562</v>
      </c>
      <c r="AO69" s="345" t="s">
        <v>562</v>
      </c>
      <c r="AP69" s="345" t="s">
        <v>562</v>
      </c>
      <c r="AQ69" s="345" t="s">
        <v>562</v>
      </c>
      <c r="AR69" s="345" t="s">
        <v>562</v>
      </c>
      <c r="AS69" s="345" t="s">
        <v>562</v>
      </c>
      <c r="AT69" s="345" t="s">
        <v>562</v>
      </c>
      <c r="AU69" s="345" t="s">
        <v>562</v>
      </c>
      <c r="AV69" s="345" t="s">
        <v>562</v>
      </c>
      <c r="AW69" s="345" t="s">
        <v>562</v>
      </c>
      <c r="AX69" s="345" t="s">
        <v>562</v>
      </c>
      <c r="AY69" s="258"/>
      <c r="AZ69" s="260"/>
      <c r="BA69" s="258" t="s">
        <v>562</v>
      </c>
      <c r="BB69" s="258" t="s">
        <v>562</v>
      </c>
      <c r="BC69" s="258" t="s">
        <v>562</v>
      </c>
      <c r="BD69" s="258" t="s">
        <v>562</v>
      </c>
      <c r="BE69" s="258" t="s">
        <v>562</v>
      </c>
      <c r="BF69" s="258" t="s">
        <v>562</v>
      </c>
      <c r="BG69" s="258" t="s">
        <v>562</v>
      </c>
      <c r="BH69" s="258" t="s">
        <v>562</v>
      </c>
      <c r="BI69" s="258" t="s">
        <v>562</v>
      </c>
      <c r="BJ69" s="258" t="s">
        <v>562</v>
      </c>
      <c r="BK69" s="258" t="s">
        <v>562</v>
      </c>
      <c r="BL69" s="258" t="s">
        <v>562</v>
      </c>
      <c r="BM69" s="258" t="s">
        <v>562</v>
      </c>
      <c r="BN69" s="258" t="s">
        <v>562</v>
      </c>
      <c r="BO69" s="258" t="s">
        <v>562</v>
      </c>
      <c r="BP69" s="275" t="s">
        <v>562</v>
      </c>
      <c r="BQ69" s="275" t="s">
        <v>562</v>
      </c>
      <c r="BR69" s="275" t="s">
        <v>562</v>
      </c>
      <c r="BS69" s="275" t="s">
        <v>562</v>
      </c>
      <c r="BT69" s="275" t="s">
        <v>562</v>
      </c>
      <c r="BU69" s="258"/>
      <c r="BV69" s="260"/>
      <c r="BW69" s="258" t="s">
        <v>562</v>
      </c>
      <c r="BX69" s="258" t="s">
        <v>562</v>
      </c>
      <c r="BY69" s="258" t="s">
        <v>562</v>
      </c>
      <c r="BZ69" s="258" t="s">
        <v>562</v>
      </c>
      <c r="CA69" s="258" t="s">
        <v>562</v>
      </c>
      <c r="CB69" s="258" t="s">
        <v>562</v>
      </c>
      <c r="CC69" s="258" t="s">
        <v>562</v>
      </c>
      <c r="CD69" s="258" t="s">
        <v>562</v>
      </c>
      <c r="CE69" s="258" t="s">
        <v>562</v>
      </c>
      <c r="CF69" s="258" t="s">
        <v>562</v>
      </c>
      <c r="CG69" s="258" t="s">
        <v>562</v>
      </c>
      <c r="CH69" s="258" t="s">
        <v>562</v>
      </c>
      <c r="CI69" s="258" t="s">
        <v>562</v>
      </c>
      <c r="CJ69" s="258" t="s">
        <v>562</v>
      </c>
      <c r="CK69" s="258" t="s">
        <v>562</v>
      </c>
      <c r="CL69" s="275" t="s">
        <v>562</v>
      </c>
      <c r="CM69" s="275" t="s">
        <v>562</v>
      </c>
      <c r="CN69" s="275" t="s">
        <v>562</v>
      </c>
      <c r="CO69" s="275" t="s">
        <v>562</v>
      </c>
      <c r="CP69" s="275" t="s">
        <v>562</v>
      </c>
      <c r="CQ69" s="258"/>
      <c r="CR69" s="260"/>
      <c r="CS69" s="345" t="s">
        <v>562</v>
      </c>
      <c r="CT69" s="345" t="s">
        <v>562</v>
      </c>
      <c r="CU69" s="345" t="s">
        <v>562</v>
      </c>
      <c r="CV69" s="345" t="s">
        <v>562</v>
      </c>
      <c r="CW69" s="345" t="s">
        <v>562</v>
      </c>
      <c r="CX69" s="345" t="s">
        <v>562</v>
      </c>
      <c r="CY69" s="345" t="s">
        <v>562</v>
      </c>
      <c r="CZ69" s="345" t="s">
        <v>562</v>
      </c>
      <c r="DA69" s="345" t="s">
        <v>562</v>
      </c>
      <c r="DB69" s="345" t="s">
        <v>562</v>
      </c>
      <c r="DC69" s="345" t="s">
        <v>562</v>
      </c>
      <c r="DD69" s="345" t="s">
        <v>562</v>
      </c>
      <c r="DE69" s="345" t="s">
        <v>562</v>
      </c>
      <c r="DF69" s="345" t="s">
        <v>562</v>
      </c>
      <c r="DG69" s="345" t="s">
        <v>562</v>
      </c>
      <c r="DH69" s="345" t="s">
        <v>562</v>
      </c>
      <c r="DI69" s="345" t="s">
        <v>562</v>
      </c>
      <c r="DJ69" s="345" t="s">
        <v>562</v>
      </c>
      <c r="DK69" s="345" t="s">
        <v>562</v>
      </c>
      <c r="DL69" s="345" t="s">
        <v>562</v>
      </c>
      <c r="DM69" s="258"/>
      <c r="DN69" s="260"/>
      <c r="DO69" s="345" t="s">
        <v>562</v>
      </c>
      <c r="DP69" s="345" t="s">
        <v>562</v>
      </c>
      <c r="DQ69" s="345" t="s">
        <v>562</v>
      </c>
      <c r="DR69" s="345" t="s">
        <v>562</v>
      </c>
      <c r="DS69" s="345" t="s">
        <v>562</v>
      </c>
      <c r="DT69" s="345" t="s">
        <v>562</v>
      </c>
      <c r="DU69" s="345" t="s">
        <v>562</v>
      </c>
      <c r="DV69" s="345" t="s">
        <v>562</v>
      </c>
      <c r="DW69" s="345" t="s">
        <v>562</v>
      </c>
      <c r="DX69" s="345" t="s">
        <v>562</v>
      </c>
      <c r="DY69" s="345" t="s">
        <v>562</v>
      </c>
      <c r="DZ69" s="345" t="s">
        <v>562</v>
      </c>
      <c r="EA69" s="345" t="s">
        <v>562</v>
      </c>
      <c r="EB69" s="345" t="s">
        <v>562</v>
      </c>
      <c r="EC69" s="345" t="s">
        <v>562</v>
      </c>
      <c r="ED69" s="345" t="s">
        <v>562</v>
      </c>
      <c r="EE69" s="345" t="s">
        <v>562</v>
      </c>
      <c r="EF69" s="345" t="s">
        <v>562</v>
      </c>
      <c r="EG69" s="345" t="s">
        <v>562</v>
      </c>
      <c r="EH69" s="345" t="s">
        <v>562</v>
      </c>
      <c r="EI69" s="258"/>
      <c r="EJ69" s="258"/>
      <c r="EK69" s="258" t="s">
        <v>562</v>
      </c>
      <c r="EL69" s="258" t="s">
        <v>562</v>
      </c>
      <c r="EM69" s="258" t="s">
        <v>562</v>
      </c>
      <c r="EN69" s="258" t="s">
        <v>562</v>
      </c>
      <c r="EO69" s="258" t="s">
        <v>562</v>
      </c>
      <c r="EP69" s="258" t="s">
        <v>562</v>
      </c>
      <c r="EQ69" s="258" t="s">
        <v>562</v>
      </c>
      <c r="ER69" s="258" t="s">
        <v>562</v>
      </c>
      <c r="ES69" s="258" t="s">
        <v>562</v>
      </c>
      <c r="ET69" s="258" t="s">
        <v>562</v>
      </c>
      <c r="EU69" s="258" t="s">
        <v>562</v>
      </c>
      <c r="EV69" s="258" t="s">
        <v>562</v>
      </c>
      <c r="EW69" s="258" t="s">
        <v>562</v>
      </c>
      <c r="EX69" s="258" t="s">
        <v>562</v>
      </c>
      <c r="EY69" s="258" t="s">
        <v>562</v>
      </c>
      <c r="EZ69" s="275" t="s">
        <v>562</v>
      </c>
      <c r="FA69" s="275" t="s">
        <v>562</v>
      </c>
      <c r="FB69" s="275" t="s">
        <v>562</v>
      </c>
      <c r="FC69" s="275" t="s">
        <v>562</v>
      </c>
      <c r="FD69" s="275" t="s">
        <v>562</v>
      </c>
      <c r="FE69" s="258"/>
    </row>
    <row r="70" spans="1:161" s="2" customFormat="1" ht="12.75" customHeight="1" x14ac:dyDescent="0.25">
      <c r="A70" s="12"/>
      <c r="B70" s="12"/>
      <c r="C70" s="12"/>
      <c r="D70" s="12"/>
      <c r="E70" s="12"/>
      <c r="F70" s="12"/>
      <c r="G70" s="12"/>
      <c r="H70" s="12"/>
      <c r="I70" s="12"/>
      <c r="J70" s="12"/>
      <c r="K70" s="12"/>
      <c r="L70" s="12"/>
      <c r="M70" s="12"/>
      <c r="N70" s="12"/>
      <c r="O70" s="12"/>
      <c r="P70" s="12"/>
      <c r="Q70" s="12"/>
      <c r="R70" s="12"/>
      <c r="S70" s="12"/>
      <c r="T70" s="12"/>
      <c r="U70" s="12"/>
      <c r="V70" s="12"/>
      <c r="W70" s="12"/>
      <c r="X70" s="12"/>
      <c r="Y70" s="12"/>
      <c r="Z70" s="12"/>
      <c r="AA70" s="12"/>
      <c r="AB70" s="12"/>
      <c r="AC70" s="248" t="s">
        <v>143</v>
      </c>
      <c r="AD70" s="257" t="str">
        <f t="shared" ca="1" si="41"/>
        <v>32,022</v>
      </c>
      <c r="AE70" s="345" t="s">
        <v>2072</v>
      </c>
      <c r="AF70" s="345" t="s">
        <v>2073</v>
      </c>
      <c r="AG70" s="345" t="s">
        <v>364</v>
      </c>
      <c r="AH70" s="345" t="s">
        <v>2209</v>
      </c>
      <c r="AI70" s="345" t="s">
        <v>414</v>
      </c>
      <c r="AJ70" s="345" t="s">
        <v>454</v>
      </c>
      <c r="AK70" s="345" t="s">
        <v>2074</v>
      </c>
      <c r="AL70" s="345" t="s">
        <v>2075</v>
      </c>
      <c r="AM70" s="345" t="s">
        <v>1188</v>
      </c>
      <c r="AN70" s="345" t="s">
        <v>1176</v>
      </c>
      <c r="AO70" s="345" t="s">
        <v>2076</v>
      </c>
      <c r="AP70" s="345" t="s">
        <v>2076</v>
      </c>
      <c r="AQ70" s="345" t="s">
        <v>2077</v>
      </c>
      <c r="AR70" s="345" t="s">
        <v>2078</v>
      </c>
      <c r="AS70" s="345" t="s">
        <v>2901</v>
      </c>
      <c r="AT70" s="345" t="s">
        <v>2079</v>
      </c>
      <c r="AU70" s="345" t="s">
        <v>2080</v>
      </c>
      <c r="AV70" s="345" t="s">
        <v>2081</v>
      </c>
      <c r="AW70" s="345" t="s">
        <v>2082</v>
      </c>
      <c r="AX70" s="345" t="s">
        <v>1198</v>
      </c>
      <c r="AY70" s="258"/>
      <c r="AZ70" s="260"/>
      <c r="BA70" s="258" t="s">
        <v>1169</v>
      </c>
      <c r="BB70" s="258" t="s">
        <v>1170</v>
      </c>
      <c r="BC70" s="258"/>
      <c r="BD70" s="258" t="s">
        <v>1171</v>
      </c>
      <c r="BE70" s="258" t="s">
        <v>1172</v>
      </c>
      <c r="BF70" s="258" t="s">
        <v>454</v>
      </c>
      <c r="BG70" s="258" t="s">
        <v>1173</v>
      </c>
      <c r="BH70" s="258" t="s">
        <v>1174</v>
      </c>
      <c r="BI70" s="258" t="s">
        <v>1175</v>
      </c>
      <c r="BJ70" s="258" t="s">
        <v>1176</v>
      </c>
      <c r="BK70" s="258" t="s">
        <v>1177</v>
      </c>
      <c r="BL70" s="258" t="s">
        <v>1177</v>
      </c>
      <c r="BM70" s="258" t="s">
        <v>1178</v>
      </c>
      <c r="BN70" s="258" t="s">
        <v>1179</v>
      </c>
      <c r="BO70" s="258" t="s">
        <v>1180</v>
      </c>
      <c r="BP70" s="275" t="s">
        <v>1181</v>
      </c>
      <c r="BQ70" s="275" t="s">
        <v>1182</v>
      </c>
      <c r="BR70" s="275" t="s">
        <v>1183</v>
      </c>
      <c r="BS70" s="275" t="s">
        <v>1184</v>
      </c>
      <c r="BT70" s="275" t="s">
        <v>1185</v>
      </c>
      <c r="BU70" s="258"/>
      <c r="BV70" s="260"/>
      <c r="BW70" s="258" t="s">
        <v>513</v>
      </c>
      <c r="BX70" s="258" t="s">
        <v>1170</v>
      </c>
      <c r="BY70" s="258"/>
      <c r="BZ70" s="258" t="s">
        <v>1018</v>
      </c>
      <c r="CA70" s="258" t="s">
        <v>382</v>
      </c>
      <c r="CB70" s="258" t="s">
        <v>523</v>
      </c>
      <c r="CC70" s="258" t="s">
        <v>1186</v>
      </c>
      <c r="CD70" s="258" t="s">
        <v>1187</v>
      </c>
      <c r="CE70" s="258" t="s">
        <v>1188</v>
      </c>
      <c r="CF70" s="258" t="s">
        <v>1189</v>
      </c>
      <c r="CG70" s="258" t="s">
        <v>1190</v>
      </c>
      <c r="CH70" s="258" t="s">
        <v>1190</v>
      </c>
      <c r="CI70" s="258" t="s">
        <v>1191</v>
      </c>
      <c r="CJ70" s="258" t="s">
        <v>1192</v>
      </c>
      <c r="CK70" s="258" t="s">
        <v>1193</v>
      </c>
      <c r="CL70" s="275" t="s">
        <v>1194</v>
      </c>
      <c r="CM70" s="275" t="s">
        <v>1195</v>
      </c>
      <c r="CN70" s="275" t="s">
        <v>1196</v>
      </c>
      <c r="CO70" s="275" t="s">
        <v>1197</v>
      </c>
      <c r="CP70" s="275" t="s">
        <v>1198</v>
      </c>
      <c r="CQ70" s="258"/>
      <c r="CR70" s="260"/>
      <c r="CS70" s="345" t="s">
        <v>2457</v>
      </c>
      <c r="CT70" s="345" t="s">
        <v>1155</v>
      </c>
      <c r="CU70" s="345" t="s">
        <v>364</v>
      </c>
      <c r="CV70" s="345" t="s">
        <v>2275</v>
      </c>
      <c r="CW70" s="345" t="s">
        <v>400</v>
      </c>
      <c r="CX70" s="345" t="s">
        <v>1407</v>
      </c>
      <c r="CY70" s="345" t="s">
        <v>2074</v>
      </c>
      <c r="CZ70" s="345" t="s">
        <v>2458</v>
      </c>
      <c r="DA70" s="345" t="s">
        <v>1188</v>
      </c>
      <c r="DB70" s="345" t="s">
        <v>2459</v>
      </c>
      <c r="DC70" s="345" t="s">
        <v>2460</v>
      </c>
      <c r="DD70" s="345" t="s">
        <v>2460</v>
      </c>
      <c r="DE70" s="345" t="s">
        <v>2461</v>
      </c>
      <c r="DF70" s="345" t="s">
        <v>2462</v>
      </c>
      <c r="DG70" s="345" t="s">
        <v>2463</v>
      </c>
      <c r="DH70" s="345" t="s">
        <v>2464</v>
      </c>
      <c r="DI70" s="345" t="s">
        <v>2465</v>
      </c>
      <c r="DJ70" s="345" t="s">
        <v>2466</v>
      </c>
      <c r="DK70" s="345" t="s">
        <v>2467</v>
      </c>
      <c r="DL70" s="345" t="s">
        <v>1079</v>
      </c>
      <c r="DM70" s="258"/>
      <c r="DN70" s="260"/>
      <c r="DO70" s="345" t="s">
        <v>791</v>
      </c>
      <c r="DP70" s="345" t="s">
        <v>2778</v>
      </c>
      <c r="DQ70" s="345" t="s">
        <v>364</v>
      </c>
      <c r="DR70" s="345" t="s">
        <v>1516</v>
      </c>
      <c r="DS70" s="345" t="s">
        <v>1468</v>
      </c>
      <c r="DT70" s="345" t="s">
        <v>364</v>
      </c>
      <c r="DU70" s="345" t="s">
        <v>367</v>
      </c>
      <c r="DV70" s="345" t="s">
        <v>2779</v>
      </c>
      <c r="DW70" s="345" t="s">
        <v>1468</v>
      </c>
      <c r="DX70" s="345" t="s">
        <v>364</v>
      </c>
      <c r="DY70" s="345" t="s">
        <v>2780</v>
      </c>
      <c r="DZ70" s="345" t="s">
        <v>2780</v>
      </c>
      <c r="EA70" s="345" t="s">
        <v>2781</v>
      </c>
      <c r="EB70" s="345" t="s">
        <v>2782</v>
      </c>
      <c r="EC70" s="345" t="s">
        <v>2783</v>
      </c>
      <c r="ED70" s="345" t="s">
        <v>2784</v>
      </c>
      <c r="EE70" s="345" t="s">
        <v>2785</v>
      </c>
      <c r="EF70" s="345" t="s">
        <v>2786</v>
      </c>
      <c r="EG70" s="345" t="s">
        <v>2787</v>
      </c>
      <c r="EH70" s="345" t="s">
        <v>1476</v>
      </c>
      <c r="EI70" s="258"/>
      <c r="EJ70" s="258"/>
      <c r="EK70" s="258" t="s">
        <v>409</v>
      </c>
      <c r="EL70" s="258" t="s">
        <v>364</v>
      </c>
      <c r="EM70" s="258" t="s">
        <v>364</v>
      </c>
      <c r="EN70" s="258" t="s">
        <v>1468</v>
      </c>
      <c r="EO70" s="258" t="s">
        <v>1489</v>
      </c>
      <c r="EP70" s="258" t="s">
        <v>1613</v>
      </c>
      <c r="EQ70" s="258" t="s">
        <v>1432</v>
      </c>
      <c r="ER70" s="258" t="s">
        <v>487</v>
      </c>
      <c r="ES70" s="258" t="s">
        <v>1433</v>
      </c>
      <c r="ET70" s="258" t="s">
        <v>1614</v>
      </c>
      <c r="EU70" s="258" t="s">
        <v>1615</v>
      </c>
      <c r="EV70" s="258" t="s">
        <v>1615</v>
      </c>
      <c r="EW70" s="258" t="s">
        <v>1616</v>
      </c>
      <c r="EX70" s="258" t="s">
        <v>1617</v>
      </c>
      <c r="EY70" s="258" t="s">
        <v>1618</v>
      </c>
      <c r="EZ70" s="275" t="s">
        <v>1619</v>
      </c>
      <c r="FA70" s="275" t="s">
        <v>1620</v>
      </c>
      <c r="FB70" s="275" t="s">
        <v>1621</v>
      </c>
      <c r="FC70" s="275" t="s">
        <v>1622</v>
      </c>
      <c r="FD70" s="275" t="s">
        <v>1544</v>
      </c>
      <c r="FE70" s="258"/>
    </row>
    <row r="71" spans="1:161" s="2" customFormat="1" ht="12.75" customHeight="1" x14ac:dyDescent="0.25">
      <c r="A71" s="12"/>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248" t="s">
        <v>116</v>
      </c>
      <c r="AD71" s="257" t="str">
        <f t="shared" ca="1" si="41"/>
        <v>595,525</v>
      </c>
      <c r="AE71" s="345" t="s">
        <v>2083</v>
      </c>
      <c r="AF71" s="345" t="s">
        <v>2084</v>
      </c>
      <c r="AG71" s="345" t="s">
        <v>2085</v>
      </c>
      <c r="AH71" s="345" t="s">
        <v>1935</v>
      </c>
      <c r="AI71" s="345" t="s">
        <v>965</v>
      </c>
      <c r="AJ71" s="345" t="s">
        <v>394</v>
      </c>
      <c r="AK71" s="345" t="s">
        <v>2086</v>
      </c>
      <c r="AL71" s="345" t="s">
        <v>2087</v>
      </c>
      <c r="AM71" s="345" t="s">
        <v>1227</v>
      </c>
      <c r="AN71" s="345" t="s">
        <v>2088</v>
      </c>
      <c r="AO71" s="345" t="s">
        <v>2089</v>
      </c>
      <c r="AP71" s="345" t="s">
        <v>2089</v>
      </c>
      <c r="AQ71" s="345" t="s">
        <v>910</v>
      </c>
      <c r="AR71" s="345" t="s">
        <v>2090</v>
      </c>
      <c r="AS71" s="345" t="s">
        <v>2902</v>
      </c>
      <c r="AT71" s="345" t="s">
        <v>2091</v>
      </c>
      <c r="AU71" s="345" t="s">
        <v>2092</v>
      </c>
      <c r="AV71" s="345" t="s">
        <v>2093</v>
      </c>
      <c r="AW71" s="345" t="s">
        <v>2094</v>
      </c>
      <c r="AX71" s="345" t="s">
        <v>2095</v>
      </c>
      <c r="AY71" s="258"/>
      <c r="AZ71" s="260"/>
      <c r="BA71" s="258" t="s">
        <v>514</v>
      </c>
      <c r="BB71" s="258" t="s">
        <v>1199</v>
      </c>
      <c r="BC71" s="258" t="s">
        <v>1200</v>
      </c>
      <c r="BD71" s="258" t="s">
        <v>1201</v>
      </c>
      <c r="BE71" s="258" t="s">
        <v>376</v>
      </c>
      <c r="BF71" s="258" t="s">
        <v>454</v>
      </c>
      <c r="BG71" s="258" t="s">
        <v>1202</v>
      </c>
      <c r="BH71" s="258" t="s">
        <v>1203</v>
      </c>
      <c r="BI71" s="258" t="s">
        <v>519</v>
      </c>
      <c r="BJ71" s="258" t="s">
        <v>520</v>
      </c>
      <c r="BK71" s="258" t="s">
        <v>1204</v>
      </c>
      <c r="BL71" s="258" t="s">
        <v>1204</v>
      </c>
      <c r="BM71" s="258"/>
      <c r="BN71" s="258" t="s">
        <v>1205</v>
      </c>
      <c r="BO71" s="258" t="s">
        <v>1206</v>
      </c>
      <c r="BP71" s="275" t="s">
        <v>1207</v>
      </c>
      <c r="BQ71" s="275" t="s">
        <v>1208</v>
      </c>
      <c r="BR71" s="275" t="s">
        <v>1209</v>
      </c>
      <c r="BS71" s="275" t="s">
        <v>1210</v>
      </c>
      <c r="BT71" s="275" t="s">
        <v>1141</v>
      </c>
      <c r="BU71" s="258"/>
      <c r="BV71" s="260"/>
      <c r="BW71" s="258" t="s">
        <v>514</v>
      </c>
      <c r="BX71" s="258" t="s">
        <v>515</v>
      </c>
      <c r="BY71" s="258" t="s">
        <v>516</v>
      </c>
      <c r="BZ71" s="258" t="s">
        <v>402</v>
      </c>
      <c r="CA71" s="258" t="s">
        <v>376</v>
      </c>
      <c r="CB71" s="258" t="s">
        <v>391</v>
      </c>
      <c r="CC71" s="258" t="s">
        <v>517</v>
      </c>
      <c r="CD71" s="258" t="s">
        <v>518</v>
      </c>
      <c r="CE71" s="258" t="s">
        <v>519</v>
      </c>
      <c r="CF71" s="258" t="s">
        <v>520</v>
      </c>
      <c r="CG71" s="258" t="s">
        <v>1211</v>
      </c>
      <c r="CH71" s="258" t="s">
        <v>1211</v>
      </c>
      <c r="CI71" s="258" t="s">
        <v>1212</v>
      </c>
      <c r="CJ71" s="258" t="s">
        <v>1213</v>
      </c>
      <c r="CK71" s="258" t="s">
        <v>1214</v>
      </c>
      <c r="CL71" s="275" t="s">
        <v>1215</v>
      </c>
      <c r="CM71" s="275" t="s">
        <v>1216</v>
      </c>
      <c r="CN71" s="275" t="s">
        <v>1217</v>
      </c>
      <c r="CO71" s="275" t="s">
        <v>1218</v>
      </c>
      <c r="CP71" s="275" t="s">
        <v>1042</v>
      </c>
      <c r="CQ71" s="258"/>
      <c r="CR71" s="260"/>
      <c r="CS71" s="345" t="s">
        <v>2468</v>
      </c>
      <c r="CT71" s="345" t="s">
        <v>2469</v>
      </c>
      <c r="CU71" s="345" t="s">
        <v>2470</v>
      </c>
      <c r="CV71" s="345" t="s">
        <v>2471</v>
      </c>
      <c r="CW71" s="345" t="s">
        <v>1635</v>
      </c>
      <c r="CX71" s="345" t="s">
        <v>936</v>
      </c>
      <c r="CY71" s="345" t="s">
        <v>2472</v>
      </c>
      <c r="CZ71" s="345" t="s">
        <v>2473</v>
      </c>
      <c r="DA71" s="345" t="s">
        <v>362</v>
      </c>
      <c r="DB71" s="345" t="s">
        <v>2474</v>
      </c>
      <c r="DC71" s="345" t="s">
        <v>2475</v>
      </c>
      <c r="DD71" s="345" t="s">
        <v>2475</v>
      </c>
      <c r="DE71" s="345" t="s">
        <v>2476</v>
      </c>
      <c r="DF71" s="345" t="s">
        <v>2477</v>
      </c>
      <c r="DG71" s="345" t="s">
        <v>2478</v>
      </c>
      <c r="DH71" s="345" t="s">
        <v>2479</v>
      </c>
      <c r="DI71" s="345" t="s">
        <v>2480</v>
      </c>
      <c r="DJ71" s="345" t="s">
        <v>2481</v>
      </c>
      <c r="DK71" s="345" t="s">
        <v>2482</v>
      </c>
      <c r="DL71" s="345" t="s">
        <v>884</v>
      </c>
      <c r="DM71" s="258"/>
      <c r="DN71" s="260"/>
      <c r="DO71" s="345" t="s">
        <v>2788</v>
      </c>
      <c r="DP71" s="345" t="s">
        <v>2789</v>
      </c>
      <c r="DQ71" s="345" t="s">
        <v>2790</v>
      </c>
      <c r="DR71" s="345" t="s">
        <v>1282</v>
      </c>
      <c r="DS71" s="345" t="s">
        <v>2791</v>
      </c>
      <c r="DT71" s="345" t="s">
        <v>2791</v>
      </c>
      <c r="DU71" s="345" t="s">
        <v>2791</v>
      </c>
      <c r="DV71" s="345" t="s">
        <v>1908</v>
      </c>
      <c r="DW71" s="345" t="s">
        <v>2792</v>
      </c>
      <c r="DX71" s="345" t="s">
        <v>2793</v>
      </c>
      <c r="DY71" s="345" t="s">
        <v>2794</v>
      </c>
      <c r="DZ71" s="345" t="s">
        <v>2794</v>
      </c>
      <c r="EA71" s="345" t="s">
        <v>910</v>
      </c>
      <c r="EB71" s="345" t="s">
        <v>2795</v>
      </c>
      <c r="EC71" s="345" t="s">
        <v>2796</v>
      </c>
      <c r="ED71" s="345" t="s">
        <v>2797</v>
      </c>
      <c r="EE71" s="345" t="s">
        <v>2798</v>
      </c>
      <c r="EF71" s="345" t="s">
        <v>2799</v>
      </c>
      <c r="EG71" s="345" t="s">
        <v>2800</v>
      </c>
      <c r="EH71" s="345" t="s">
        <v>2801</v>
      </c>
      <c r="EI71" s="258"/>
      <c r="EJ71" s="258"/>
      <c r="EK71" s="258" t="s">
        <v>364</v>
      </c>
      <c r="EL71" s="258" t="s">
        <v>1623</v>
      </c>
      <c r="EM71" s="258" t="s">
        <v>1624</v>
      </c>
      <c r="EN71" s="258" t="s">
        <v>998</v>
      </c>
      <c r="EO71" s="258" t="s">
        <v>364</v>
      </c>
      <c r="EP71" s="258" t="s">
        <v>1478</v>
      </c>
      <c r="EQ71" s="258" t="s">
        <v>1478</v>
      </c>
      <c r="ER71" s="258" t="s">
        <v>1625</v>
      </c>
      <c r="ES71" s="258" t="s">
        <v>364</v>
      </c>
      <c r="ET71" s="258" t="s">
        <v>364</v>
      </c>
      <c r="EU71" s="258" t="s">
        <v>1626</v>
      </c>
      <c r="EV71" s="258" t="s">
        <v>1626</v>
      </c>
      <c r="EW71" s="258" t="s">
        <v>1627</v>
      </c>
      <c r="EX71" s="258" t="s">
        <v>1628</v>
      </c>
      <c r="EY71" s="258" t="s">
        <v>1629</v>
      </c>
      <c r="EZ71" s="275" t="s">
        <v>1630</v>
      </c>
      <c r="FA71" s="275" t="s">
        <v>1631</v>
      </c>
      <c r="FB71" s="275" t="s">
        <v>1632</v>
      </c>
      <c r="FC71" s="275" t="s">
        <v>1633</v>
      </c>
      <c r="FD71" s="275" t="s">
        <v>1634</v>
      </c>
      <c r="FE71" s="258"/>
    </row>
    <row r="72" spans="1:161" s="2" customFormat="1" ht="12.75" customHeight="1" x14ac:dyDescent="0.25">
      <c r="A72" s="12"/>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248" t="s">
        <v>357</v>
      </c>
      <c r="AD72" s="257" t="str">
        <f t="shared" ca="1" si="41"/>
        <v>-</v>
      </c>
      <c r="AE72" s="345" t="s">
        <v>562</v>
      </c>
      <c r="AF72" s="345" t="s">
        <v>562</v>
      </c>
      <c r="AG72" s="345" t="s">
        <v>562</v>
      </c>
      <c r="AH72" s="345" t="s">
        <v>562</v>
      </c>
      <c r="AI72" s="345" t="s">
        <v>562</v>
      </c>
      <c r="AJ72" s="345" t="s">
        <v>562</v>
      </c>
      <c r="AK72" s="345" t="s">
        <v>562</v>
      </c>
      <c r="AL72" s="345" t="s">
        <v>562</v>
      </c>
      <c r="AM72" s="345" t="s">
        <v>562</v>
      </c>
      <c r="AN72" s="345" t="s">
        <v>562</v>
      </c>
      <c r="AO72" s="345" t="s">
        <v>562</v>
      </c>
      <c r="AP72" s="345" t="s">
        <v>562</v>
      </c>
      <c r="AQ72" s="345" t="s">
        <v>562</v>
      </c>
      <c r="AR72" s="345" t="s">
        <v>562</v>
      </c>
      <c r="AS72" s="345" t="s">
        <v>562</v>
      </c>
      <c r="AT72" s="345" t="s">
        <v>562</v>
      </c>
      <c r="AU72" s="345" t="s">
        <v>562</v>
      </c>
      <c r="AV72" s="345" t="s">
        <v>562</v>
      </c>
      <c r="AW72" s="345" t="s">
        <v>562</v>
      </c>
      <c r="AX72" s="345" t="s">
        <v>562</v>
      </c>
      <c r="AY72" s="258"/>
      <c r="AZ72" s="260"/>
      <c r="BA72" s="258" t="s">
        <v>562</v>
      </c>
      <c r="BB72" s="258" t="s">
        <v>562</v>
      </c>
      <c r="BC72" s="258" t="s">
        <v>562</v>
      </c>
      <c r="BD72" s="258" t="s">
        <v>562</v>
      </c>
      <c r="BE72" s="258" t="s">
        <v>562</v>
      </c>
      <c r="BF72" s="258" t="s">
        <v>562</v>
      </c>
      <c r="BG72" s="258" t="s">
        <v>562</v>
      </c>
      <c r="BH72" s="258" t="s">
        <v>562</v>
      </c>
      <c r="BI72" s="258" t="s">
        <v>562</v>
      </c>
      <c r="BJ72" s="258" t="s">
        <v>562</v>
      </c>
      <c r="BK72" s="258" t="s">
        <v>562</v>
      </c>
      <c r="BL72" s="258" t="s">
        <v>562</v>
      </c>
      <c r="BM72" s="258" t="s">
        <v>562</v>
      </c>
      <c r="BN72" s="258" t="s">
        <v>562</v>
      </c>
      <c r="BO72" s="258" t="s">
        <v>562</v>
      </c>
      <c r="BP72" s="275" t="s">
        <v>562</v>
      </c>
      <c r="BQ72" s="275" t="s">
        <v>562</v>
      </c>
      <c r="BR72" s="275" t="s">
        <v>562</v>
      </c>
      <c r="BS72" s="275" t="s">
        <v>562</v>
      </c>
      <c r="BT72" s="275" t="s">
        <v>562</v>
      </c>
      <c r="BU72" s="258"/>
      <c r="BV72" s="260"/>
      <c r="BW72" s="258" t="s">
        <v>562</v>
      </c>
      <c r="BX72" s="258" t="s">
        <v>562</v>
      </c>
      <c r="BY72" s="258" t="s">
        <v>562</v>
      </c>
      <c r="BZ72" s="258" t="s">
        <v>562</v>
      </c>
      <c r="CA72" s="258" t="s">
        <v>562</v>
      </c>
      <c r="CB72" s="258" t="s">
        <v>562</v>
      </c>
      <c r="CC72" s="258" t="s">
        <v>562</v>
      </c>
      <c r="CD72" s="258" t="s">
        <v>562</v>
      </c>
      <c r="CE72" s="258" t="s">
        <v>562</v>
      </c>
      <c r="CF72" s="258" t="s">
        <v>562</v>
      </c>
      <c r="CG72" s="258" t="s">
        <v>562</v>
      </c>
      <c r="CH72" s="258" t="s">
        <v>562</v>
      </c>
      <c r="CI72" s="258" t="s">
        <v>562</v>
      </c>
      <c r="CJ72" s="258" t="s">
        <v>562</v>
      </c>
      <c r="CK72" s="258" t="s">
        <v>562</v>
      </c>
      <c r="CL72" s="275" t="s">
        <v>562</v>
      </c>
      <c r="CM72" s="275" t="s">
        <v>562</v>
      </c>
      <c r="CN72" s="275" t="s">
        <v>562</v>
      </c>
      <c r="CO72" s="275" t="s">
        <v>562</v>
      </c>
      <c r="CP72" s="275" t="s">
        <v>562</v>
      </c>
      <c r="CQ72" s="258"/>
      <c r="CR72" s="260"/>
      <c r="CS72" s="345" t="s">
        <v>562</v>
      </c>
      <c r="CT72" s="345" t="s">
        <v>562</v>
      </c>
      <c r="CU72" s="345" t="s">
        <v>562</v>
      </c>
      <c r="CV72" s="345" t="s">
        <v>562</v>
      </c>
      <c r="CW72" s="345" t="s">
        <v>562</v>
      </c>
      <c r="CX72" s="345" t="s">
        <v>562</v>
      </c>
      <c r="CY72" s="345" t="s">
        <v>562</v>
      </c>
      <c r="CZ72" s="345" t="s">
        <v>562</v>
      </c>
      <c r="DA72" s="345" t="s">
        <v>562</v>
      </c>
      <c r="DB72" s="345" t="s">
        <v>562</v>
      </c>
      <c r="DC72" s="345" t="s">
        <v>562</v>
      </c>
      <c r="DD72" s="345" t="s">
        <v>562</v>
      </c>
      <c r="DE72" s="345" t="s">
        <v>562</v>
      </c>
      <c r="DF72" s="345" t="s">
        <v>562</v>
      </c>
      <c r="DG72" s="345" t="s">
        <v>562</v>
      </c>
      <c r="DH72" s="345" t="s">
        <v>562</v>
      </c>
      <c r="DI72" s="345" t="s">
        <v>562</v>
      </c>
      <c r="DJ72" s="345" t="s">
        <v>562</v>
      </c>
      <c r="DK72" s="345" t="s">
        <v>562</v>
      </c>
      <c r="DL72" s="345" t="s">
        <v>562</v>
      </c>
      <c r="DM72" s="258"/>
      <c r="DN72" s="260"/>
      <c r="DO72" s="345" t="s">
        <v>562</v>
      </c>
      <c r="DP72" s="345" t="s">
        <v>562</v>
      </c>
      <c r="DQ72" s="345" t="s">
        <v>562</v>
      </c>
      <c r="DR72" s="345" t="s">
        <v>562</v>
      </c>
      <c r="DS72" s="345" t="s">
        <v>562</v>
      </c>
      <c r="DT72" s="345" t="s">
        <v>562</v>
      </c>
      <c r="DU72" s="345" t="s">
        <v>562</v>
      </c>
      <c r="DV72" s="345" t="s">
        <v>562</v>
      </c>
      <c r="DW72" s="345" t="s">
        <v>562</v>
      </c>
      <c r="DX72" s="345" t="s">
        <v>562</v>
      </c>
      <c r="DY72" s="345" t="s">
        <v>562</v>
      </c>
      <c r="DZ72" s="345" t="s">
        <v>562</v>
      </c>
      <c r="EA72" s="345" t="s">
        <v>562</v>
      </c>
      <c r="EB72" s="345" t="s">
        <v>562</v>
      </c>
      <c r="EC72" s="345" t="s">
        <v>562</v>
      </c>
      <c r="ED72" s="345" t="s">
        <v>562</v>
      </c>
      <c r="EE72" s="345" t="s">
        <v>562</v>
      </c>
      <c r="EF72" s="345" t="s">
        <v>562</v>
      </c>
      <c r="EG72" s="345" t="s">
        <v>562</v>
      </c>
      <c r="EH72" s="345" t="s">
        <v>562</v>
      </c>
      <c r="EI72" s="258"/>
      <c r="EJ72" s="258"/>
      <c r="EK72" s="258" t="s">
        <v>562</v>
      </c>
      <c r="EL72" s="258" t="s">
        <v>562</v>
      </c>
      <c r="EM72" s="258" t="s">
        <v>562</v>
      </c>
      <c r="EN72" s="258" t="s">
        <v>562</v>
      </c>
      <c r="EO72" s="258" t="s">
        <v>562</v>
      </c>
      <c r="EP72" s="258" t="s">
        <v>562</v>
      </c>
      <c r="EQ72" s="258" t="s">
        <v>562</v>
      </c>
      <c r="ER72" s="258" t="s">
        <v>562</v>
      </c>
      <c r="ES72" s="258" t="s">
        <v>562</v>
      </c>
      <c r="ET72" s="258" t="s">
        <v>562</v>
      </c>
      <c r="EU72" s="258" t="s">
        <v>562</v>
      </c>
      <c r="EV72" s="258" t="s">
        <v>562</v>
      </c>
      <c r="EW72" s="258" t="s">
        <v>562</v>
      </c>
      <c r="EX72" s="258" t="s">
        <v>562</v>
      </c>
      <c r="EY72" s="258" t="s">
        <v>562</v>
      </c>
      <c r="EZ72" s="275" t="s">
        <v>562</v>
      </c>
      <c r="FA72" s="275" t="s">
        <v>562</v>
      </c>
      <c r="FB72" s="275" t="s">
        <v>562</v>
      </c>
      <c r="FC72" s="275" t="s">
        <v>562</v>
      </c>
      <c r="FD72" s="275" t="s">
        <v>562</v>
      </c>
      <c r="FE72" s="258"/>
    </row>
    <row r="73" spans="1:161" s="2" customFormat="1" ht="12.75" customHeight="1" x14ac:dyDescent="0.25">
      <c r="A73" s="12"/>
      <c r="B73" s="12"/>
      <c r="C73" s="12"/>
      <c r="D73" s="12"/>
      <c r="E73" s="12"/>
      <c r="F73" s="12"/>
      <c r="G73" s="12"/>
      <c r="H73" s="12"/>
      <c r="I73" s="12"/>
      <c r="J73" s="12"/>
      <c r="K73" s="12"/>
      <c r="L73" s="12"/>
      <c r="M73" s="12"/>
      <c r="N73" s="12"/>
      <c r="O73" s="12"/>
      <c r="P73" s="12"/>
      <c r="Q73" s="12"/>
      <c r="R73" s="12"/>
      <c r="S73" s="12"/>
      <c r="T73" s="12"/>
      <c r="U73" s="12"/>
      <c r="V73" s="12"/>
      <c r="W73" s="12"/>
      <c r="X73" s="12"/>
      <c r="Y73" s="12"/>
      <c r="Z73" s="12"/>
      <c r="AA73" s="12"/>
      <c r="AB73" s="12"/>
      <c r="AC73" s="248" t="s">
        <v>144</v>
      </c>
      <c r="AD73" s="257" t="str">
        <f t="shared" ca="1" si="41"/>
        <v>1,218</v>
      </c>
      <c r="AE73" s="345" t="s">
        <v>521</v>
      </c>
      <c r="AF73" s="345" t="s">
        <v>522</v>
      </c>
      <c r="AG73" s="345" t="s">
        <v>1175</v>
      </c>
      <c r="AH73" s="345" t="s">
        <v>2210</v>
      </c>
      <c r="AI73" s="345" t="s">
        <v>1082</v>
      </c>
      <c r="AJ73" s="345" t="s">
        <v>386</v>
      </c>
      <c r="AK73" s="345" t="s">
        <v>381</v>
      </c>
      <c r="AL73" s="345" t="s">
        <v>524</v>
      </c>
      <c r="AM73" s="345" t="s">
        <v>2096</v>
      </c>
      <c r="AN73" s="345" t="s">
        <v>526</v>
      </c>
      <c r="AO73" s="345" t="s">
        <v>2097</v>
      </c>
      <c r="AP73" s="345" t="s">
        <v>2097</v>
      </c>
      <c r="AQ73" s="345" t="s">
        <v>2098</v>
      </c>
      <c r="AR73" s="345" t="s">
        <v>364</v>
      </c>
      <c r="AS73" s="345" t="s">
        <v>2099</v>
      </c>
      <c r="AT73" s="345" t="s">
        <v>2100</v>
      </c>
      <c r="AU73" s="345" t="s">
        <v>2101</v>
      </c>
      <c r="AV73" s="345" t="s">
        <v>2102</v>
      </c>
      <c r="AW73" s="345" t="s">
        <v>2103</v>
      </c>
      <c r="AX73" s="345" t="s">
        <v>1065</v>
      </c>
      <c r="AY73" s="258"/>
      <c r="AZ73" s="260"/>
      <c r="BA73" s="258" t="s">
        <v>521</v>
      </c>
      <c r="BB73" s="258" t="s">
        <v>522</v>
      </c>
      <c r="BC73" s="258" t="s">
        <v>1175</v>
      </c>
      <c r="BD73" s="258" t="s">
        <v>1219</v>
      </c>
      <c r="BE73" s="258" t="s">
        <v>1067</v>
      </c>
      <c r="BF73" s="258" t="s">
        <v>386</v>
      </c>
      <c r="BG73" s="258" t="s">
        <v>381</v>
      </c>
      <c r="BH73" s="258" t="s">
        <v>524</v>
      </c>
      <c r="BI73" s="258" t="s">
        <v>525</v>
      </c>
      <c r="BJ73" s="258" t="s">
        <v>526</v>
      </c>
      <c r="BK73" s="258" t="s">
        <v>1220</v>
      </c>
      <c r="BL73" s="258" t="s">
        <v>1220</v>
      </c>
      <c r="BM73" s="258" t="s">
        <v>1221</v>
      </c>
      <c r="BN73" s="258"/>
      <c r="BO73" s="258" t="s">
        <v>1222</v>
      </c>
      <c r="BP73" s="275" t="s">
        <v>1223</v>
      </c>
      <c r="BQ73" s="275" t="s">
        <v>1224</v>
      </c>
      <c r="BR73" s="275" t="s">
        <v>1225</v>
      </c>
      <c r="BS73" s="275" t="s">
        <v>1226</v>
      </c>
      <c r="BT73" s="275" t="s">
        <v>1065</v>
      </c>
      <c r="BU73" s="258"/>
      <c r="BV73" s="260"/>
      <c r="BW73" s="258" t="s">
        <v>521</v>
      </c>
      <c r="BX73" s="258" t="s">
        <v>522</v>
      </c>
      <c r="BY73" s="258" t="s">
        <v>373</v>
      </c>
      <c r="BZ73" s="258" t="s">
        <v>403</v>
      </c>
      <c r="CA73" s="258" t="s">
        <v>523</v>
      </c>
      <c r="CB73" s="258" t="s">
        <v>386</v>
      </c>
      <c r="CC73" s="258" t="s">
        <v>381</v>
      </c>
      <c r="CD73" s="258" t="s">
        <v>524</v>
      </c>
      <c r="CE73" s="258" t="s">
        <v>525</v>
      </c>
      <c r="CF73" s="258" t="s">
        <v>526</v>
      </c>
      <c r="CG73" s="258" t="s">
        <v>1227</v>
      </c>
      <c r="CH73" s="258" t="s">
        <v>1227</v>
      </c>
      <c r="CI73" s="258" t="s">
        <v>1228</v>
      </c>
      <c r="CJ73" s="258"/>
      <c r="CK73" s="258" t="s">
        <v>1229</v>
      </c>
      <c r="CL73" s="275" t="s">
        <v>1230</v>
      </c>
      <c r="CM73" s="275" t="s">
        <v>1231</v>
      </c>
      <c r="CN73" s="275" t="s">
        <v>1232</v>
      </c>
      <c r="CO73" s="275" t="s">
        <v>1233</v>
      </c>
      <c r="CP73" s="275" t="s">
        <v>1234</v>
      </c>
      <c r="CQ73" s="258"/>
      <c r="CR73" s="260"/>
      <c r="CS73" s="345" t="s">
        <v>521</v>
      </c>
      <c r="CT73" s="345" t="s">
        <v>522</v>
      </c>
      <c r="CU73" s="345" t="s">
        <v>1282</v>
      </c>
      <c r="CV73" s="345" t="s">
        <v>2483</v>
      </c>
      <c r="CW73" s="345" t="s">
        <v>552</v>
      </c>
      <c r="CX73" s="345" t="s">
        <v>386</v>
      </c>
      <c r="CY73" s="345" t="s">
        <v>381</v>
      </c>
      <c r="CZ73" s="345" t="s">
        <v>524</v>
      </c>
      <c r="DA73" s="345" t="s">
        <v>1950</v>
      </c>
      <c r="DB73" s="345" t="s">
        <v>526</v>
      </c>
      <c r="DC73" s="345" t="s">
        <v>2484</v>
      </c>
      <c r="DD73" s="345" t="s">
        <v>2484</v>
      </c>
      <c r="DE73" s="345" t="s">
        <v>2485</v>
      </c>
      <c r="DF73" s="345" t="s">
        <v>364</v>
      </c>
      <c r="DG73" s="345" t="s">
        <v>2486</v>
      </c>
      <c r="DH73" s="345" t="s">
        <v>2487</v>
      </c>
      <c r="DI73" s="345" t="s">
        <v>2488</v>
      </c>
      <c r="DJ73" s="345" t="s">
        <v>2489</v>
      </c>
      <c r="DK73" s="345" t="s">
        <v>2490</v>
      </c>
      <c r="DL73" s="345" t="s">
        <v>2125</v>
      </c>
      <c r="DM73" s="258"/>
      <c r="DN73" s="260"/>
      <c r="DO73" s="345" t="s">
        <v>364</v>
      </c>
      <c r="DP73" s="345" t="s">
        <v>364</v>
      </c>
      <c r="DQ73" s="345" t="s">
        <v>364</v>
      </c>
      <c r="DR73" s="345" t="s">
        <v>372</v>
      </c>
      <c r="DS73" s="345" t="s">
        <v>368</v>
      </c>
      <c r="DT73" s="345" t="s">
        <v>364</v>
      </c>
      <c r="DU73" s="345" t="s">
        <v>364</v>
      </c>
      <c r="DV73" s="345" t="s">
        <v>364</v>
      </c>
      <c r="DW73" s="345" t="s">
        <v>397</v>
      </c>
      <c r="DX73" s="345" t="s">
        <v>364</v>
      </c>
      <c r="DY73" s="345" t="s">
        <v>2802</v>
      </c>
      <c r="DZ73" s="345" t="s">
        <v>2802</v>
      </c>
      <c r="EA73" s="345" t="s">
        <v>2803</v>
      </c>
      <c r="EB73" s="345" t="s">
        <v>364</v>
      </c>
      <c r="EC73" s="345" t="s">
        <v>2804</v>
      </c>
      <c r="ED73" s="345" t="s">
        <v>2805</v>
      </c>
      <c r="EE73" s="345" t="s">
        <v>2806</v>
      </c>
      <c r="EF73" s="345" t="s">
        <v>2807</v>
      </c>
      <c r="EG73" s="345" t="s">
        <v>2808</v>
      </c>
      <c r="EH73" s="345" t="s">
        <v>1442</v>
      </c>
      <c r="EI73" s="258"/>
      <c r="EJ73" s="258"/>
      <c r="EK73" s="258" t="s">
        <v>364</v>
      </c>
      <c r="EL73" s="258" t="s">
        <v>364</v>
      </c>
      <c r="EM73" s="258" t="s">
        <v>1587</v>
      </c>
      <c r="EN73" s="258" t="s">
        <v>1635</v>
      </c>
      <c r="EO73" s="258" t="s">
        <v>1432</v>
      </c>
      <c r="EP73" s="258" t="s">
        <v>364</v>
      </c>
      <c r="EQ73" s="258" t="s">
        <v>364</v>
      </c>
      <c r="ER73" s="258" t="s">
        <v>364</v>
      </c>
      <c r="ES73" s="258" t="s">
        <v>364</v>
      </c>
      <c r="ET73" s="258" t="s">
        <v>364</v>
      </c>
      <c r="EU73" s="258" t="s">
        <v>1636</v>
      </c>
      <c r="EV73" s="258" t="s">
        <v>1636</v>
      </c>
      <c r="EW73" s="258" t="s">
        <v>1637</v>
      </c>
      <c r="EX73" s="258" t="s">
        <v>364</v>
      </c>
      <c r="EY73" s="258" t="s">
        <v>1638</v>
      </c>
      <c r="EZ73" s="275" t="s">
        <v>1639</v>
      </c>
      <c r="FA73" s="275" t="s">
        <v>1640</v>
      </c>
      <c r="FB73" s="275" t="s">
        <v>1641</v>
      </c>
      <c r="FC73" s="275" t="s">
        <v>1642</v>
      </c>
      <c r="FD73" s="275" t="s">
        <v>1643</v>
      </c>
      <c r="FE73" s="258"/>
    </row>
    <row r="74" spans="1:161" s="2" customFormat="1" ht="12.75" customHeight="1" x14ac:dyDescent="0.25">
      <c r="A74" s="12"/>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248" t="s">
        <v>145</v>
      </c>
      <c r="AD74" s="257" t="str">
        <f t="shared" ca="1" si="41"/>
        <v>732,000</v>
      </c>
      <c r="AE74" s="345" t="s">
        <v>562</v>
      </c>
      <c r="AF74" s="345" t="s">
        <v>2104</v>
      </c>
      <c r="AG74" s="345" t="s">
        <v>2105</v>
      </c>
      <c r="AH74" s="345" t="s">
        <v>2211</v>
      </c>
      <c r="AI74" s="345" t="s">
        <v>1019</v>
      </c>
      <c r="AJ74" s="345" t="s">
        <v>878</v>
      </c>
      <c r="AK74" s="345" t="s">
        <v>2106</v>
      </c>
      <c r="AL74" s="345" t="s">
        <v>2107</v>
      </c>
      <c r="AM74" s="345" t="s">
        <v>534</v>
      </c>
      <c r="AN74" s="345" t="s">
        <v>2108</v>
      </c>
      <c r="AO74" s="345" t="s">
        <v>2109</v>
      </c>
      <c r="AP74" s="345" t="s">
        <v>2109</v>
      </c>
      <c r="AQ74" s="345" t="s">
        <v>2110</v>
      </c>
      <c r="AR74" s="345" t="s">
        <v>2111</v>
      </c>
      <c r="AS74" s="345" t="s">
        <v>2111</v>
      </c>
      <c r="AT74" s="345" t="s">
        <v>2112</v>
      </c>
      <c r="AU74" s="345" t="s">
        <v>2113</v>
      </c>
      <c r="AV74" s="345" t="s">
        <v>2114</v>
      </c>
      <c r="AW74" s="345" t="s">
        <v>2115</v>
      </c>
      <c r="AX74" s="345" t="s">
        <v>884</v>
      </c>
      <c r="AY74" s="258"/>
      <c r="AZ74" s="260"/>
      <c r="BA74" s="258" t="s">
        <v>527</v>
      </c>
      <c r="BB74" s="258" t="s">
        <v>1235</v>
      </c>
      <c r="BC74" s="258" t="s">
        <v>1236</v>
      </c>
      <c r="BD74" s="258" t="s">
        <v>1237</v>
      </c>
      <c r="BE74" s="258" t="s">
        <v>1238</v>
      </c>
      <c r="BF74" s="258" t="s">
        <v>442</v>
      </c>
      <c r="BG74" s="258" t="s">
        <v>1239</v>
      </c>
      <c r="BH74" s="258" t="s">
        <v>1240</v>
      </c>
      <c r="BI74" s="258" t="s">
        <v>534</v>
      </c>
      <c r="BJ74" s="258" t="s">
        <v>1241</v>
      </c>
      <c r="BK74" s="258" t="s">
        <v>1242</v>
      </c>
      <c r="BL74" s="258" t="s">
        <v>1242</v>
      </c>
      <c r="BM74" s="258" t="s">
        <v>1010</v>
      </c>
      <c r="BN74" s="258" t="s">
        <v>1243</v>
      </c>
      <c r="BO74" s="258" t="s">
        <v>1243</v>
      </c>
      <c r="BP74" s="275" t="s">
        <v>1244</v>
      </c>
      <c r="BQ74" s="275" t="s">
        <v>1064</v>
      </c>
      <c r="BR74" s="275" t="s">
        <v>1245</v>
      </c>
      <c r="BS74" s="275" t="s">
        <v>1246</v>
      </c>
      <c r="BT74" s="275" t="s">
        <v>854</v>
      </c>
      <c r="BU74" s="258"/>
      <c r="BV74" s="260"/>
      <c r="BW74" s="258" t="s">
        <v>527</v>
      </c>
      <c r="BX74" s="258" t="s">
        <v>528</v>
      </c>
      <c r="BY74" s="258" t="s">
        <v>529</v>
      </c>
      <c r="BZ74" s="258" t="s">
        <v>404</v>
      </c>
      <c r="CA74" s="258" t="s">
        <v>530</v>
      </c>
      <c r="CB74" s="258" t="s">
        <v>531</v>
      </c>
      <c r="CC74" s="258" t="s">
        <v>532</v>
      </c>
      <c r="CD74" s="258" t="s">
        <v>533</v>
      </c>
      <c r="CE74" s="258" t="s">
        <v>534</v>
      </c>
      <c r="CF74" s="258" t="s">
        <v>535</v>
      </c>
      <c r="CG74" s="258" t="s">
        <v>406</v>
      </c>
      <c r="CH74" s="258" t="s">
        <v>406</v>
      </c>
      <c r="CI74" s="258" t="s">
        <v>605</v>
      </c>
      <c r="CJ74" s="258" t="s">
        <v>606</v>
      </c>
      <c r="CK74" s="258" t="s">
        <v>606</v>
      </c>
      <c r="CL74" s="275" t="s">
        <v>1247</v>
      </c>
      <c r="CM74" s="275" t="s">
        <v>1248</v>
      </c>
      <c r="CN74" s="275" t="s">
        <v>1249</v>
      </c>
      <c r="CO74" s="275" t="s">
        <v>1250</v>
      </c>
      <c r="CP74" s="275" t="s">
        <v>1251</v>
      </c>
      <c r="CQ74" s="258"/>
      <c r="CR74" s="260"/>
      <c r="CS74" s="345" t="s">
        <v>527</v>
      </c>
      <c r="CT74" s="345" t="s">
        <v>2491</v>
      </c>
      <c r="CU74" s="345" t="s">
        <v>2492</v>
      </c>
      <c r="CV74" s="345" t="s">
        <v>2493</v>
      </c>
      <c r="CW74" s="345" t="s">
        <v>408</v>
      </c>
      <c r="CX74" s="345" t="s">
        <v>378</v>
      </c>
      <c r="CY74" s="345" t="s">
        <v>532</v>
      </c>
      <c r="CZ74" s="345" t="s">
        <v>2494</v>
      </c>
      <c r="DA74" s="345" t="s">
        <v>534</v>
      </c>
      <c r="DB74" s="345" t="s">
        <v>2495</v>
      </c>
      <c r="DC74" s="345" t="s">
        <v>2496</v>
      </c>
      <c r="DD74" s="345" t="s">
        <v>2496</v>
      </c>
      <c r="DE74" s="345" t="s">
        <v>2497</v>
      </c>
      <c r="DF74" s="345" t="s">
        <v>2498</v>
      </c>
      <c r="DG74" s="345" t="s">
        <v>2498</v>
      </c>
      <c r="DH74" s="345" t="s">
        <v>2499</v>
      </c>
      <c r="DI74" s="345" t="s">
        <v>2500</v>
      </c>
      <c r="DJ74" s="345" t="s">
        <v>2501</v>
      </c>
      <c r="DK74" s="345" t="s">
        <v>2502</v>
      </c>
      <c r="DL74" s="345" t="s">
        <v>902</v>
      </c>
      <c r="DM74" s="258"/>
      <c r="DN74" s="260"/>
      <c r="DO74" s="345" t="s">
        <v>562</v>
      </c>
      <c r="DP74" s="345" t="s">
        <v>2809</v>
      </c>
      <c r="DQ74" s="345" t="s">
        <v>2810</v>
      </c>
      <c r="DR74" s="345" t="s">
        <v>2811</v>
      </c>
      <c r="DS74" s="345" t="s">
        <v>394</v>
      </c>
      <c r="DT74" s="345" t="s">
        <v>2791</v>
      </c>
      <c r="DU74" s="345" t="s">
        <v>998</v>
      </c>
      <c r="DV74" s="345" t="s">
        <v>2026</v>
      </c>
      <c r="DW74" s="345" t="s">
        <v>364</v>
      </c>
      <c r="DX74" s="345" t="s">
        <v>1949</v>
      </c>
      <c r="DY74" s="345" t="s">
        <v>2812</v>
      </c>
      <c r="DZ74" s="345" t="s">
        <v>2812</v>
      </c>
      <c r="EA74" s="345" t="s">
        <v>2813</v>
      </c>
      <c r="EB74" s="345" t="s">
        <v>2814</v>
      </c>
      <c r="EC74" s="345" t="s">
        <v>2814</v>
      </c>
      <c r="ED74" s="345" t="s">
        <v>2815</v>
      </c>
      <c r="EE74" s="345" t="s">
        <v>1107</v>
      </c>
      <c r="EF74" s="345" t="s">
        <v>2816</v>
      </c>
      <c r="EG74" s="345" t="s">
        <v>2817</v>
      </c>
      <c r="EH74" s="345" t="s">
        <v>2727</v>
      </c>
      <c r="EI74" s="258"/>
      <c r="EJ74" s="258"/>
      <c r="EK74" s="258" t="s">
        <v>364</v>
      </c>
      <c r="EL74" s="258" t="s">
        <v>1644</v>
      </c>
      <c r="EM74" s="258" t="s">
        <v>1186</v>
      </c>
      <c r="EN74" s="258" t="s">
        <v>1645</v>
      </c>
      <c r="EO74" s="258" t="s">
        <v>395</v>
      </c>
      <c r="EP74" s="258" t="s">
        <v>1646</v>
      </c>
      <c r="EQ74" s="258" t="s">
        <v>1577</v>
      </c>
      <c r="ER74" s="258" t="s">
        <v>1647</v>
      </c>
      <c r="ES74" s="258" t="s">
        <v>364</v>
      </c>
      <c r="ET74" s="258" t="s">
        <v>1648</v>
      </c>
      <c r="EU74" s="258" t="s">
        <v>1649</v>
      </c>
      <c r="EV74" s="258" t="s">
        <v>1649</v>
      </c>
      <c r="EW74" s="258" t="s">
        <v>1650</v>
      </c>
      <c r="EX74" s="258" t="s">
        <v>1651</v>
      </c>
      <c r="EY74" s="258" t="s">
        <v>1651</v>
      </c>
      <c r="EZ74" s="275" t="s">
        <v>1652</v>
      </c>
      <c r="FA74" s="275" t="s">
        <v>1653</v>
      </c>
      <c r="FB74" s="275" t="s">
        <v>1654</v>
      </c>
      <c r="FC74" s="275" t="s">
        <v>1655</v>
      </c>
      <c r="FD74" s="275" t="s">
        <v>1656</v>
      </c>
      <c r="FE74" s="258"/>
    </row>
    <row r="75" spans="1:161" s="2" customFormat="1" ht="12.75" customHeight="1" x14ac:dyDescent="0.25">
      <c r="A75" s="12"/>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248" t="s">
        <v>322</v>
      </c>
      <c r="AD75" s="257" t="str">
        <f t="shared" ca="1" si="41"/>
        <v>-</v>
      </c>
      <c r="AE75" s="345" t="s">
        <v>562</v>
      </c>
      <c r="AF75" s="345" t="s">
        <v>562</v>
      </c>
      <c r="AG75" s="345" t="s">
        <v>562</v>
      </c>
      <c r="AH75" s="345" t="s">
        <v>562</v>
      </c>
      <c r="AI75" s="345" t="s">
        <v>562</v>
      </c>
      <c r="AJ75" s="345" t="s">
        <v>562</v>
      </c>
      <c r="AK75" s="345" t="s">
        <v>562</v>
      </c>
      <c r="AL75" s="345" t="s">
        <v>562</v>
      </c>
      <c r="AM75" s="345" t="s">
        <v>562</v>
      </c>
      <c r="AN75" s="345" t="s">
        <v>562</v>
      </c>
      <c r="AO75" s="345" t="s">
        <v>562</v>
      </c>
      <c r="AP75" s="345" t="s">
        <v>562</v>
      </c>
      <c r="AQ75" s="345" t="s">
        <v>562</v>
      </c>
      <c r="AR75" s="345" t="s">
        <v>562</v>
      </c>
      <c r="AS75" s="345" t="s">
        <v>562</v>
      </c>
      <c r="AT75" s="345" t="s">
        <v>562</v>
      </c>
      <c r="AU75" s="345" t="s">
        <v>562</v>
      </c>
      <c r="AV75" s="345" t="s">
        <v>562</v>
      </c>
      <c r="AW75" s="345" t="s">
        <v>562</v>
      </c>
      <c r="AX75" s="345" t="s">
        <v>562</v>
      </c>
      <c r="AY75" s="258"/>
      <c r="AZ75" s="260"/>
      <c r="BA75" s="258" t="s">
        <v>562</v>
      </c>
      <c r="BB75" s="258" t="s">
        <v>562</v>
      </c>
      <c r="BC75" s="258" t="s">
        <v>562</v>
      </c>
      <c r="BD75" s="258" t="s">
        <v>562</v>
      </c>
      <c r="BE75" s="258" t="s">
        <v>562</v>
      </c>
      <c r="BF75" s="258" t="s">
        <v>562</v>
      </c>
      <c r="BG75" s="258" t="s">
        <v>562</v>
      </c>
      <c r="BH75" s="258" t="s">
        <v>562</v>
      </c>
      <c r="BI75" s="258" t="s">
        <v>562</v>
      </c>
      <c r="BJ75" s="258" t="s">
        <v>562</v>
      </c>
      <c r="BK75" s="258" t="s">
        <v>562</v>
      </c>
      <c r="BL75" s="258" t="s">
        <v>562</v>
      </c>
      <c r="BM75" s="258" t="s">
        <v>562</v>
      </c>
      <c r="BN75" s="258" t="s">
        <v>562</v>
      </c>
      <c r="BO75" s="258" t="s">
        <v>562</v>
      </c>
      <c r="BP75" s="275" t="s">
        <v>562</v>
      </c>
      <c r="BQ75" s="275" t="s">
        <v>562</v>
      </c>
      <c r="BR75" s="275" t="s">
        <v>562</v>
      </c>
      <c r="BS75" s="275" t="s">
        <v>562</v>
      </c>
      <c r="BT75" s="275" t="s">
        <v>562</v>
      </c>
      <c r="BU75" s="258"/>
      <c r="BV75" s="260"/>
      <c r="BW75" s="258" t="s">
        <v>536</v>
      </c>
      <c r="BX75" s="258" t="s">
        <v>508</v>
      </c>
      <c r="BY75" s="258"/>
      <c r="BZ75" s="258" t="s">
        <v>407</v>
      </c>
      <c r="CA75" s="258"/>
      <c r="CB75" s="258" t="s">
        <v>381</v>
      </c>
      <c r="CC75" s="258" t="s">
        <v>363</v>
      </c>
      <c r="CD75" s="258" t="s">
        <v>537</v>
      </c>
      <c r="CE75" s="258" t="s">
        <v>372</v>
      </c>
      <c r="CF75" s="258" t="s">
        <v>538</v>
      </c>
      <c r="CG75" s="258" t="s">
        <v>607</v>
      </c>
      <c r="CH75" s="258" t="s">
        <v>607</v>
      </c>
      <c r="CI75" s="258" t="s">
        <v>608</v>
      </c>
      <c r="CJ75" s="258" t="s">
        <v>609</v>
      </c>
      <c r="CK75" s="258" t="s">
        <v>568</v>
      </c>
      <c r="CL75" s="275" t="s">
        <v>1252</v>
      </c>
      <c r="CM75" s="275" t="s">
        <v>1253</v>
      </c>
      <c r="CN75" s="275" t="s">
        <v>959</v>
      </c>
      <c r="CO75" s="275" t="s">
        <v>1254</v>
      </c>
      <c r="CP75" s="275" t="s">
        <v>1141</v>
      </c>
      <c r="CQ75" s="258"/>
      <c r="CR75" s="260"/>
      <c r="CS75" s="345" t="s">
        <v>562</v>
      </c>
      <c r="CT75" s="345" t="s">
        <v>562</v>
      </c>
      <c r="CU75" s="345" t="s">
        <v>562</v>
      </c>
      <c r="CV75" s="345" t="s">
        <v>562</v>
      </c>
      <c r="CW75" s="345" t="s">
        <v>562</v>
      </c>
      <c r="CX75" s="345" t="s">
        <v>562</v>
      </c>
      <c r="CY75" s="345" t="s">
        <v>562</v>
      </c>
      <c r="CZ75" s="345" t="s">
        <v>562</v>
      </c>
      <c r="DA75" s="345" t="s">
        <v>562</v>
      </c>
      <c r="DB75" s="345" t="s">
        <v>562</v>
      </c>
      <c r="DC75" s="345" t="s">
        <v>562</v>
      </c>
      <c r="DD75" s="345" t="s">
        <v>562</v>
      </c>
      <c r="DE75" s="345" t="s">
        <v>562</v>
      </c>
      <c r="DF75" s="345" t="s">
        <v>562</v>
      </c>
      <c r="DG75" s="345" t="s">
        <v>562</v>
      </c>
      <c r="DH75" s="345" t="s">
        <v>562</v>
      </c>
      <c r="DI75" s="345" t="s">
        <v>562</v>
      </c>
      <c r="DJ75" s="345" t="s">
        <v>562</v>
      </c>
      <c r="DK75" s="345" t="s">
        <v>562</v>
      </c>
      <c r="DL75" s="345" t="s">
        <v>562</v>
      </c>
      <c r="DM75" s="258"/>
      <c r="DN75" s="260"/>
      <c r="DO75" s="345" t="s">
        <v>562</v>
      </c>
      <c r="DP75" s="345" t="s">
        <v>562</v>
      </c>
      <c r="DQ75" s="345" t="s">
        <v>562</v>
      </c>
      <c r="DR75" s="345" t="s">
        <v>562</v>
      </c>
      <c r="DS75" s="345" t="s">
        <v>562</v>
      </c>
      <c r="DT75" s="345" t="s">
        <v>562</v>
      </c>
      <c r="DU75" s="345" t="s">
        <v>562</v>
      </c>
      <c r="DV75" s="345" t="s">
        <v>562</v>
      </c>
      <c r="DW75" s="345" t="s">
        <v>562</v>
      </c>
      <c r="DX75" s="345" t="s">
        <v>562</v>
      </c>
      <c r="DY75" s="345" t="s">
        <v>562</v>
      </c>
      <c r="DZ75" s="345" t="s">
        <v>562</v>
      </c>
      <c r="EA75" s="345" t="s">
        <v>562</v>
      </c>
      <c r="EB75" s="345" t="s">
        <v>562</v>
      </c>
      <c r="EC75" s="345" t="s">
        <v>562</v>
      </c>
      <c r="ED75" s="345" t="s">
        <v>562</v>
      </c>
      <c r="EE75" s="345" t="s">
        <v>562</v>
      </c>
      <c r="EF75" s="345" t="s">
        <v>562</v>
      </c>
      <c r="EG75" s="345" t="s">
        <v>562</v>
      </c>
      <c r="EH75" s="345" t="s">
        <v>562</v>
      </c>
      <c r="EI75" s="258"/>
      <c r="EJ75" s="258"/>
      <c r="EK75" s="258" t="s">
        <v>562</v>
      </c>
      <c r="EL75" s="258" t="s">
        <v>562</v>
      </c>
      <c r="EM75" s="258" t="s">
        <v>562</v>
      </c>
      <c r="EN75" s="258" t="s">
        <v>562</v>
      </c>
      <c r="EO75" s="258" t="s">
        <v>562</v>
      </c>
      <c r="EP75" s="258" t="s">
        <v>562</v>
      </c>
      <c r="EQ75" s="258" t="s">
        <v>562</v>
      </c>
      <c r="ER75" s="258" t="s">
        <v>562</v>
      </c>
      <c r="ES75" s="258" t="s">
        <v>562</v>
      </c>
      <c r="ET75" s="258" t="s">
        <v>562</v>
      </c>
      <c r="EU75" s="258" t="s">
        <v>562</v>
      </c>
      <c r="EV75" s="258" t="s">
        <v>562</v>
      </c>
      <c r="EW75" s="258" t="s">
        <v>562</v>
      </c>
      <c r="EX75" s="258" t="s">
        <v>562</v>
      </c>
      <c r="EY75" s="258" t="s">
        <v>562</v>
      </c>
      <c r="EZ75" s="275" t="s">
        <v>562</v>
      </c>
      <c r="FA75" s="275" t="s">
        <v>562</v>
      </c>
      <c r="FB75" s="275" t="s">
        <v>562</v>
      </c>
      <c r="FC75" s="275" t="s">
        <v>562</v>
      </c>
      <c r="FD75" s="275" t="s">
        <v>562</v>
      </c>
      <c r="FE75" s="258"/>
    </row>
    <row r="76" spans="1:161" s="2" customFormat="1" ht="12.75" customHeight="1" x14ac:dyDescent="0.25">
      <c r="A76" s="12"/>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248" t="s">
        <v>70</v>
      </c>
      <c r="AD76" s="257" t="str">
        <f t="shared" ca="1" si="41"/>
        <v>11,092</v>
      </c>
      <c r="AE76" s="345" t="s">
        <v>1255</v>
      </c>
      <c r="AF76" s="345" t="s">
        <v>2116</v>
      </c>
      <c r="AG76" s="345" t="s">
        <v>562</v>
      </c>
      <c r="AH76" s="345" t="s">
        <v>1257</v>
      </c>
      <c r="AI76" s="345" t="s">
        <v>2212</v>
      </c>
      <c r="AJ76" s="345" t="s">
        <v>562</v>
      </c>
      <c r="AK76" s="345" t="s">
        <v>1258</v>
      </c>
      <c r="AL76" s="345" t="s">
        <v>1259</v>
      </c>
      <c r="AM76" s="345" t="s">
        <v>508</v>
      </c>
      <c r="AN76" s="345" t="s">
        <v>1260</v>
      </c>
      <c r="AO76" s="345" t="s">
        <v>2117</v>
      </c>
      <c r="AP76" s="345" t="s">
        <v>2117</v>
      </c>
      <c r="AQ76" s="345" t="s">
        <v>2118</v>
      </c>
      <c r="AR76" s="345" t="s">
        <v>2119</v>
      </c>
      <c r="AS76" s="345" t="s">
        <v>2120</v>
      </c>
      <c r="AT76" s="345" t="s">
        <v>2121</v>
      </c>
      <c r="AU76" s="345" t="s">
        <v>2122</v>
      </c>
      <c r="AV76" s="345" t="s">
        <v>2123</v>
      </c>
      <c r="AW76" s="345" t="s">
        <v>2124</v>
      </c>
      <c r="AX76" s="345" t="s">
        <v>2125</v>
      </c>
      <c r="AY76" s="258"/>
      <c r="AZ76" s="260"/>
      <c r="BA76" s="258" t="s">
        <v>1255</v>
      </c>
      <c r="BB76" s="258" t="s">
        <v>1256</v>
      </c>
      <c r="BC76" s="258"/>
      <c r="BD76" s="258" t="s">
        <v>1257</v>
      </c>
      <c r="BE76" s="258" t="s">
        <v>508</v>
      </c>
      <c r="BF76" s="258"/>
      <c r="BG76" s="258" t="s">
        <v>1258</v>
      </c>
      <c r="BH76" s="258" t="s">
        <v>1259</v>
      </c>
      <c r="BI76" s="258" t="s">
        <v>508</v>
      </c>
      <c r="BJ76" s="258" t="s">
        <v>1260</v>
      </c>
      <c r="BK76" s="258" t="s">
        <v>1261</v>
      </c>
      <c r="BL76" s="258" t="s">
        <v>1261</v>
      </c>
      <c r="BM76" s="258" t="s">
        <v>1262</v>
      </c>
      <c r="BN76" s="258" t="s">
        <v>1263</v>
      </c>
      <c r="BO76" s="258" t="s">
        <v>1264</v>
      </c>
      <c r="BP76" s="275" t="s">
        <v>1265</v>
      </c>
      <c r="BQ76" s="275" t="s">
        <v>1266</v>
      </c>
      <c r="BR76" s="275" t="s">
        <v>1267</v>
      </c>
      <c r="BS76" s="275" t="s">
        <v>1268</v>
      </c>
      <c r="BT76" s="275" t="s">
        <v>1269</v>
      </c>
      <c r="BU76" s="258"/>
      <c r="BV76" s="260"/>
      <c r="BW76" s="258" t="s">
        <v>539</v>
      </c>
      <c r="BX76" s="258" t="s">
        <v>1270</v>
      </c>
      <c r="BY76" s="258"/>
      <c r="BZ76" s="258" t="s">
        <v>1271</v>
      </c>
      <c r="CA76" s="258" t="s">
        <v>1272</v>
      </c>
      <c r="CB76" s="258"/>
      <c r="CC76" s="258" t="s">
        <v>1067</v>
      </c>
      <c r="CD76" s="258" t="s">
        <v>1259</v>
      </c>
      <c r="CE76" s="258" t="s">
        <v>508</v>
      </c>
      <c r="CF76" s="258" t="s">
        <v>1260</v>
      </c>
      <c r="CG76" s="258" t="s">
        <v>610</v>
      </c>
      <c r="CH76" s="258" t="s">
        <v>610</v>
      </c>
      <c r="CI76" s="258" t="s">
        <v>611</v>
      </c>
      <c r="CJ76" s="258" t="s">
        <v>612</v>
      </c>
      <c r="CK76" s="258" t="s">
        <v>613</v>
      </c>
      <c r="CL76" s="275" t="s">
        <v>1273</v>
      </c>
      <c r="CM76" s="275" t="s">
        <v>1274</v>
      </c>
      <c r="CN76" s="275" t="s">
        <v>1275</v>
      </c>
      <c r="CO76" s="275" t="s">
        <v>1276</v>
      </c>
      <c r="CP76" s="275" t="s">
        <v>1277</v>
      </c>
      <c r="CQ76" s="258"/>
      <c r="CR76" s="260"/>
      <c r="CS76" s="345" t="s">
        <v>2503</v>
      </c>
      <c r="CT76" s="345" t="s">
        <v>2504</v>
      </c>
      <c r="CU76" s="345" t="s">
        <v>364</v>
      </c>
      <c r="CV76" s="345" t="s">
        <v>2505</v>
      </c>
      <c r="CW76" s="345" t="s">
        <v>938</v>
      </c>
      <c r="CX76" s="345" t="s">
        <v>364</v>
      </c>
      <c r="CY76" s="345" t="s">
        <v>1282</v>
      </c>
      <c r="CZ76" s="345" t="s">
        <v>1259</v>
      </c>
      <c r="DA76" s="345" t="s">
        <v>508</v>
      </c>
      <c r="DB76" s="345" t="s">
        <v>1260</v>
      </c>
      <c r="DC76" s="345" t="s">
        <v>2506</v>
      </c>
      <c r="DD76" s="345" t="s">
        <v>2506</v>
      </c>
      <c r="DE76" s="345" t="s">
        <v>2507</v>
      </c>
      <c r="DF76" s="345" t="s">
        <v>2508</v>
      </c>
      <c r="DG76" s="345" t="s">
        <v>2509</v>
      </c>
      <c r="DH76" s="345" t="s">
        <v>2510</v>
      </c>
      <c r="DI76" s="345" t="s">
        <v>2511</v>
      </c>
      <c r="DJ76" s="345" t="s">
        <v>2512</v>
      </c>
      <c r="DK76" s="345" t="s">
        <v>2513</v>
      </c>
      <c r="DL76" s="345" t="s">
        <v>2514</v>
      </c>
      <c r="DM76" s="258"/>
      <c r="DN76" s="260"/>
      <c r="DO76" s="345" t="s">
        <v>364</v>
      </c>
      <c r="DP76" s="345" t="s">
        <v>2818</v>
      </c>
      <c r="DQ76" s="345" t="s">
        <v>562</v>
      </c>
      <c r="DR76" s="345" t="s">
        <v>364</v>
      </c>
      <c r="DS76" s="345" t="s">
        <v>364</v>
      </c>
      <c r="DT76" s="345" t="s">
        <v>562</v>
      </c>
      <c r="DU76" s="345" t="s">
        <v>364</v>
      </c>
      <c r="DV76" s="345" t="s">
        <v>364</v>
      </c>
      <c r="DW76" s="345" t="s">
        <v>364</v>
      </c>
      <c r="DX76" s="345" t="s">
        <v>364</v>
      </c>
      <c r="DY76" s="345" t="s">
        <v>2819</v>
      </c>
      <c r="DZ76" s="345" t="s">
        <v>2819</v>
      </c>
      <c r="EA76" s="345" t="s">
        <v>2820</v>
      </c>
      <c r="EB76" s="345" t="s">
        <v>2821</v>
      </c>
      <c r="EC76" s="345" t="s">
        <v>2822</v>
      </c>
      <c r="ED76" s="345" t="s">
        <v>2823</v>
      </c>
      <c r="EE76" s="345" t="s">
        <v>2824</v>
      </c>
      <c r="EF76" s="345" t="s">
        <v>2825</v>
      </c>
      <c r="EG76" s="345" t="s">
        <v>2826</v>
      </c>
      <c r="EH76" s="345" t="s">
        <v>2645</v>
      </c>
      <c r="EI76" s="258"/>
      <c r="EJ76" s="258"/>
      <c r="EK76" s="258" t="s">
        <v>1188</v>
      </c>
      <c r="EL76" s="258" t="s">
        <v>1657</v>
      </c>
      <c r="EM76" s="258" t="s">
        <v>364</v>
      </c>
      <c r="EN76" s="258" t="s">
        <v>1658</v>
      </c>
      <c r="EO76" s="258" t="s">
        <v>391</v>
      </c>
      <c r="EP76" s="258" t="s">
        <v>364</v>
      </c>
      <c r="EQ76" s="258" t="s">
        <v>1327</v>
      </c>
      <c r="ER76" s="258" t="s">
        <v>364</v>
      </c>
      <c r="ES76" s="258" t="s">
        <v>364</v>
      </c>
      <c r="ET76" s="258" t="s">
        <v>364</v>
      </c>
      <c r="EU76" s="258" t="s">
        <v>1659</v>
      </c>
      <c r="EV76" s="258" t="s">
        <v>1659</v>
      </c>
      <c r="EW76" s="258" t="s">
        <v>1660</v>
      </c>
      <c r="EX76" s="258" t="s">
        <v>1661</v>
      </c>
      <c r="EY76" s="258" t="s">
        <v>1662</v>
      </c>
      <c r="EZ76" s="275" t="s">
        <v>1663</v>
      </c>
      <c r="FA76" s="275" t="s">
        <v>1664</v>
      </c>
      <c r="FB76" s="275" t="s">
        <v>1665</v>
      </c>
      <c r="FC76" s="275" t="s">
        <v>1666</v>
      </c>
      <c r="FD76" s="275" t="s">
        <v>1667</v>
      </c>
      <c r="FE76" s="258"/>
    </row>
    <row r="77" spans="1:161" s="2" customFormat="1" ht="12.75" customHeight="1" x14ac:dyDescent="0.25">
      <c r="A77" s="12"/>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248" t="s">
        <v>146</v>
      </c>
      <c r="AD77" s="257" t="str">
        <f t="shared" ca="1" si="41"/>
        <v>49,439</v>
      </c>
      <c r="AE77" s="345" t="s">
        <v>1278</v>
      </c>
      <c r="AF77" s="345" t="s">
        <v>1279</v>
      </c>
      <c r="AG77" s="345" t="s">
        <v>1067</v>
      </c>
      <c r="AH77" s="345" t="s">
        <v>2896</v>
      </c>
      <c r="AI77" s="345" t="s">
        <v>411</v>
      </c>
      <c r="AJ77" s="345" t="s">
        <v>1281</v>
      </c>
      <c r="AK77" s="345" t="s">
        <v>1282</v>
      </c>
      <c r="AL77" s="345" t="s">
        <v>1283</v>
      </c>
      <c r="AM77" s="345" t="s">
        <v>1284</v>
      </c>
      <c r="AN77" s="345" t="s">
        <v>1285</v>
      </c>
      <c r="AO77" s="345" t="s">
        <v>2126</v>
      </c>
      <c r="AP77" s="345" t="s">
        <v>2127</v>
      </c>
      <c r="AQ77" s="345" t="s">
        <v>2128</v>
      </c>
      <c r="AR77" s="345" t="s">
        <v>2129</v>
      </c>
      <c r="AS77" s="345" t="s">
        <v>2130</v>
      </c>
      <c r="AT77" s="345" t="s">
        <v>2131</v>
      </c>
      <c r="AU77" s="345" t="s">
        <v>1291</v>
      </c>
      <c r="AV77" s="345" t="s">
        <v>1292</v>
      </c>
      <c r="AW77" s="345" t="s">
        <v>2132</v>
      </c>
      <c r="AX77" s="345" t="s">
        <v>1294</v>
      </c>
      <c r="AY77" s="258"/>
      <c r="AZ77" s="260"/>
      <c r="BA77" s="258" t="s">
        <v>1278</v>
      </c>
      <c r="BB77" s="258" t="s">
        <v>1279</v>
      </c>
      <c r="BC77" s="258" t="s">
        <v>1067</v>
      </c>
      <c r="BD77" s="258" t="s">
        <v>1280</v>
      </c>
      <c r="BE77" s="258" t="s">
        <v>411</v>
      </c>
      <c r="BF77" s="258" t="s">
        <v>1281</v>
      </c>
      <c r="BG77" s="258" t="s">
        <v>1282</v>
      </c>
      <c r="BH77" s="258" t="s">
        <v>1283</v>
      </c>
      <c r="BI77" s="258" t="s">
        <v>1284</v>
      </c>
      <c r="BJ77" s="258" t="s">
        <v>1285</v>
      </c>
      <c r="BK77" s="258" t="s">
        <v>1286</v>
      </c>
      <c r="BL77" s="258" t="s">
        <v>1286</v>
      </c>
      <c r="BM77" s="258" t="s">
        <v>1287</v>
      </c>
      <c r="BN77" s="258" t="s">
        <v>1288</v>
      </c>
      <c r="BO77" s="258" t="s">
        <v>1289</v>
      </c>
      <c r="BP77" s="275" t="s">
        <v>1290</v>
      </c>
      <c r="BQ77" s="275" t="s">
        <v>1291</v>
      </c>
      <c r="BR77" s="275" t="s">
        <v>1292</v>
      </c>
      <c r="BS77" s="275" t="s">
        <v>1293</v>
      </c>
      <c r="BT77" s="275" t="s">
        <v>1294</v>
      </c>
      <c r="BU77" s="258"/>
      <c r="BV77" s="260"/>
      <c r="BW77" s="258" t="s">
        <v>540</v>
      </c>
      <c r="BX77" s="258" t="s">
        <v>541</v>
      </c>
      <c r="BY77" s="258" t="s">
        <v>542</v>
      </c>
      <c r="BZ77" s="258" t="s">
        <v>410</v>
      </c>
      <c r="CA77" s="258" t="s">
        <v>382</v>
      </c>
      <c r="CB77" s="258" t="s">
        <v>499</v>
      </c>
      <c r="CC77" s="258" t="s">
        <v>509</v>
      </c>
      <c r="CD77" s="258" t="s">
        <v>543</v>
      </c>
      <c r="CE77" s="258" t="s">
        <v>544</v>
      </c>
      <c r="CF77" s="258" t="s">
        <v>545</v>
      </c>
      <c r="CG77" s="258" t="s">
        <v>1295</v>
      </c>
      <c r="CH77" s="258" t="s">
        <v>1295</v>
      </c>
      <c r="CI77" s="258" t="s">
        <v>1296</v>
      </c>
      <c r="CJ77" s="258" t="s">
        <v>1297</v>
      </c>
      <c r="CK77" s="258" t="s">
        <v>1298</v>
      </c>
      <c r="CL77" s="275" t="s">
        <v>1290</v>
      </c>
      <c r="CM77" s="275" t="s">
        <v>1291</v>
      </c>
      <c r="CN77" s="275" t="s">
        <v>1292</v>
      </c>
      <c r="CO77" s="275" t="s">
        <v>1293</v>
      </c>
      <c r="CP77" s="275" t="s">
        <v>1299</v>
      </c>
      <c r="CQ77" s="258"/>
      <c r="CR77" s="260"/>
      <c r="CS77" s="345" t="s">
        <v>2515</v>
      </c>
      <c r="CT77" s="345" t="s">
        <v>2516</v>
      </c>
      <c r="CU77" s="345" t="s">
        <v>2517</v>
      </c>
      <c r="CV77" s="345" t="s">
        <v>2897</v>
      </c>
      <c r="CW77" s="345" t="s">
        <v>411</v>
      </c>
      <c r="CX77" s="345" t="s">
        <v>1067</v>
      </c>
      <c r="CY77" s="345" t="s">
        <v>1186</v>
      </c>
      <c r="CZ77" s="345" t="s">
        <v>2518</v>
      </c>
      <c r="DA77" s="345" t="s">
        <v>952</v>
      </c>
      <c r="DB77" s="345" t="s">
        <v>2519</v>
      </c>
      <c r="DC77" s="345" t="s">
        <v>2520</v>
      </c>
      <c r="DD77" s="345" t="s">
        <v>2521</v>
      </c>
      <c r="DE77" s="345" t="s">
        <v>2522</v>
      </c>
      <c r="DF77" s="345" t="s">
        <v>2523</v>
      </c>
      <c r="DG77" s="345" t="s">
        <v>2524</v>
      </c>
      <c r="DH77" s="345" t="s">
        <v>2525</v>
      </c>
      <c r="DI77" s="345" t="s">
        <v>1291</v>
      </c>
      <c r="DJ77" s="345" t="s">
        <v>1292</v>
      </c>
      <c r="DK77" s="345" t="s">
        <v>2526</v>
      </c>
      <c r="DL77" s="345" t="s">
        <v>1294</v>
      </c>
      <c r="DM77" s="258"/>
      <c r="DN77" s="260"/>
      <c r="DO77" s="345" t="s">
        <v>364</v>
      </c>
      <c r="DP77" s="345" t="s">
        <v>364</v>
      </c>
      <c r="DQ77" s="345" t="s">
        <v>364</v>
      </c>
      <c r="DR77" s="345" t="s">
        <v>2898</v>
      </c>
      <c r="DS77" s="345" t="s">
        <v>364</v>
      </c>
      <c r="DT77" s="345" t="s">
        <v>364</v>
      </c>
      <c r="DU77" s="345" t="s">
        <v>364</v>
      </c>
      <c r="DV77" s="345" t="s">
        <v>364</v>
      </c>
      <c r="DW77" s="345" t="s">
        <v>364</v>
      </c>
      <c r="DX77" s="345" t="s">
        <v>364</v>
      </c>
      <c r="DY77" s="345" t="s">
        <v>2827</v>
      </c>
      <c r="DZ77" s="345" t="s">
        <v>2828</v>
      </c>
      <c r="EA77" s="345" t="s">
        <v>2829</v>
      </c>
      <c r="EB77" s="345" t="s">
        <v>2830</v>
      </c>
      <c r="EC77" s="345" t="s">
        <v>2831</v>
      </c>
      <c r="ED77" s="345" t="s">
        <v>2832</v>
      </c>
      <c r="EE77" s="345" t="s">
        <v>1442</v>
      </c>
      <c r="EF77" s="345" t="s">
        <v>1442</v>
      </c>
      <c r="EG77" s="345" t="s">
        <v>2833</v>
      </c>
      <c r="EH77" s="345" t="s">
        <v>1442</v>
      </c>
      <c r="EI77" s="258"/>
      <c r="EJ77" s="258"/>
      <c r="EK77" s="258" t="s">
        <v>1668</v>
      </c>
      <c r="EL77" s="258" t="s">
        <v>397</v>
      </c>
      <c r="EM77" s="258" t="s">
        <v>394</v>
      </c>
      <c r="EN77" s="258" t="s">
        <v>411</v>
      </c>
      <c r="EO77" s="258" t="s">
        <v>1433</v>
      </c>
      <c r="EP77" s="258" t="s">
        <v>454</v>
      </c>
      <c r="EQ77" s="258" t="s">
        <v>1478</v>
      </c>
      <c r="ER77" s="258" t="s">
        <v>1669</v>
      </c>
      <c r="ES77" s="258" t="s">
        <v>1670</v>
      </c>
      <c r="ET77" s="258" t="s">
        <v>1671</v>
      </c>
      <c r="EU77" s="258" t="s">
        <v>1672</v>
      </c>
      <c r="EV77" s="258" t="s">
        <v>1672</v>
      </c>
      <c r="EW77" s="258" t="s">
        <v>1673</v>
      </c>
      <c r="EX77" s="258" t="s">
        <v>1674</v>
      </c>
      <c r="EY77" s="258" t="s">
        <v>1675</v>
      </c>
      <c r="EZ77" s="275" t="s">
        <v>1442</v>
      </c>
      <c r="FA77" s="275" t="s">
        <v>1442</v>
      </c>
      <c r="FB77" s="275" t="s">
        <v>1442</v>
      </c>
      <c r="FC77" s="275" t="s">
        <v>1442</v>
      </c>
      <c r="FD77" s="275" t="s">
        <v>1562</v>
      </c>
      <c r="FE77" s="258"/>
    </row>
    <row r="78" spans="1:161" s="2" customFormat="1" ht="12.75" customHeight="1" x14ac:dyDescent="0.25">
      <c r="A78" s="12"/>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248" t="s">
        <v>158</v>
      </c>
      <c r="AD78" s="257" t="str">
        <f t="shared" ca="1" si="41"/>
        <v>-</v>
      </c>
      <c r="AE78" s="345" t="s">
        <v>562</v>
      </c>
      <c r="AF78" s="345" t="s">
        <v>562</v>
      </c>
      <c r="AG78" s="345" t="s">
        <v>562</v>
      </c>
      <c r="AH78" s="345" t="s">
        <v>562</v>
      </c>
      <c r="AI78" s="345" t="s">
        <v>562</v>
      </c>
      <c r="AJ78" s="345" t="s">
        <v>562</v>
      </c>
      <c r="AK78" s="345" t="s">
        <v>562</v>
      </c>
      <c r="AL78" s="345" t="s">
        <v>562</v>
      </c>
      <c r="AM78" s="345" t="s">
        <v>562</v>
      </c>
      <c r="AN78" s="345" t="s">
        <v>562</v>
      </c>
      <c r="AO78" s="345" t="s">
        <v>562</v>
      </c>
      <c r="AP78" s="345" t="s">
        <v>562</v>
      </c>
      <c r="AQ78" s="345" t="s">
        <v>562</v>
      </c>
      <c r="AR78" s="345" t="s">
        <v>562</v>
      </c>
      <c r="AS78" s="345" t="s">
        <v>562</v>
      </c>
      <c r="AT78" s="345" t="s">
        <v>562</v>
      </c>
      <c r="AU78" s="345" t="s">
        <v>562</v>
      </c>
      <c r="AV78" s="345" t="s">
        <v>562</v>
      </c>
      <c r="AW78" s="345" t="s">
        <v>562</v>
      </c>
      <c r="AX78" s="345" t="s">
        <v>562</v>
      </c>
      <c r="AY78" s="258"/>
      <c r="AZ78" s="260"/>
      <c r="BA78" s="258" t="s">
        <v>546</v>
      </c>
      <c r="BB78" s="258" t="s">
        <v>547</v>
      </c>
      <c r="BC78" s="258"/>
      <c r="BD78" s="258" t="s">
        <v>1300</v>
      </c>
      <c r="BE78" s="258" t="s">
        <v>1186</v>
      </c>
      <c r="BF78" s="258"/>
      <c r="BG78" s="258" t="s">
        <v>371</v>
      </c>
      <c r="BH78" s="258" t="s">
        <v>548</v>
      </c>
      <c r="BI78" s="258" t="s">
        <v>395</v>
      </c>
      <c r="BJ78" s="258" t="s">
        <v>550</v>
      </c>
      <c r="BK78" s="258" t="s">
        <v>1301</v>
      </c>
      <c r="BL78" s="258" t="s">
        <v>1302</v>
      </c>
      <c r="BM78" s="258"/>
      <c r="BN78" s="258" t="s">
        <v>1303</v>
      </c>
      <c r="BO78" s="258" t="s">
        <v>1304</v>
      </c>
      <c r="BP78" s="275" t="s">
        <v>1305</v>
      </c>
      <c r="BQ78" s="275" t="s">
        <v>1306</v>
      </c>
      <c r="BR78" s="275" t="s">
        <v>1307</v>
      </c>
      <c r="BS78" s="275" t="s">
        <v>1308</v>
      </c>
      <c r="BT78" s="275" t="s">
        <v>1042</v>
      </c>
      <c r="BU78" s="258"/>
      <c r="BV78" s="260"/>
      <c r="BW78" s="258" t="s">
        <v>546</v>
      </c>
      <c r="BX78" s="258" t="s">
        <v>547</v>
      </c>
      <c r="BY78" s="258" t="s">
        <v>562</v>
      </c>
      <c r="BZ78" s="258" t="s">
        <v>412</v>
      </c>
      <c r="CA78" s="258" t="s">
        <v>388</v>
      </c>
      <c r="CB78" s="258"/>
      <c r="CC78" s="258" t="s">
        <v>371</v>
      </c>
      <c r="CD78" s="258" t="s">
        <v>548</v>
      </c>
      <c r="CE78" s="258" t="s">
        <v>549</v>
      </c>
      <c r="CF78" s="258" t="s">
        <v>550</v>
      </c>
      <c r="CG78" s="258" t="s">
        <v>614</v>
      </c>
      <c r="CH78" s="258" t="s">
        <v>614</v>
      </c>
      <c r="CI78" s="258" t="s">
        <v>562</v>
      </c>
      <c r="CJ78" s="258" t="s">
        <v>615</v>
      </c>
      <c r="CK78" s="258" t="s">
        <v>616</v>
      </c>
      <c r="CL78" s="275" t="s">
        <v>1309</v>
      </c>
      <c r="CM78" s="275" t="s">
        <v>1310</v>
      </c>
      <c r="CN78" s="275" t="s">
        <v>1311</v>
      </c>
      <c r="CO78" s="275" t="s">
        <v>1312</v>
      </c>
      <c r="CP78" s="275" t="s">
        <v>850</v>
      </c>
      <c r="CQ78" s="258"/>
      <c r="CR78" s="260"/>
      <c r="CS78" s="345" t="s">
        <v>546</v>
      </c>
      <c r="CT78" s="345" t="s">
        <v>547</v>
      </c>
      <c r="CU78" s="345" t="s">
        <v>562</v>
      </c>
      <c r="CV78" s="345" t="s">
        <v>2527</v>
      </c>
      <c r="CW78" s="345" t="s">
        <v>2528</v>
      </c>
      <c r="CX78" s="345" t="s">
        <v>364</v>
      </c>
      <c r="CY78" s="345" t="s">
        <v>371</v>
      </c>
      <c r="CZ78" s="345" t="s">
        <v>548</v>
      </c>
      <c r="DA78" s="345" t="s">
        <v>442</v>
      </c>
      <c r="DB78" s="345" t="s">
        <v>550</v>
      </c>
      <c r="DC78" s="345" t="s">
        <v>2529</v>
      </c>
      <c r="DD78" s="345" t="s">
        <v>2530</v>
      </c>
      <c r="DE78" s="345" t="s">
        <v>562</v>
      </c>
      <c r="DF78" s="345" t="s">
        <v>2531</v>
      </c>
      <c r="DG78" s="345" t="s">
        <v>2532</v>
      </c>
      <c r="DH78" s="345" t="s">
        <v>2533</v>
      </c>
      <c r="DI78" s="345" t="s">
        <v>2534</v>
      </c>
      <c r="DJ78" s="345" t="s">
        <v>2535</v>
      </c>
      <c r="DK78" s="345" t="s">
        <v>2536</v>
      </c>
      <c r="DL78" s="345" t="s">
        <v>1042</v>
      </c>
      <c r="DM78" s="258"/>
      <c r="DN78" s="260"/>
      <c r="DO78" s="345" t="s">
        <v>562</v>
      </c>
      <c r="DP78" s="345" t="s">
        <v>562</v>
      </c>
      <c r="DQ78" s="345" t="s">
        <v>562</v>
      </c>
      <c r="DR78" s="345" t="s">
        <v>562</v>
      </c>
      <c r="DS78" s="345" t="s">
        <v>562</v>
      </c>
      <c r="DT78" s="345" t="s">
        <v>562</v>
      </c>
      <c r="DU78" s="345" t="s">
        <v>562</v>
      </c>
      <c r="DV78" s="345" t="s">
        <v>562</v>
      </c>
      <c r="DW78" s="345" t="s">
        <v>562</v>
      </c>
      <c r="DX78" s="345" t="s">
        <v>562</v>
      </c>
      <c r="DY78" s="345" t="s">
        <v>562</v>
      </c>
      <c r="DZ78" s="345" t="s">
        <v>562</v>
      </c>
      <c r="EA78" s="345" t="s">
        <v>562</v>
      </c>
      <c r="EB78" s="345" t="s">
        <v>562</v>
      </c>
      <c r="EC78" s="345" t="s">
        <v>562</v>
      </c>
      <c r="ED78" s="345" t="s">
        <v>562</v>
      </c>
      <c r="EE78" s="345" t="s">
        <v>562</v>
      </c>
      <c r="EF78" s="345" t="s">
        <v>562</v>
      </c>
      <c r="EG78" s="345" t="s">
        <v>562</v>
      </c>
      <c r="EH78" s="345" t="s">
        <v>562</v>
      </c>
      <c r="EI78" s="258"/>
      <c r="EJ78" s="258"/>
      <c r="EK78" s="258" t="s">
        <v>364</v>
      </c>
      <c r="EL78" s="258" t="s">
        <v>364</v>
      </c>
      <c r="EM78" s="258" t="s">
        <v>562</v>
      </c>
      <c r="EN78" s="258" t="s">
        <v>1577</v>
      </c>
      <c r="EO78" s="258" t="s">
        <v>1676</v>
      </c>
      <c r="EP78" s="258" t="s">
        <v>364</v>
      </c>
      <c r="EQ78" s="258" t="s">
        <v>364</v>
      </c>
      <c r="ER78" s="258" t="s">
        <v>364</v>
      </c>
      <c r="ES78" s="258" t="s">
        <v>394</v>
      </c>
      <c r="ET78" s="258" t="s">
        <v>364</v>
      </c>
      <c r="EU78" s="258" t="s">
        <v>1677</v>
      </c>
      <c r="EV78" s="258" t="s">
        <v>1678</v>
      </c>
      <c r="EW78" s="258" t="s">
        <v>562</v>
      </c>
      <c r="EX78" s="258" t="s">
        <v>1679</v>
      </c>
      <c r="EY78" s="258" t="s">
        <v>1680</v>
      </c>
      <c r="EZ78" s="275" t="s">
        <v>1681</v>
      </c>
      <c r="FA78" s="275" t="s">
        <v>1682</v>
      </c>
      <c r="FB78" s="275" t="s">
        <v>1683</v>
      </c>
      <c r="FC78" s="275" t="s">
        <v>1684</v>
      </c>
      <c r="FD78" s="275" t="s">
        <v>1562</v>
      </c>
      <c r="FE78" s="258"/>
    </row>
    <row r="79" spans="1:161" s="2" customFormat="1" ht="12.75" customHeight="1" x14ac:dyDescent="0.25">
      <c r="A79" s="12"/>
      <c r="B79" s="12"/>
      <c r="C79" s="12"/>
      <c r="D79" s="12"/>
      <c r="E79" s="12"/>
      <c r="F79" s="12"/>
      <c r="G79" s="12"/>
      <c r="H79" s="12"/>
      <c r="I79" s="12"/>
      <c r="J79" s="12"/>
      <c r="K79" s="12"/>
      <c r="L79" s="12"/>
      <c r="M79" s="12"/>
      <c r="N79" s="12"/>
      <c r="O79" s="12"/>
      <c r="P79" s="12"/>
      <c r="Q79" s="12"/>
      <c r="R79" s="12"/>
      <c r="S79" s="12"/>
      <c r="T79" s="12"/>
      <c r="U79" s="12"/>
      <c r="V79" s="12"/>
      <c r="W79" s="12"/>
      <c r="X79" s="12"/>
      <c r="Y79" s="12"/>
      <c r="Z79" s="12"/>
      <c r="AA79" s="12"/>
      <c r="AB79" s="12"/>
      <c r="AC79" s="248" t="s">
        <v>358</v>
      </c>
      <c r="AD79" s="257" t="str">
        <f t="shared" ca="1" si="41"/>
        <v>12,095</v>
      </c>
      <c r="AE79" s="345" t="s">
        <v>562</v>
      </c>
      <c r="AF79" s="345" t="s">
        <v>562</v>
      </c>
      <c r="AG79" s="345" t="s">
        <v>364</v>
      </c>
      <c r="AH79" s="345" t="s">
        <v>2213</v>
      </c>
      <c r="AI79" s="345" t="s">
        <v>2214</v>
      </c>
      <c r="AJ79" s="345" t="s">
        <v>397</v>
      </c>
      <c r="AK79" s="345" t="s">
        <v>2096</v>
      </c>
      <c r="AL79" s="345" t="s">
        <v>562</v>
      </c>
      <c r="AM79" s="345" t="s">
        <v>841</v>
      </c>
      <c r="AN79" s="345" t="s">
        <v>2133</v>
      </c>
      <c r="AO79" s="345" t="s">
        <v>2134</v>
      </c>
      <c r="AP79" s="345" t="s">
        <v>2134</v>
      </c>
      <c r="AQ79" s="345" t="s">
        <v>562</v>
      </c>
      <c r="AR79" s="345" t="s">
        <v>562</v>
      </c>
      <c r="AS79" s="345" t="s">
        <v>562</v>
      </c>
      <c r="AT79" s="345" t="s">
        <v>562</v>
      </c>
      <c r="AU79" s="345" t="s">
        <v>562</v>
      </c>
      <c r="AV79" s="345" t="s">
        <v>562</v>
      </c>
      <c r="AW79" s="345" t="s">
        <v>562</v>
      </c>
      <c r="AX79" s="345" t="s">
        <v>562</v>
      </c>
      <c r="AY79" s="258"/>
      <c r="AZ79" s="260"/>
      <c r="BA79" s="258" t="s">
        <v>1313</v>
      </c>
      <c r="BB79" s="258" t="s">
        <v>1314</v>
      </c>
      <c r="BC79" s="258"/>
      <c r="BD79" s="258" t="s">
        <v>1315</v>
      </c>
      <c r="BE79" s="258" t="s">
        <v>498</v>
      </c>
      <c r="BF79" s="258" t="s">
        <v>365</v>
      </c>
      <c r="BG79" s="258" t="s">
        <v>499</v>
      </c>
      <c r="BH79" s="258" t="s">
        <v>384</v>
      </c>
      <c r="BI79" s="258" t="s">
        <v>1316</v>
      </c>
      <c r="BJ79" s="258" t="s">
        <v>955</v>
      </c>
      <c r="BK79" s="258" t="s">
        <v>1317</v>
      </c>
      <c r="BL79" s="258" t="s">
        <v>1318</v>
      </c>
      <c r="BM79" s="258"/>
      <c r="BN79" s="258" t="s">
        <v>1319</v>
      </c>
      <c r="BO79" s="258" t="s">
        <v>1320</v>
      </c>
      <c r="BP79" s="275"/>
      <c r="BQ79" s="275"/>
      <c r="BR79" s="275"/>
      <c r="BS79" s="275" t="s">
        <v>1321</v>
      </c>
      <c r="BT79" s="275" t="s">
        <v>1322</v>
      </c>
      <c r="BU79" s="258"/>
      <c r="BV79" s="260"/>
      <c r="BW79" s="258" t="s">
        <v>562</v>
      </c>
      <c r="BX79" s="258" t="s">
        <v>562</v>
      </c>
      <c r="BY79" s="258" t="s">
        <v>562</v>
      </c>
      <c r="BZ79" s="258" t="s">
        <v>562</v>
      </c>
      <c r="CA79" s="258" t="s">
        <v>562</v>
      </c>
      <c r="CB79" s="258" t="s">
        <v>562</v>
      </c>
      <c r="CC79" s="258" t="s">
        <v>562</v>
      </c>
      <c r="CD79" s="258" t="s">
        <v>562</v>
      </c>
      <c r="CE79" s="258" t="s">
        <v>562</v>
      </c>
      <c r="CF79" s="258" t="s">
        <v>562</v>
      </c>
      <c r="CG79" s="258" t="s">
        <v>562</v>
      </c>
      <c r="CH79" s="258" t="s">
        <v>562</v>
      </c>
      <c r="CI79" s="258" t="s">
        <v>562</v>
      </c>
      <c r="CJ79" s="258" t="s">
        <v>562</v>
      </c>
      <c r="CK79" s="258" t="s">
        <v>562</v>
      </c>
      <c r="CL79" s="275" t="s">
        <v>562</v>
      </c>
      <c r="CM79" s="275" t="s">
        <v>562</v>
      </c>
      <c r="CN79" s="275" t="s">
        <v>562</v>
      </c>
      <c r="CO79" s="275" t="s">
        <v>562</v>
      </c>
      <c r="CP79" s="275" t="s">
        <v>562</v>
      </c>
      <c r="CQ79" s="258"/>
      <c r="CR79" s="260"/>
      <c r="CS79" s="345" t="s">
        <v>562</v>
      </c>
      <c r="CT79" s="345" t="s">
        <v>562</v>
      </c>
      <c r="CU79" s="345" t="s">
        <v>364</v>
      </c>
      <c r="CV79" s="345" t="s">
        <v>2537</v>
      </c>
      <c r="CW79" s="345" t="s">
        <v>2538</v>
      </c>
      <c r="CX79" s="345" t="s">
        <v>1478</v>
      </c>
      <c r="CY79" s="345" t="s">
        <v>1258</v>
      </c>
      <c r="CZ79" s="345" t="s">
        <v>562</v>
      </c>
      <c r="DA79" s="345" t="s">
        <v>1200</v>
      </c>
      <c r="DB79" s="345" t="s">
        <v>2539</v>
      </c>
      <c r="DC79" s="345" t="s">
        <v>2540</v>
      </c>
      <c r="DD79" s="345" t="s">
        <v>2541</v>
      </c>
      <c r="DE79" s="345" t="s">
        <v>562</v>
      </c>
      <c r="DF79" s="345" t="s">
        <v>562</v>
      </c>
      <c r="DG79" s="345" t="s">
        <v>1320</v>
      </c>
      <c r="DH79" s="345" t="s">
        <v>562</v>
      </c>
      <c r="DI79" s="345" t="s">
        <v>562</v>
      </c>
      <c r="DJ79" s="345" t="s">
        <v>562</v>
      </c>
      <c r="DK79" s="345" t="s">
        <v>562</v>
      </c>
      <c r="DL79" s="345" t="s">
        <v>562</v>
      </c>
      <c r="DM79" s="258"/>
      <c r="DN79" s="260"/>
      <c r="DO79" s="345" t="s">
        <v>562</v>
      </c>
      <c r="DP79" s="345" t="s">
        <v>562</v>
      </c>
      <c r="DQ79" s="345" t="s">
        <v>364</v>
      </c>
      <c r="DR79" s="345" t="s">
        <v>2834</v>
      </c>
      <c r="DS79" s="345" t="s">
        <v>367</v>
      </c>
      <c r="DT79" s="345" t="s">
        <v>1432</v>
      </c>
      <c r="DU79" s="345" t="s">
        <v>542</v>
      </c>
      <c r="DV79" s="345" t="s">
        <v>562</v>
      </c>
      <c r="DW79" s="345" t="s">
        <v>2835</v>
      </c>
      <c r="DX79" s="345" t="s">
        <v>2836</v>
      </c>
      <c r="DY79" s="345" t="s">
        <v>2837</v>
      </c>
      <c r="DZ79" s="345" t="s">
        <v>2838</v>
      </c>
      <c r="EA79" s="345" t="s">
        <v>562</v>
      </c>
      <c r="EB79" s="345" t="s">
        <v>562</v>
      </c>
      <c r="EC79" s="345" t="s">
        <v>562</v>
      </c>
      <c r="ED79" s="345" t="s">
        <v>562</v>
      </c>
      <c r="EE79" s="345" t="s">
        <v>562</v>
      </c>
      <c r="EF79" s="345" t="s">
        <v>562</v>
      </c>
      <c r="EG79" s="345" t="s">
        <v>562</v>
      </c>
      <c r="EH79" s="345" t="s">
        <v>562</v>
      </c>
      <c r="EI79" s="258"/>
      <c r="EJ79" s="258"/>
      <c r="EK79" s="258" t="s">
        <v>562</v>
      </c>
      <c r="EL79" s="258" t="s">
        <v>562</v>
      </c>
      <c r="EM79" s="258" t="s">
        <v>562</v>
      </c>
      <c r="EN79" s="258" t="s">
        <v>562</v>
      </c>
      <c r="EO79" s="258" t="s">
        <v>562</v>
      </c>
      <c r="EP79" s="258" t="s">
        <v>562</v>
      </c>
      <c r="EQ79" s="258" t="s">
        <v>562</v>
      </c>
      <c r="ER79" s="258" t="s">
        <v>562</v>
      </c>
      <c r="ES79" s="258" t="s">
        <v>562</v>
      </c>
      <c r="ET79" s="258" t="s">
        <v>562</v>
      </c>
      <c r="EU79" s="258" t="s">
        <v>562</v>
      </c>
      <c r="EV79" s="258" t="s">
        <v>562</v>
      </c>
      <c r="EW79" s="258" t="s">
        <v>562</v>
      </c>
      <c r="EX79" s="258" t="s">
        <v>562</v>
      </c>
      <c r="EY79" s="258" t="s">
        <v>562</v>
      </c>
      <c r="EZ79" s="275" t="s">
        <v>562</v>
      </c>
      <c r="FA79" s="275" t="s">
        <v>562</v>
      </c>
      <c r="FB79" s="275" t="s">
        <v>562</v>
      </c>
      <c r="FC79" s="275" t="s">
        <v>562</v>
      </c>
      <c r="FD79" s="275" t="s">
        <v>562</v>
      </c>
      <c r="FE79" s="258"/>
    </row>
    <row r="80" spans="1:161" s="2" customFormat="1" ht="12.75" customHeight="1" x14ac:dyDescent="0.25">
      <c r="A80" s="12"/>
      <c r="B80" s="12"/>
      <c r="C80" s="12"/>
      <c r="D80" s="12"/>
      <c r="E80" s="12"/>
      <c r="F80" s="12"/>
      <c r="G80" s="12"/>
      <c r="H80" s="12"/>
      <c r="I80" s="12"/>
      <c r="J80" s="12"/>
      <c r="K80" s="12"/>
      <c r="L80" s="12"/>
      <c r="M80" s="12"/>
      <c r="N80" s="12"/>
      <c r="O80" s="12"/>
      <c r="P80" s="12"/>
      <c r="Q80" s="12"/>
      <c r="R80" s="12"/>
      <c r="S80" s="12"/>
      <c r="T80" s="12"/>
      <c r="U80" s="12"/>
      <c r="V80" s="12"/>
      <c r="W80" s="12"/>
      <c r="X80" s="12"/>
      <c r="Y80" s="12"/>
      <c r="Z80" s="12"/>
      <c r="AA80" s="12"/>
      <c r="AB80" s="12"/>
      <c r="AC80" s="248" t="s">
        <v>359</v>
      </c>
      <c r="AD80" s="257" t="str">
        <f t="shared" ca="1" si="41"/>
        <v>281,291</v>
      </c>
      <c r="AE80" s="345" t="s">
        <v>996</v>
      </c>
      <c r="AF80" s="345" t="s">
        <v>1324</v>
      </c>
      <c r="AG80" s="345" t="s">
        <v>443</v>
      </c>
      <c r="AH80" s="345" t="s">
        <v>1947</v>
      </c>
      <c r="AI80" s="345" t="s">
        <v>1326</v>
      </c>
      <c r="AJ80" s="345" t="s">
        <v>1327</v>
      </c>
      <c r="AK80" s="345" t="s">
        <v>1095</v>
      </c>
      <c r="AL80" s="345" t="s">
        <v>1328</v>
      </c>
      <c r="AM80" s="345" t="s">
        <v>366</v>
      </c>
      <c r="AN80" s="345" t="s">
        <v>1329</v>
      </c>
      <c r="AO80" s="345" t="s">
        <v>2135</v>
      </c>
      <c r="AP80" s="345" t="s">
        <v>2135</v>
      </c>
      <c r="AQ80" s="345" t="s">
        <v>2136</v>
      </c>
      <c r="AR80" s="345" t="s">
        <v>364</v>
      </c>
      <c r="AS80" s="345" t="s">
        <v>2137</v>
      </c>
      <c r="AT80" s="345" t="s">
        <v>2138</v>
      </c>
      <c r="AU80" s="345" t="s">
        <v>2139</v>
      </c>
      <c r="AV80" s="345" t="s">
        <v>2140</v>
      </c>
      <c r="AW80" s="345" t="s">
        <v>2141</v>
      </c>
      <c r="AX80" s="345" t="s">
        <v>2142</v>
      </c>
      <c r="AY80" s="258"/>
      <c r="AZ80" s="260"/>
      <c r="BA80" s="258" t="s">
        <v>1323</v>
      </c>
      <c r="BB80" s="258" t="s">
        <v>1324</v>
      </c>
      <c r="BC80" s="258" t="s">
        <v>1325</v>
      </c>
      <c r="BD80" s="258" t="s">
        <v>1066</v>
      </c>
      <c r="BE80" s="258" t="s">
        <v>1326</v>
      </c>
      <c r="BF80" s="258" t="s">
        <v>1327</v>
      </c>
      <c r="BG80" s="258" t="s">
        <v>1095</v>
      </c>
      <c r="BH80" s="258" t="s">
        <v>1328</v>
      </c>
      <c r="BI80" s="258" t="s">
        <v>366</v>
      </c>
      <c r="BJ80" s="258" t="s">
        <v>1329</v>
      </c>
      <c r="BK80" s="258" t="s">
        <v>1330</v>
      </c>
      <c r="BL80" s="258" t="s">
        <v>1330</v>
      </c>
      <c r="BM80" s="258" t="s">
        <v>1331</v>
      </c>
      <c r="BN80" s="258"/>
      <c r="BO80" s="258" t="s">
        <v>1332</v>
      </c>
      <c r="BP80" s="275" t="s">
        <v>1333</v>
      </c>
      <c r="BQ80" s="275" t="s">
        <v>1334</v>
      </c>
      <c r="BR80" s="275" t="s">
        <v>1335</v>
      </c>
      <c r="BS80" s="275" t="s">
        <v>1336</v>
      </c>
      <c r="BT80" s="275" t="s">
        <v>1337</v>
      </c>
      <c r="BU80" s="258"/>
      <c r="BV80" s="260"/>
      <c r="BW80" s="258" t="s">
        <v>562</v>
      </c>
      <c r="BX80" s="258" t="s">
        <v>562</v>
      </c>
      <c r="BY80" s="258" t="s">
        <v>562</v>
      </c>
      <c r="BZ80" s="258" t="s">
        <v>562</v>
      </c>
      <c r="CA80" s="258" t="s">
        <v>562</v>
      </c>
      <c r="CB80" s="258" t="s">
        <v>562</v>
      </c>
      <c r="CC80" s="258" t="s">
        <v>562</v>
      </c>
      <c r="CD80" s="258" t="s">
        <v>562</v>
      </c>
      <c r="CE80" s="258" t="s">
        <v>562</v>
      </c>
      <c r="CF80" s="258" t="s">
        <v>562</v>
      </c>
      <c r="CG80" s="258" t="s">
        <v>562</v>
      </c>
      <c r="CH80" s="258" t="s">
        <v>562</v>
      </c>
      <c r="CI80" s="258" t="s">
        <v>562</v>
      </c>
      <c r="CJ80" s="258" t="s">
        <v>562</v>
      </c>
      <c r="CK80" s="258" t="s">
        <v>562</v>
      </c>
      <c r="CL80" s="275" t="s">
        <v>562</v>
      </c>
      <c r="CM80" s="275" t="s">
        <v>562</v>
      </c>
      <c r="CN80" s="275" t="s">
        <v>562</v>
      </c>
      <c r="CO80" s="275" t="s">
        <v>562</v>
      </c>
      <c r="CP80" s="275" t="s">
        <v>562</v>
      </c>
      <c r="CQ80" s="258"/>
      <c r="CR80" s="260"/>
      <c r="CS80" s="345" t="s">
        <v>2542</v>
      </c>
      <c r="CT80" s="345" t="s">
        <v>1324</v>
      </c>
      <c r="CU80" s="345" t="s">
        <v>443</v>
      </c>
      <c r="CV80" s="345" t="s">
        <v>2543</v>
      </c>
      <c r="CW80" s="345" t="s">
        <v>1326</v>
      </c>
      <c r="CX80" s="345" t="s">
        <v>1327</v>
      </c>
      <c r="CY80" s="345" t="s">
        <v>1095</v>
      </c>
      <c r="CZ80" s="345" t="s">
        <v>1328</v>
      </c>
      <c r="DA80" s="345" t="s">
        <v>366</v>
      </c>
      <c r="DB80" s="345" t="s">
        <v>1329</v>
      </c>
      <c r="DC80" s="345" t="s">
        <v>2544</v>
      </c>
      <c r="DD80" s="345" t="s">
        <v>2544</v>
      </c>
      <c r="DE80" s="345" t="s">
        <v>2545</v>
      </c>
      <c r="DF80" s="345" t="s">
        <v>364</v>
      </c>
      <c r="DG80" s="345" t="s">
        <v>2546</v>
      </c>
      <c r="DH80" s="345" t="s">
        <v>2547</v>
      </c>
      <c r="DI80" s="345" t="s">
        <v>2548</v>
      </c>
      <c r="DJ80" s="345" t="s">
        <v>2549</v>
      </c>
      <c r="DK80" s="345" t="s">
        <v>2550</v>
      </c>
      <c r="DL80" s="345" t="s">
        <v>2551</v>
      </c>
      <c r="DM80" s="258"/>
      <c r="DN80" s="260"/>
      <c r="DO80" s="345" t="s">
        <v>2839</v>
      </c>
      <c r="DP80" s="345" t="s">
        <v>364</v>
      </c>
      <c r="DQ80" s="345" t="s">
        <v>1433</v>
      </c>
      <c r="DR80" s="345" t="s">
        <v>2840</v>
      </c>
      <c r="DS80" s="345" t="s">
        <v>364</v>
      </c>
      <c r="DT80" s="345" t="s">
        <v>364</v>
      </c>
      <c r="DU80" s="345" t="s">
        <v>364</v>
      </c>
      <c r="DV80" s="345" t="s">
        <v>364</v>
      </c>
      <c r="DW80" s="345" t="s">
        <v>364</v>
      </c>
      <c r="DX80" s="345" t="s">
        <v>364</v>
      </c>
      <c r="DY80" s="345" t="s">
        <v>2841</v>
      </c>
      <c r="DZ80" s="345" t="s">
        <v>2841</v>
      </c>
      <c r="EA80" s="345" t="s">
        <v>2842</v>
      </c>
      <c r="EB80" s="345" t="s">
        <v>364</v>
      </c>
      <c r="EC80" s="345" t="s">
        <v>2843</v>
      </c>
      <c r="ED80" s="345" t="s">
        <v>2844</v>
      </c>
      <c r="EE80" s="345" t="s">
        <v>2845</v>
      </c>
      <c r="EF80" s="345" t="s">
        <v>2846</v>
      </c>
      <c r="EG80" s="345" t="s">
        <v>2847</v>
      </c>
      <c r="EH80" s="345" t="s">
        <v>1694</v>
      </c>
      <c r="EI80" s="258"/>
      <c r="EJ80" s="258"/>
      <c r="EK80" s="258" t="s">
        <v>562</v>
      </c>
      <c r="EL80" s="258" t="s">
        <v>562</v>
      </c>
      <c r="EM80" s="258" t="s">
        <v>562</v>
      </c>
      <c r="EN80" s="258" t="s">
        <v>562</v>
      </c>
      <c r="EO80" s="258" t="s">
        <v>562</v>
      </c>
      <c r="EP80" s="258" t="s">
        <v>562</v>
      </c>
      <c r="EQ80" s="258" t="s">
        <v>562</v>
      </c>
      <c r="ER80" s="258" t="s">
        <v>562</v>
      </c>
      <c r="ES80" s="258" t="s">
        <v>562</v>
      </c>
      <c r="ET80" s="258" t="s">
        <v>562</v>
      </c>
      <c r="EU80" s="258" t="s">
        <v>562</v>
      </c>
      <c r="EV80" s="258" t="s">
        <v>562</v>
      </c>
      <c r="EW80" s="258" t="s">
        <v>562</v>
      </c>
      <c r="EX80" s="258" t="s">
        <v>562</v>
      </c>
      <c r="EY80" s="258" t="s">
        <v>562</v>
      </c>
      <c r="EZ80" s="275" t="s">
        <v>562</v>
      </c>
      <c r="FA80" s="275" t="s">
        <v>562</v>
      </c>
      <c r="FB80" s="275" t="s">
        <v>562</v>
      </c>
      <c r="FC80" s="275" t="s">
        <v>562</v>
      </c>
      <c r="FD80" s="275" t="s">
        <v>562</v>
      </c>
      <c r="FE80" s="258"/>
    </row>
    <row r="81" spans="1:161" s="2" customFormat="1" ht="12.75" customHeight="1" x14ac:dyDescent="0.25">
      <c r="A81" s="12"/>
      <c r="B81" s="12"/>
      <c r="C81" s="12"/>
      <c r="D81" s="12"/>
      <c r="E81" s="12"/>
      <c r="F81" s="12"/>
      <c r="G81" s="12"/>
      <c r="H81" s="12"/>
      <c r="I81" s="12"/>
      <c r="J81" s="12"/>
      <c r="K81" s="12"/>
      <c r="L81" s="12"/>
      <c r="M81" s="12"/>
      <c r="N81" s="12"/>
      <c r="O81" s="12"/>
      <c r="P81" s="12"/>
      <c r="Q81" s="12"/>
      <c r="R81" s="12"/>
      <c r="S81" s="12"/>
      <c r="T81" s="12"/>
      <c r="U81" s="12"/>
      <c r="V81" s="12"/>
      <c r="W81" s="12"/>
      <c r="X81" s="12"/>
      <c r="Y81" s="12"/>
      <c r="Z81" s="12"/>
      <c r="AA81" s="12"/>
      <c r="AB81" s="12"/>
      <c r="AC81" s="248" t="s">
        <v>147</v>
      </c>
      <c r="AD81" s="257" t="str">
        <f t="shared" ca="1" si="41"/>
        <v>127,382</v>
      </c>
      <c r="AE81" s="345" t="s">
        <v>1338</v>
      </c>
      <c r="AF81" s="345" t="s">
        <v>392</v>
      </c>
      <c r="AG81" s="345" t="s">
        <v>382</v>
      </c>
      <c r="AH81" s="345" t="s">
        <v>2215</v>
      </c>
      <c r="AI81" s="345" t="s">
        <v>368</v>
      </c>
      <c r="AJ81" s="345" t="s">
        <v>364</v>
      </c>
      <c r="AK81" s="345" t="s">
        <v>552</v>
      </c>
      <c r="AL81" s="345" t="s">
        <v>553</v>
      </c>
      <c r="AM81" s="345" t="s">
        <v>523</v>
      </c>
      <c r="AN81" s="345" t="s">
        <v>554</v>
      </c>
      <c r="AO81" s="345" t="s">
        <v>2143</v>
      </c>
      <c r="AP81" s="345" t="s">
        <v>2143</v>
      </c>
      <c r="AQ81" s="345" t="s">
        <v>2144</v>
      </c>
      <c r="AR81" s="345" t="s">
        <v>2145</v>
      </c>
      <c r="AS81" s="345" t="s">
        <v>2903</v>
      </c>
      <c r="AT81" s="345" t="s">
        <v>2146</v>
      </c>
      <c r="AU81" s="345" t="s">
        <v>2147</v>
      </c>
      <c r="AV81" s="345" t="s">
        <v>2148</v>
      </c>
      <c r="AW81" s="345" t="s">
        <v>2149</v>
      </c>
      <c r="AX81" s="345" t="s">
        <v>2150</v>
      </c>
      <c r="AY81" s="258"/>
      <c r="AZ81" s="260"/>
      <c r="BA81" s="258" t="s">
        <v>1338</v>
      </c>
      <c r="BB81" s="258" t="s">
        <v>392</v>
      </c>
      <c r="BC81" s="258" t="s">
        <v>382</v>
      </c>
      <c r="BD81" s="258" t="s">
        <v>413</v>
      </c>
      <c r="BE81" s="258" t="s">
        <v>391</v>
      </c>
      <c r="BF81" s="258"/>
      <c r="BG81" s="258" t="s">
        <v>552</v>
      </c>
      <c r="BH81" s="258" t="s">
        <v>553</v>
      </c>
      <c r="BI81" s="258" t="s">
        <v>523</v>
      </c>
      <c r="BJ81" s="258" t="s">
        <v>554</v>
      </c>
      <c r="BK81" s="258" t="s">
        <v>1339</v>
      </c>
      <c r="BL81" s="258" t="s">
        <v>1339</v>
      </c>
      <c r="BM81" s="258" t="s">
        <v>1340</v>
      </c>
      <c r="BN81" s="258" t="s">
        <v>1341</v>
      </c>
      <c r="BO81" s="258" t="s">
        <v>1342</v>
      </c>
      <c r="BP81" s="275" t="s">
        <v>1343</v>
      </c>
      <c r="BQ81" s="275" t="s">
        <v>1344</v>
      </c>
      <c r="BR81" s="275" t="s">
        <v>1345</v>
      </c>
      <c r="BS81" s="275" t="s">
        <v>1346</v>
      </c>
      <c r="BT81" s="275" t="s">
        <v>1185</v>
      </c>
      <c r="BU81" s="258"/>
      <c r="BV81" s="260"/>
      <c r="BW81" s="258" t="s">
        <v>551</v>
      </c>
      <c r="BX81" s="258" t="s">
        <v>392</v>
      </c>
      <c r="BY81" s="258" t="s">
        <v>382</v>
      </c>
      <c r="BZ81" s="258" t="s">
        <v>413</v>
      </c>
      <c r="CA81" s="258" t="s">
        <v>391</v>
      </c>
      <c r="CB81" s="258"/>
      <c r="CC81" s="258" t="s">
        <v>552</v>
      </c>
      <c r="CD81" s="258" t="s">
        <v>553</v>
      </c>
      <c r="CE81" s="258" t="s">
        <v>523</v>
      </c>
      <c r="CF81" s="258" t="s">
        <v>554</v>
      </c>
      <c r="CG81" s="258" t="s">
        <v>1347</v>
      </c>
      <c r="CH81" s="258" t="s">
        <v>1347</v>
      </c>
      <c r="CI81" s="258" t="s">
        <v>1348</v>
      </c>
      <c r="CJ81" s="258" t="s">
        <v>1349</v>
      </c>
      <c r="CK81" s="258" t="s">
        <v>1350</v>
      </c>
      <c r="CL81" s="275" t="s">
        <v>1351</v>
      </c>
      <c r="CM81" s="275" t="s">
        <v>1352</v>
      </c>
      <c r="CN81" s="275" t="s">
        <v>1353</v>
      </c>
      <c r="CO81" s="275" t="s">
        <v>1354</v>
      </c>
      <c r="CP81" s="275" t="s">
        <v>1355</v>
      </c>
      <c r="CQ81" s="258"/>
      <c r="CR81" s="260"/>
      <c r="CS81" s="345" t="s">
        <v>2552</v>
      </c>
      <c r="CT81" s="345" t="s">
        <v>392</v>
      </c>
      <c r="CU81" s="345" t="s">
        <v>382</v>
      </c>
      <c r="CV81" s="345" t="s">
        <v>2215</v>
      </c>
      <c r="CW81" s="345" t="s">
        <v>368</v>
      </c>
      <c r="CX81" s="345" t="s">
        <v>364</v>
      </c>
      <c r="CY81" s="345" t="s">
        <v>552</v>
      </c>
      <c r="CZ81" s="345" t="s">
        <v>553</v>
      </c>
      <c r="DA81" s="345" t="s">
        <v>523</v>
      </c>
      <c r="DB81" s="345" t="s">
        <v>554</v>
      </c>
      <c r="DC81" s="345" t="s">
        <v>2553</v>
      </c>
      <c r="DD81" s="345" t="s">
        <v>2553</v>
      </c>
      <c r="DE81" s="345" t="s">
        <v>2554</v>
      </c>
      <c r="DF81" s="345" t="s">
        <v>2555</v>
      </c>
      <c r="DG81" s="345" t="s">
        <v>2556</v>
      </c>
      <c r="DH81" s="345" t="s">
        <v>2557</v>
      </c>
      <c r="DI81" s="345" t="s">
        <v>2558</v>
      </c>
      <c r="DJ81" s="345" t="s">
        <v>2559</v>
      </c>
      <c r="DK81" s="345" t="s">
        <v>2560</v>
      </c>
      <c r="DL81" s="345" t="s">
        <v>2150</v>
      </c>
      <c r="DM81" s="258"/>
      <c r="DN81" s="260"/>
      <c r="DO81" s="345" t="s">
        <v>364</v>
      </c>
      <c r="DP81" s="345" t="s">
        <v>364</v>
      </c>
      <c r="DQ81" s="345" t="s">
        <v>364</v>
      </c>
      <c r="DR81" s="345" t="s">
        <v>364</v>
      </c>
      <c r="DS81" s="345" t="s">
        <v>364</v>
      </c>
      <c r="DT81" s="345" t="s">
        <v>364</v>
      </c>
      <c r="DU81" s="345" t="s">
        <v>364</v>
      </c>
      <c r="DV81" s="345" t="s">
        <v>364</v>
      </c>
      <c r="DW81" s="345" t="s">
        <v>364</v>
      </c>
      <c r="DX81" s="345" t="s">
        <v>364</v>
      </c>
      <c r="DY81" s="345" t="s">
        <v>2848</v>
      </c>
      <c r="DZ81" s="345" t="s">
        <v>2848</v>
      </c>
      <c r="EA81" s="345" t="s">
        <v>2849</v>
      </c>
      <c r="EB81" s="345" t="s">
        <v>2850</v>
      </c>
      <c r="EC81" s="345" t="s">
        <v>2851</v>
      </c>
      <c r="ED81" s="345" t="s">
        <v>2852</v>
      </c>
      <c r="EE81" s="345" t="s">
        <v>2853</v>
      </c>
      <c r="EF81" s="345" t="s">
        <v>2854</v>
      </c>
      <c r="EG81" s="345" t="s">
        <v>2855</v>
      </c>
      <c r="EH81" s="345" t="s">
        <v>2856</v>
      </c>
      <c r="EI81" s="258"/>
      <c r="EJ81" s="258"/>
      <c r="EK81" s="258" t="s">
        <v>1685</v>
      </c>
      <c r="EL81" s="258" t="s">
        <v>364</v>
      </c>
      <c r="EM81" s="258" t="s">
        <v>364</v>
      </c>
      <c r="EN81" s="258" t="s">
        <v>364</v>
      </c>
      <c r="EO81" s="258" t="s">
        <v>364</v>
      </c>
      <c r="EP81" s="258" t="s">
        <v>364</v>
      </c>
      <c r="EQ81" s="258" t="s">
        <v>364</v>
      </c>
      <c r="ER81" s="258" t="s">
        <v>364</v>
      </c>
      <c r="ES81" s="258" t="s">
        <v>364</v>
      </c>
      <c r="ET81" s="258" t="s">
        <v>364</v>
      </c>
      <c r="EU81" s="258" t="s">
        <v>1686</v>
      </c>
      <c r="EV81" s="258" t="s">
        <v>1686</v>
      </c>
      <c r="EW81" s="258" t="s">
        <v>1687</v>
      </c>
      <c r="EX81" s="258" t="s">
        <v>1688</v>
      </c>
      <c r="EY81" s="258" t="s">
        <v>1689</v>
      </c>
      <c r="EZ81" s="275" t="s">
        <v>1690</v>
      </c>
      <c r="FA81" s="275" t="s">
        <v>1691</v>
      </c>
      <c r="FB81" s="275" t="s">
        <v>1692</v>
      </c>
      <c r="FC81" s="275" t="s">
        <v>1693</v>
      </c>
      <c r="FD81" s="275" t="s">
        <v>1694</v>
      </c>
      <c r="FE81" s="258"/>
    </row>
    <row r="82" spans="1:161" s="2" customFormat="1" ht="12.75" customHeight="1" x14ac:dyDescent="0.25">
      <c r="A82" s="12"/>
      <c r="B82" s="12"/>
      <c r="C82" s="12"/>
      <c r="D82" s="12"/>
      <c r="E82" s="12"/>
      <c r="F82" s="12"/>
      <c r="G82" s="12"/>
      <c r="H82" s="12"/>
      <c r="I82" s="12"/>
      <c r="J82" s="12"/>
      <c r="K82" s="12"/>
      <c r="L82" s="12"/>
      <c r="M82" s="12"/>
      <c r="N82" s="12"/>
      <c r="O82" s="12"/>
      <c r="P82" s="12"/>
      <c r="Q82" s="12"/>
      <c r="R82" s="12"/>
      <c r="S82" s="12"/>
      <c r="T82" s="12"/>
      <c r="U82" s="12"/>
      <c r="V82" s="12"/>
      <c r="W82" s="12"/>
      <c r="X82" s="12"/>
      <c r="Y82" s="12"/>
      <c r="Z82" s="12"/>
      <c r="AA82" s="12"/>
      <c r="AB82" s="12"/>
      <c r="AC82" s="248" t="s">
        <v>360</v>
      </c>
      <c r="AD82" s="257" t="str">
        <f t="shared" ca="1" si="41"/>
        <v>283,625</v>
      </c>
      <c r="AE82" s="345" t="s">
        <v>2151</v>
      </c>
      <c r="AF82" s="345" t="s">
        <v>2152</v>
      </c>
      <c r="AG82" s="345" t="s">
        <v>792</v>
      </c>
      <c r="AH82" s="345" t="s">
        <v>2216</v>
      </c>
      <c r="AI82" s="345" t="s">
        <v>2217</v>
      </c>
      <c r="AJ82" s="345" t="s">
        <v>2201</v>
      </c>
      <c r="AK82" s="345" t="s">
        <v>2153</v>
      </c>
      <c r="AL82" s="345" t="s">
        <v>2154</v>
      </c>
      <c r="AM82" s="345" t="s">
        <v>2155</v>
      </c>
      <c r="AN82" s="345" t="s">
        <v>2156</v>
      </c>
      <c r="AO82" s="345" t="s">
        <v>2157</v>
      </c>
      <c r="AP82" s="345" t="s">
        <v>2158</v>
      </c>
      <c r="AQ82" s="345" t="s">
        <v>2159</v>
      </c>
      <c r="AR82" s="345" t="s">
        <v>2160</v>
      </c>
      <c r="AS82" s="345" t="s">
        <v>2161</v>
      </c>
      <c r="AT82" s="345" t="s">
        <v>2162</v>
      </c>
      <c r="AU82" s="345" t="s">
        <v>2163</v>
      </c>
      <c r="AV82" s="345" t="s">
        <v>2164</v>
      </c>
      <c r="AW82" s="345" t="s">
        <v>2165</v>
      </c>
      <c r="AX82" s="345" t="s">
        <v>2125</v>
      </c>
      <c r="AY82" s="258"/>
      <c r="AZ82" s="260"/>
      <c r="BA82" s="258" t="s">
        <v>769</v>
      </c>
      <c r="BB82" s="258" t="s">
        <v>1356</v>
      </c>
      <c r="BC82" s="258" t="s">
        <v>1019</v>
      </c>
      <c r="BD82" s="258" t="s">
        <v>1357</v>
      </c>
      <c r="BE82" s="258" t="s">
        <v>1358</v>
      </c>
      <c r="BF82" s="258" t="s">
        <v>1359</v>
      </c>
      <c r="BG82" s="258" t="s">
        <v>1360</v>
      </c>
      <c r="BH82" s="258" t="s">
        <v>1361</v>
      </c>
      <c r="BI82" s="258" t="s">
        <v>484</v>
      </c>
      <c r="BJ82" s="258" t="s">
        <v>1362</v>
      </c>
      <c r="BK82" s="258" t="s">
        <v>1363</v>
      </c>
      <c r="BL82" s="258" t="s">
        <v>1364</v>
      </c>
      <c r="BM82" s="258" t="s">
        <v>1365</v>
      </c>
      <c r="BN82" s="258" t="s">
        <v>1366</v>
      </c>
      <c r="BO82" s="258" t="s">
        <v>1367</v>
      </c>
      <c r="BP82" s="275" t="s">
        <v>1368</v>
      </c>
      <c r="BQ82" s="275" t="s">
        <v>1369</v>
      </c>
      <c r="BR82" s="275" t="s">
        <v>1368</v>
      </c>
      <c r="BS82" s="275" t="s">
        <v>1370</v>
      </c>
      <c r="BT82" s="275" t="s">
        <v>1065</v>
      </c>
      <c r="BU82" s="258"/>
      <c r="BV82" s="260"/>
      <c r="BW82" s="258" t="s">
        <v>562</v>
      </c>
      <c r="BX82" s="258" t="s">
        <v>562</v>
      </c>
      <c r="BY82" s="258" t="s">
        <v>562</v>
      </c>
      <c r="BZ82" s="258" t="s">
        <v>562</v>
      </c>
      <c r="CA82" s="258" t="s">
        <v>562</v>
      </c>
      <c r="CB82" s="258" t="s">
        <v>562</v>
      </c>
      <c r="CC82" s="258" t="s">
        <v>562</v>
      </c>
      <c r="CD82" s="258" t="s">
        <v>562</v>
      </c>
      <c r="CE82" s="258" t="s">
        <v>562</v>
      </c>
      <c r="CF82" s="258" t="s">
        <v>562</v>
      </c>
      <c r="CG82" s="258" t="s">
        <v>562</v>
      </c>
      <c r="CH82" s="258" t="s">
        <v>562</v>
      </c>
      <c r="CI82" s="258" t="s">
        <v>562</v>
      </c>
      <c r="CJ82" s="258" t="s">
        <v>562</v>
      </c>
      <c r="CK82" s="258" t="s">
        <v>562</v>
      </c>
      <c r="CL82" s="275" t="s">
        <v>562</v>
      </c>
      <c r="CM82" s="275" t="s">
        <v>562</v>
      </c>
      <c r="CN82" s="275" t="s">
        <v>562</v>
      </c>
      <c r="CO82" s="275" t="s">
        <v>562</v>
      </c>
      <c r="CP82" s="275" t="s">
        <v>562</v>
      </c>
      <c r="CQ82" s="258"/>
      <c r="CR82" s="260"/>
      <c r="CS82" s="345" t="s">
        <v>2561</v>
      </c>
      <c r="CT82" s="345" t="s">
        <v>2562</v>
      </c>
      <c r="CU82" s="345" t="s">
        <v>2404</v>
      </c>
      <c r="CV82" s="345" t="s">
        <v>461</v>
      </c>
      <c r="CW82" s="345" t="s">
        <v>2563</v>
      </c>
      <c r="CX82" s="345" t="s">
        <v>2201</v>
      </c>
      <c r="CY82" s="345" t="s">
        <v>2564</v>
      </c>
      <c r="CZ82" s="345" t="s">
        <v>2565</v>
      </c>
      <c r="DA82" s="345" t="s">
        <v>820</v>
      </c>
      <c r="DB82" s="345" t="s">
        <v>2566</v>
      </c>
      <c r="DC82" s="345" t="s">
        <v>2567</v>
      </c>
      <c r="DD82" s="345" t="s">
        <v>2568</v>
      </c>
      <c r="DE82" s="345" t="s">
        <v>2569</v>
      </c>
      <c r="DF82" s="345" t="s">
        <v>2570</v>
      </c>
      <c r="DG82" s="345" t="s">
        <v>2571</v>
      </c>
      <c r="DH82" s="345" t="s">
        <v>2572</v>
      </c>
      <c r="DI82" s="345" t="s">
        <v>2573</v>
      </c>
      <c r="DJ82" s="345" t="s">
        <v>2574</v>
      </c>
      <c r="DK82" s="345" t="s">
        <v>2575</v>
      </c>
      <c r="DL82" s="345" t="s">
        <v>2576</v>
      </c>
      <c r="DM82" s="258"/>
      <c r="DN82" s="260"/>
      <c r="DO82" s="345" t="s">
        <v>2857</v>
      </c>
      <c r="DP82" s="345" t="s">
        <v>2858</v>
      </c>
      <c r="DQ82" s="345" t="s">
        <v>2859</v>
      </c>
      <c r="DR82" s="345" t="s">
        <v>2860</v>
      </c>
      <c r="DS82" s="345" t="s">
        <v>2861</v>
      </c>
      <c r="DT82" s="345" t="s">
        <v>364</v>
      </c>
      <c r="DU82" s="345" t="s">
        <v>397</v>
      </c>
      <c r="DV82" s="345" t="s">
        <v>2862</v>
      </c>
      <c r="DW82" s="345" t="s">
        <v>818</v>
      </c>
      <c r="DX82" s="345" t="s">
        <v>2863</v>
      </c>
      <c r="DY82" s="345" t="s">
        <v>2864</v>
      </c>
      <c r="DZ82" s="345" t="s">
        <v>2865</v>
      </c>
      <c r="EA82" s="345" t="s">
        <v>2866</v>
      </c>
      <c r="EB82" s="345" t="s">
        <v>2867</v>
      </c>
      <c r="EC82" s="345" t="s">
        <v>2868</v>
      </c>
      <c r="ED82" s="345" t="s">
        <v>2869</v>
      </c>
      <c r="EE82" s="345" t="s">
        <v>2870</v>
      </c>
      <c r="EF82" s="345" t="s">
        <v>2871</v>
      </c>
      <c r="EG82" s="345" t="s">
        <v>2872</v>
      </c>
      <c r="EH82" s="345" t="s">
        <v>1656</v>
      </c>
      <c r="EI82" s="258"/>
      <c r="EJ82" s="258"/>
      <c r="EK82" s="258" t="s">
        <v>562</v>
      </c>
      <c r="EL82" s="258" t="s">
        <v>562</v>
      </c>
      <c r="EM82" s="258" t="s">
        <v>562</v>
      </c>
      <c r="EN82" s="258" t="s">
        <v>562</v>
      </c>
      <c r="EO82" s="258" t="s">
        <v>562</v>
      </c>
      <c r="EP82" s="258" t="s">
        <v>562</v>
      </c>
      <c r="EQ82" s="258" t="s">
        <v>562</v>
      </c>
      <c r="ER82" s="258" t="s">
        <v>562</v>
      </c>
      <c r="ES82" s="258" t="s">
        <v>562</v>
      </c>
      <c r="ET82" s="258" t="s">
        <v>562</v>
      </c>
      <c r="EU82" s="258" t="s">
        <v>562</v>
      </c>
      <c r="EV82" s="258" t="s">
        <v>562</v>
      </c>
      <c r="EW82" s="258" t="s">
        <v>562</v>
      </c>
      <c r="EX82" s="258" t="s">
        <v>562</v>
      </c>
      <c r="EY82" s="258" t="s">
        <v>562</v>
      </c>
      <c r="EZ82" s="275" t="s">
        <v>562</v>
      </c>
      <c r="FA82" s="275" t="s">
        <v>562</v>
      </c>
      <c r="FB82" s="275" t="s">
        <v>562</v>
      </c>
      <c r="FC82" s="275" t="s">
        <v>562</v>
      </c>
      <c r="FD82" s="275" t="s">
        <v>562</v>
      </c>
      <c r="FE82" s="258"/>
    </row>
    <row r="83" spans="1:161" s="2" customFormat="1" ht="12.75" customHeight="1" x14ac:dyDescent="0.25">
      <c r="A83" s="12"/>
      <c r="B83" s="12"/>
      <c r="C83" s="12"/>
      <c r="D83" s="12"/>
      <c r="E83" s="12"/>
      <c r="F83" s="12"/>
      <c r="G83" s="12"/>
      <c r="H83" s="12"/>
      <c r="I83" s="12"/>
      <c r="J83" s="12"/>
      <c r="K83" s="12"/>
      <c r="L83" s="12"/>
      <c r="M83" s="12"/>
      <c r="N83" s="12"/>
      <c r="O83" s="12"/>
      <c r="P83" s="12"/>
      <c r="Q83" s="12"/>
      <c r="R83" s="12"/>
      <c r="S83" s="12"/>
      <c r="T83" s="12"/>
      <c r="U83" s="12"/>
      <c r="V83" s="12"/>
      <c r="W83" s="12"/>
      <c r="X83" s="12"/>
      <c r="Y83" s="12"/>
      <c r="Z83" s="12"/>
      <c r="AA83" s="12"/>
      <c r="AB83" s="12"/>
      <c r="AC83" s="248" t="s">
        <v>148</v>
      </c>
      <c r="AD83" s="257" t="str">
        <f t="shared" ca="1" si="41"/>
        <v>111,970</v>
      </c>
      <c r="AE83" s="345" t="s">
        <v>2166</v>
      </c>
      <c r="AF83" s="345" t="s">
        <v>556</v>
      </c>
      <c r="AG83" s="345" t="s">
        <v>557</v>
      </c>
      <c r="AH83" s="345" t="s">
        <v>415</v>
      </c>
      <c r="AI83" s="345" t="s">
        <v>385</v>
      </c>
      <c r="AJ83" s="345" t="s">
        <v>414</v>
      </c>
      <c r="AK83" s="345" t="s">
        <v>408</v>
      </c>
      <c r="AL83" s="345" t="s">
        <v>558</v>
      </c>
      <c r="AM83" s="345" t="s">
        <v>559</v>
      </c>
      <c r="AN83" s="345" t="s">
        <v>406</v>
      </c>
      <c r="AO83" s="345" t="s">
        <v>2167</v>
      </c>
      <c r="AP83" s="345" t="s">
        <v>2167</v>
      </c>
      <c r="AQ83" s="345" t="s">
        <v>2168</v>
      </c>
      <c r="AR83" s="345" t="s">
        <v>1145</v>
      </c>
      <c r="AS83" s="345" t="s">
        <v>2169</v>
      </c>
      <c r="AT83" s="345" t="s">
        <v>2170</v>
      </c>
      <c r="AU83" s="345" t="s">
        <v>2171</v>
      </c>
      <c r="AV83" s="345" t="s">
        <v>2172</v>
      </c>
      <c r="AW83" s="345" t="s">
        <v>2173</v>
      </c>
      <c r="AX83" s="345" t="s">
        <v>1379</v>
      </c>
      <c r="AY83" s="258"/>
      <c r="AZ83" s="260"/>
      <c r="BA83" s="258" t="s">
        <v>555</v>
      </c>
      <c r="BB83" s="258" t="s">
        <v>556</v>
      </c>
      <c r="BC83" s="258" t="s">
        <v>557</v>
      </c>
      <c r="BD83" s="258" t="s">
        <v>415</v>
      </c>
      <c r="BE83" s="258" t="s">
        <v>385</v>
      </c>
      <c r="BF83" s="258" t="s">
        <v>414</v>
      </c>
      <c r="BG83" s="258" t="s">
        <v>408</v>
      </c>
      <c r="BH83" s="258" t="s">
        <v>558</v>
      </c>
      <c r="BI83" s="258" t="s">
        <v>559</v>
      </c>
      <c r="BJ83" s="258" t="s">
        <v>406</v>
      </c>
      <c r="BK83" s="258" t="s">
        <v>1371</v>
      </c>
      <c r="BL83" s="258" t="s">
        <v>1371</v>
      </c>
      <c r="BM83" s="258" t="s">
        <v>1372</v>
      </c>
      <c r="BN83" s="258" t="s">
        <v>1373</v>
      </c>
      <c r="BO83" s="258" t="s">
        <v>1374</v>
      </c>
      <c r="BP83" s="275" t="s">
        <v>1375</v>
      </c>
      <c r="BQ83" s="275" t="s">
        <v>1376</v>
      </c>
      <c r="BR83" s="275" t="s">
        <v>1377</v>
      </c>
      <c r="BS83" s="275" t="s">
        <v>1378</v>
      </c>
      <c r="BT83" s="275" t="s">
        <v>1379</v>
      </c>
      <c r="BU83" s="258"/>
      <c r="BV83" s="260"/>
      <c r="BW83" s="258" t="s">
        <v>555</v>
      </c>
      <c r="BX83" s="258" t="s">
        <v>556</v>
      </c>
      <c r="BY83" s="258" t="s">
        <v>557</v>
      </c>
      <c r="BZ83" s="258" t="s">
        <v>415</v>
      </c>
      <c r="CA83" s="258" t="s">
        <v>385</v>
      </c>
      <c r="CB83" s="258" t="s">
        <v>414</v>
      </c>
      <c r="CC83" s="258" t="s">
        <v>408</v>
      </c>
      <c r="CD83" s="258" t="s">
        <v>558</v>
      </c>
      <c r="CE83" s="258" t="s">
        <v>559</v>
      </c>
      <c r="CF83" s="258" t="s">
        <v>406</v>
      </c>
      <c r="CG83" s="258" t="s">
        <v>1380</v>
      </c>
      <c r="CH83" s="258" t="s">
        <v>1380</v>
      </c>
      <c r="CI83" s="258" t="s">
        <v>1381</v>
      </c>
      <c r="CJ83" s="258" t="s">
        <v>1382</v>
      </c>
      <c r="CK83" s="258" t="s">
        <v>1383</v>
      </c>
      <c r="CL83" s="275" t="s">
        <v>1384</v>
      </c>
      <c r="CM83" s="275" t="s">
        <v>1385</v>
      </c>
      <c r="CN83" s="275" t="s">
        <v>1386</v>
      </c>
      <c r="CO83" s="275" t="s">
        <v>1387</v>
      </c>
      <c r="CP83" s="275" t="s">
        <v>1388</v>
      </c>
      <c r="CQ83" s="258"/>
      <c r="CR83" s="260"/>
      <c r="CS83" s="345" t="s">
        <v>2577</v>
      </c>
      <c r="CT83" s="345" t="s">
        <v>556</v>
      </c>
      <c r="CU83" s="345" t="s">
        <v>557</v>
      </c>
      <c r="CV83" s="345" t="s">
        <v>415</v>
      </c>
      <c r="CW83" s="345" t="s">
        <v>385</v>
      </c>
      <c r="CX83" s="345" t="s">
        <v>414</v>
      </c>
      <c r="CY83" s="345" t="s">
        <v>408</v>
      </c>
      <c r="CZ83" s="345" t="s">
        <v>558</v>
      </c>
      <c r="DA83" s="345" t="s">
        <v>559</v>
      </c>
      <c r="DB83" s="345" t="s">
        <v>406</v>
      </c>
      <c r="DC83" s="345" t="s">
        <v>2578</v>
      </c>
      <c r="DD83" s="345" t="s">
        <v>2578</v>
      </c>
      <c r="DE83" s="345" t="s">
        <v>2579</v>
      </c>
      <c r="DF83" s="345" t="s">
        <v>2580</v>
      </c>
      <c r="DG83" s="345" t="s">
        <v>2581</v>
      </c>
      <c r="DH83" s="345" t="s">
        <v>2582</v>
      </c>
      <c r="DI83" s="345" t="s">
        <v>2583</v>
      </c>
      <c r="DJ83" s="345" t="s">
        <v>2584</v>
      </c>
      <c r="DK83" s="345" t="s">
        <v>2585</v>
      </c>
      <c r="DL83" s="345" t="s">
        <v>2586</v>
      </c>
      <c r="DM83" s="258"/>
      <c r="DN83" s="260"/>
      <c r="DO83" s="345" t="s">
        <v>392</v>
      </c>
      <c r="DP83" s="345" t="s">
        <v>364</v>
      </c>
      <c r="DQ83" s="345" t="s">
        <v>364</v>
      </c>
      <c r="DR83" s="345" t="s">
        <v>364</v>
      </c>
      <c r="DS83" s="345" t="s">
        <v>364</v>
      </c>
      <c r="DT83" s="345" t="s">
        <v>364</v>
      </c>
      <c r="DU83" s="345" t="s">
        <v>364</v>
      </c>
      <c r="DV83" s="345" t="s">
        <v>364</v>
      </c>
      <c r="DW83" s="345" t="s">
        <v>364</v>
      </c>
      <c r="DX83" s="345" t="s">
        <v>364</v>
      </c>
      <c r="DY83" s="345" t="s">
        <v>2873</v>
      </c>
      <c r="DZ83" s="345" t="s">
        <v>2873</v>
      </c>
      <c r="EA83" s="345" t="s">
        <v>1947</v>
      </c>
      <c r="EB83" s="345" t="s">
        <v>2874</v>
      </c>
      <c r="EC83" s="345" t="s">
        <v>2875</v>
      </c>
      <c r="ED83" s="345" t="s">
        <v>2876</v>
      </c>
      <c r="EE83" s="345" t="s">
        <v>2877</v>
      </c>
      <c r="EF83" s="345" t="s">
        <v>2878</v>
      </c>
      <c r="EG83" s="345" t="s">
        <v>2879</v>
      </c>
      <c r="EH83" s="345" t="s">
        <v>1442</v>
      </c>
      <c r="EI83" s="258"/>
      <c r="EJ83" s="258"/>
      <c r="EK83" s="258" t="s">
        <v>364</v>
      </c>
      <c r="EL83" s="258" t="s">
        <v>364</v>
      </c>
      <c r="EM83" s="258" t="s">
        <v>364</v>
      </c>
      <c r="EN83" s="258" t="s">
        <v>364</v>
      </c>
      <c r="EO83" s="258" t="s">
        <v>364</v>
      </c>
      <c r="EP83" s="258" t="s">
        <v>364</v>
      </c>
      <c r="EQ83" s="258" t="s">
        <v>364</v>
      </c>
      <c r="ER83" s="258" t="s">
        <v>364</v>
      </c>
      <c r="ES83" s="258" t="s">
        <v>364</v>
      </c>
      <c r="ET83" s="258" t="s">
        <v>364</v>
      </c>
      <c r="EU83" s="258" t="s">
        <v>1695</v>
      </c>
      <c r="EV83" s="258" t="s">
        <v>1695</v>
      </c>
      <c r="EW83" s="258" t="s">
        <v>1696</v>
      </c>
      <c r="EX83" s="258" t="s">
        <v>1697</v>
      </c>
      <c r="EY83" s="258" t="s">
        <v>1698</v>
      </c>
      <c r="EZ83" s="275" t="s">
        <v>1699</v>
      </c>
      <c r="FA83" s="275" t="s">
        <v>1700</v>
      </c>
      <c r="FB83" s="275" t="s">
        <v>1701</v>
      </c>
      <c r="FC83" s="275" t="s">
        <v>1702</v>
      </c>
      <c r="FD83" s="275" t="s">
        <v>1656</v>
      </c>
      <c r="FE83" s="258"/>
    </row>
    <row r="84" spans="1:161" s="2" customFormat="1" ht="12.75" customHeight="1" x14ac:dyDescent="0.25">
      <c r="A84" s="12"/>
      <c r="B84" s="12"/>
      <c r="C84" s="12"/>
      <c r="D84" s="12"/>
      <c r="E84" s="12"/>
      <c r="F84" s="12"/>
      <c r="G84" s="12"/>
      <c r="H84" s="12"/>
      <c r="I84" s="12"/>
      <c r="J84" s="12"/>
      <c r="K84" s="12"/>
      <c r="L84" s="12"/>
      <c r="M84" s="12"/>
      <c r="N84" s="12"/>
      <c r="O84" s="12"/>
      <c r="P84" s="12"/>
      <c r="Q84" s="12"/>
      <c r="R84" s="12"/>
      <c r="S84" s="12"/>
      <c r="T84" s="12"/>
      <c r="U84" s="12"/>
      <c r="V84" s="12"/>
      <c r="W84" s="12"/>
      <c r="X84" s="12"/>
      <c r="Y84" s="12"/>
      <c r="Z84" s="12"/>
      <c r="AA84" s="12"/>
      <c r="AB84" s="12"/>
      <c r="AC84" s="248" t="s">
        <v>149</v>
      </c>
      <c r="AD84" s="257" t="str">
        <f t="shared" ca="1" si="41"/>
        <v>156,355</v>
      </c>
      <c r="AE84" s="345" t="s">
        <v>560</v>
      </c>
      <c r="AF84" s="345" t="s">
        <v>1389</v>
      </c>
      <c r="AG84" s="345" t="s">
        <v>954</v>
      </c>
      <c r="AH84" s="345" t="s">
        <v>1390</v>
      </c>
      <c r="AI84" s="345" t="s">
        <v>1391</v>
      </c>
      <c r="AJ84" s="345" t="s">
        <v>386</v>
      </c>
      <c r="AK84" s="345" t="s">
        <v>1392</v>
      </c>
      <c r="AL84" s="345" t="s">
        <v>1393</v>
      </c>
      <c r="AM84" s="345" t="s">
        <v>369</v>
      </c>
      <c r="AN84" s="345" t="s">
        <v>2174</v>
      </c>
      <c r="AO84" s="345" t="s">
        <v>2175</v>
      </c>
      <c r="AP84" s="345" t="s">
        <v>2176</v>
      </c>
      <c r="AQ84" s="345" t="s">
        <v>2177</v>
      </c>
      <c r="AR84" s="345" t="s">
        <v>2178</v>
      </c>
      <c r="AS84" s="345" t="s">
        <v>2179</v>
      </c>
      <c r="AT84" s="345" t="s">
        <v>562</v>
      </c>
      <c r="AU84" s="345" t="s">
        <v>562</v>
      </c>
      <c r="AV84" s="345" t="s">
        <v>562</v>
      </c>
      <c r="AW84" s="345" t="s">
        <v>2180</v>
      </c>
      <c r="AX84" s="345" t="s">
        <v>850</v>
      </c>
      <c r="AY84" s="258"/>
      <c r="AZ84" s="260"/>
      <c r="BA84" s="258" t="s">
        <v>560</v>
      </c>
      <c r="BB84" s="258" t="s">
        <v>1389</v>
      </c>
      <c r="BC84" s="258" t="s">
        <v>954</v>
      </c>
      <c r="BD84" s="258" t="s">
        <v>1390</v>
      </c>
      <c r="BE84" s="258" t="s">
        <v>1391</v>
      </c>
      <c r="BF84" s="258" t="s">
        <v>386</v>
      </c>
      <c r="BG84" s="258" t="s">
        <v>1392</v>
      </c>
      <c r="BH84" s="258" t="s">
        <v>1393</v>
      </c>
      <c r="BI84" s="258" t="s">
        <v>369</v>
      </c>
      <c r="BJ84" s="258" t="s">
        <v>1394</v>
      </c>
      <c r="BK84" s="258" t="s">
        <v>1395</v>
      </c>
      <c r="BL84" s="258" t="s">
        <v>1396</v>
      </c>
      <c r="BM84" s="258" t="s">
        <v>1397</v>
      </c>
      <c r="BN84" s="258" t="s">
        <v>1398</v>
      </c>
      <c r="BO84" s="258" t="s">
        <v>1399</v>
      </c>
      <c r="BP84" s="275" t="s">
        <v>562</v>
      </c>
      <c r="BQ84" s="275" t="s">
        <v>562</v>
      </c>
      <c r="BR84" s="275" t="s">
        <v>562</v>
      </c>
      <c r="BS84" s="275" t="s">
        <v>1400</v>
      </c>
      <c r="BT84" s="275" t="s">
        <v>1185</v>
      </c>
      <c r="BU84" s="258"/>
      <c r="BV84" s="260"/>
      <c r="BW84" s="258" t="s">
        <v>560</v>
      </c>
      <c r="BX84" s="258" t="s">
        <v>1389</v>
      </c>
      <c r="BY84" s="258" t="s">
        <v>954</v>
      </c>
      <c r="BZ84" s="258" t="s">
        <v>1401</v>
      </c>
      <c r="CA84" s="258" t="s">
        <v>530</v>
      </c>
      <c r="CB84" s="258" t="s">
        <v>386</v>
      </c>
      <c r="CC84" s="258" t="s">
        <v>1392</v>
      </c>
      <c r="CD84" s="258" t="s">
        <v>1393</v>
      </c>
      <c r="CE84" s="258" t="s">
        <v>544</v>
      </c>
      <c r="CF84" s="258" t="s">
        <v>1402</v>
      </c>
      <c r="CG84" s="258" t="s">
        <v>617</v>
      </c>
      <c r="CH84" s="258" t="s">
        <v>618</v>
      </c>
      <c r="CI84" s="258" t="s">
        <v>619</v>
      </c>
      <c r="CJ84" s="258" t="s">
        <v>620</v>
      </c>
      <c r="CK84" s="258" t="s">
        <v>621</v>
      </c>
      <c r="CL84" s="275" t="s">
        <v>562</v>
      </c>
      <c r="CM84" s="275" t="s">
        <v>562</v>
      </c>
      <c r="CN84" s="275" t="s">
        <v>562</v>
      </c>
      <c r="CO84" s="275" t="s">
        <v>1403</v>
      </c>
      <c r="CP84" s="275" t="s">
        <v>1079</v>
      </c>
      <c r="CQ84" s="258"/>
      <c r="CR84" s="260"/>
      <c r="CS84" s="345" t="s">
        <v>560</v>
      </c>
      <c r="CT84" s="345" t="s">
        <v>1389</v>
      </c>
      <c r="CU84" s="345" t="s">
        <v>954</v>
      </c>
      <c r="CV84" s="345" t="s">
        <v>2587</v>
      </c>
      <c r="CW84" s="345" t="s">
        <v>2588</v>
      </c>
      <c r="CX84" s="345" t="s">
        <v>386</v>
      </c>
      <c r="CY84" s="345" t="s">
        <v>1392</v>
      </c>
      <c r="CZ84" s="345" t="s">
        <v>1393</v>
      </c>
      <c r="DA84" s="345" t="s">
        <v>841</v>
      </c>
      <c r="DB84" s="345" t="s">
        <v>2589</v>
      </c>
      <c r="DC84" s="345" t="s">
        <v>2590</v>
      </c>
      <c r="DD84" s="345" t="s">
        <v>2591</v>
      </c>
      <c r="DE84" s="345" t="s">
        <v>2592</v>
      </c>
      <c r="DF84" s="345" t="s">
        <v>2593</v>
      </c>
      <c r="DG84" s="345" t="s">
        <v>2594</v>
      </c>
      <c r="DH84" s="345" t="s">
        <v>562</v>
      </c>
      <c r="DI84" s="345" t="s">
        <v>562</v>
      </c>
      <c r="DJ84" s="345" t="s">
        <v>562</v>
      </c>
      <c r="DK84" s="345" t="s">
        <v>2595</v>
      </c>
      <c r="DL84" s="345" t="s">
        <v>2150</v>
      </c>
      <c r="DM84" s="258"/>
      <c r="DN84" s="260"/>
      <c r="DO84" s="345" t="s">
        <v>364</v>
      </c>
      <c r="DP84" s="345" t="s">
        <v>364</v>
      </c>
      <c r="DQ84" s="345" t="s">
        <v>364</v>
      </c>
      <c r="DR84" s="345" t="s">
        <v>364</v>
      </c>
      <c r="DS84" s="345" t="s">
        <v>364</v>
      </c>
      <c r="DT84" s="345" t="s">
        <v>364</v>
      </c>
      <c r="DU84" s="345" t="s">
        <v>364</v>
      </c>
      <c r="DV84" s="345" t="s">
        <v>364</v>
      </c>
      <c r="DW84" s="345" t="s">
        <v>364</v>
      </c>
      <c r="DX84" s="345" t="s">
        <v>789</v>
      </c>
      <c r="DY84" s="345" t="s">
        <v>2880</v>
      </c>
      <c r="DZ84" s="345" t="s">
        <v>2881</v>
      </c>
      <c r="EA84" s="345" t="s">
        <v>2882</v>
      </c>
      <c r="EB84" s="345" t="s">
        <v>2883</v>
      </c>
      <c r="EC84" s="345" t="s">
        <v>2884</v>
      </c>
      <c r="ED84" s="345" t="s">
        <v>562</v>
      </c>
      <c r="EE84" s="345" t="s">
        <v>562</v>
      </c>
      <c r="EF84" s="345" t="s">
        <v>562</v>
      </c>
      <c r="EG84" s="345" t="s">
        <v>2885</v>
      </c>
      <c r="EH84" s="345" t="s">
        <v>2700</v>
      </c>
      <c r="EI84" s="258"/>
      <c r="EJ84" s="258"/>
      <c r="EK84" s="258" t="s">
        <v>364</v>
      </c>
      <c r="EL84" s="258" t="s">
        <v>364</v>
      </c>
      <c r="EM84" s="258" t="s">
        <v>364</v>
      </c>
      <c r="EN84" s="258" t="s">
        <v>1703</v>
      </c>
      <c r="EO84" s="258" t="s">
        <v>473</v>
      </c>
      <c r="EP84" s="258" t="s">
        <v>364</v>
      </c>
      <c r="EQ84" s="258" t="s">
        <v>364</v>
      </c>
      <c r="ER84" s="258" t="s">
        <v>364</v>
      </c>
      <c r="ES84" s="258" t="s">
        <v>818</v>
      </c>
      <c r="ET84" s="258" t="s">
        <v>1704</v>
      </c>
      <c r="EU84" s="258" t="s">
        <v>1705</v>
      </c>
      <c r="EV84" s="258" t="s">
        <v>1706</v>
      </c>
      <c r="EW84" s="258" t="s">
        <v>1707</v>
      </c>
      <c r="EX84" s="258" t="s">
        <v>1708</v>
      </c>
      <c r="EY84" s="258" t="s">
        <v>1709</v>
      </c>
      <c r="EZ84" s="275" t="s">
        <v>562</v>
      </c>
      <c r="FA84" s="275" t="s">
        <v>562</v>
      </c>
      <c r="FB84" s="275" t="s">
        <v>562</v>
      </c>
      <c r="FC84" s="275" t="s">
        <v>1710</v>
      </c>
      <c r="FD84" s="275" t="s">
        <v>1500</v>
      </c>
      <c r="FE84" s="258"/>
    </row>
    <row r="85" spans="1:161" s="2" customFormat="1" ht="12.75" customHeight="1" x14ac:dyDescent="0.25">
      <c r="A85" s="12"/>
      <c r="B85" s="12"/>
      <c r="C85" s="12"/>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248" t="s">
        <v>75</v>
      </c>
      <c r="AD85" s="257" t="str">
        <f t="shared" ca="1" si="41"/>
        <v>525,276</v>
      </c>
      <c r="AE85" s="345" t="s">
        <v>2181</v>
      </c>
      <c r="AF85" s="345" t="s">
        <v>364</v>
      </c>
      <c r="AG85" s="345" t="s">
        <v>364</v>
      </c>
      <c r="AH85" s="345" t="s">
        <v>364</v>
      </c>
      <c r="AI85" s="345" t="s">
        <v>364</v>
      </c>
      <c r="AJ85" s="345" t="s">
        <v>364</v>
      </c>
      <c r="AK85" s="345" t="s">
        <v>2182</v>
      </c>
      <c r="AL85" s="345" t="s">
        <v>2183</v>
      </c>
      <c r="AM85" s="345" t="s">
        <v>2184</v>
      </c>
      <c r="AN85" s="345" t="s">
        <v>2185</v>
      </c>
      <c r="AO85" s="345" t="s">
        <v>2186</v>
      </c>
      <c r="AP85" s="345" t="s">
        <v>2187</v>
      </c>
      <c r="AQ85" s="345" t="s">
        <v>2188</v>
      </c>
      <c r="AR85" s="345" t="s">
        <v>2189</v>
      </c>
      <c r="AS85" s="345" t="s">
        <v>2190</v>
      </c>
      <c r="AT85" s="345" t="s">
        <v>2191</v>
      </c>
      <c r="AU85" s="345" t="s">
        <v>2192</v>
      </c>
      <c r="AV85" s="345" t="s">
        <v>2193</v>
      </c>
      <c r="AW85" s="345" t="s">
        <v>2194</v>
      </c>
      <c r="AX85" s="345" t="s">
        <v>1294</v>
      </c>
      <c r="AY85" s="258"/>
      <c r="AZ85" s="260"/>
      <c r="BA85" s="258" t="s">
        <v>1404</v>
      </c>
      <c r="BB85" s="258"/>
      <c r="BC85" s="258"/>
      <c r="BD85" s="258" t="s">
        <v>1405</v>
      </c>
      <c r="BE85" s="258" t="s">
        <v>1406</v>
      </c>
      <c r="BF85" s="258" t="s">
        <v>1407</v>
      </c>
      <c r="BG85" s="258" t="s">
        <v>1408</v>
      </c>
      <c r="BH85" s="258" t="s">
        <v>1409</v>
      </c>
      <c r="BI85" s="258" t="s">
        <v>1410</v>
      </c>
      <c r="BJ85" s="258" t="s">
        <v>1411</v>
      </c>
      <c r="BK85" s="258" t="s">
        <v>1412</v>
      </c>
      <c r="BL85" s="258" t="s">
        <v>1413</v>
      </c>
      <c r="BM85" s="258" t="s">
        <v>1414</v>
      </c>
      <c r="BN85" s="258" t="s">
        <v>1415</v>
      </c>
      <c r="BO85" s="258" t="s">
        <v>1416</v>
      </c>
      <c r="BP85" s="275" t="s">
        <v>1417</v>
      </c>
      <c r="BQ85" s="275" t="s">
        <v>1418</v>
      </c>
      <c r="BR85" s="275" t="s">
        <v>1419</v>
      </c>
      <c r="BS85" s="275" t="s">
        <v>1420</v>
      </c>
      <c r="BT85" s="275" t="s">
        <v>1421</v>
      </c>
      <c r="BU85" s="258"/>
      <c r="BV85" s="260"/>
      <c r="BW85" s="258" t="s">
        <v>561</v>
      </c>
      <c r="BX85" s="258"/>
      <c r="BY85" s="258"/>
      <c r="BZ85" s="258" t="s">
        <v>1422</v>
      </c>
      <c r="CA85" s="258" t="s">
        <v>1423</v>
      </c>
      <c r="CB85" s="258" t="s">
        <v>1407</v>
      </c>
      <c r="CC85" s="258" t="s">
        <v>1424</v>
      </c>
      <c r="CD85" s="258" t="s">
        <v>1409</v>
      </c>
      <c r="CE85" s="258" t="s">
        <v>562</v>
      </c>
      <c r="CF85" s="258" t="s">
        <v>562</v>
      </c>
      <c r="CG85" s="258" t="s">
        <v>622</v>
      </c>
      <c r="CH85" s="258" t="s">
        <v>623</v>
      </c>
      <c r="CI85" s="258" t="s">
        <v>624</v>
      </c>
      <c r="CJ85" s="258" t="s">
        <v>625</v>
      </c>
      <c r="CK85" s="258" t="s">
        <v>626</v>
      </c>
      <c r="CL85" s="275" t="s">
        <v>1425</v>
      </c>
      <c r="CM85" s="275" t="s">
        <v>1426</v>
      </c>
      <c r="CN85" s="275" t="s">
        <v>1427</v>
      </c>
      <c r="CO85" s="275" t="s">
        <v>1428</v>
      </c>
      <c r="CP85" s="275" t="s">
        <v>1294</v>
      </c>
      <c r="CQ85" s="258"/>
      <c r="CR85" s="260"/>
      <c r="CS85" s="345" t="s">
        <v>2596</v>
      </c>
      <c r="CT85" s="345" t="s">
        <v>364</v>
      </c>
      <c r="CU85" s="345" t="s">
        <v>364</v>
      </c>
      <c r="CV85" s="345" t="s">
        <v>364</v>
      </c>
      <c r="CW85" s="345" t="s">
        <v>364</v>
      </c>
      <c r="CX85" s="345" t="s">
        <v>364</v>
      </c>
      <c r="CY85" s="345" t="s">
        <v>2597</v>
      </c>
      <c r="CZ85" s="345" t="s">
        <v>2598</v>
      </c>
      <c r="DA85" s="345" t="s">
        <v>2599</v>
      </c>
      <c r="DB85" s="345" t="s">
        <v>2600</v>
      </c>
      <c r="DC85" s="345" t="s">
        <v>2601</v>
      </c>
      <c r="DD85" s="345" t="s">
        <v>2602</v>
      </c>
      <c r="DE85" s="345" t="s">
        <v>2603</v>
      </c>
      <c r="DF85" s="345" t="s">
        <v>2604</v>
      </c>
      <c r="DG85" s="345" t="s">
        <v>2605</v>
      </c>
      <c r="DH85" s="345" t="s">
        <v>2606</v>
      </c>
      <c r="DI85" s="345" t="s">
        <v>2607</v>
      </c>
      <c r="DJ85" s="345" t="s">
        <v>2608</v>
      </c>
      <c r="DK85" s="345" t="s">
        <v>2609</v>
      </c>
      <c r="DL85" s="345" t="s">
        <v>1006</v>
      </c>
      <c r="DM85" s="258"/>
      <c r="DN85" s="260"/>
      <c r="DO85" s="345" t="s">
        <v>401</v>
      </c>
      <c r="DP85" s="345" t="s">
        <v>364</v>
      </c>
      <c r="DQ85" s="345" t="s">
        <v>364</v>
      </c>
      <c r="DR85" s="345" t="s">
        <v>364</v>
      </c>
      <c r="DS85" s="345" t="s">
        <v>364</v>
      </c>
      <c r="DT85" s="345" t="s">
        <v>364</v>
      </c>
      <c r="DU85" s="345" t="s">
        <v>2769</v>
      </c>
      <c r="DV85" s="345" t="s">
        <v>2886</v>
      </c>
      <c r="DW85" s="345" t="s">
        <v>499</v>
      </c>
      <c r="DX85" s="345" t="s">
        <v>2887</v>
      </c>
      <c r="DY85" s="345" t="s">
        <v>2888</v>
      </c>
      <c r="DZ85" s="345" t="s">
        <v>2888</v>
      </c>
      <c r="EA85" s="345" t="s">
        <v>2889</v>
      </c>
      <c r="EB85" s="345" t="s">
        <v>2890</v>
      </c>
      <c r="EC85" s="345" t="s">
        <v>2891</v>
      </c>
      <c r="ED85" s="345" t="s">
        <v>2892</v>
      </c>
      <c r="EE85" s="345" t="s">
        <v>2893</v>
      </c>
      <c r="EF85" s="345" t="s">
        <v>2894</v>
      </c>
      <c r="EG85" s="345" t="s">
        <v>2895</v>
      </c>
      <c r="EH85" s="345" t="s">
        <v>1544</v>
      </c>
      <c r="EI85" s="258"/>
      <c r="EJ85" s="258"/>
      <c r="EK85" s="258" t="s">
        <v>1711</v>
      </c>
      <c r="EL85" s="258" t="s">
        <v>364</v>
      </c>
      <c r="EM85" s="258" t="s">
        <v>364</v>
      </c>
      <c r="EN85" s="258" t="s">
        <v>1712</v>
      </c>
      <c r="EO85" s="258" t="s">
        <v>1713</v>
      </c>
      <c r="EP85" s="258" t="s">
        <v>364</v>
      </c>
      <c r="EQ85" s="258" t="s">
        <v>1067</v>
      </c>
      <c r="ER85" s="258" t="s">
        <v>364</v>
      </c>
      <c r="ES85" s="258" t="s">
        <v>562</v>
      </c>
      <c r="ET85" s="258" t="s">
        <v>562</v>
      </c>
      <c r="EU85" s="258" t="s">
        <v>1714</v>
      </c>
      <c r="EV85" s="258" t="s">
        <v>1715</v>
      </c>
      <c r="EW85" s="258" t="s">
        <v>1716</v>
      </c>
      <c r="EX85" s="258" t="s">
        <v>1717</v>
      </c>
      <c r="EY85" s="258" t="s">
        <v>1718</v>
      </c>
      <c r="EZ85" s="275" t="s">
        <v>1719</v>
      </c>
      <c r="FA85" s="275" t="s">
        <v>1720</v>
      </c>
      <c r="FB85" s="275" t="s">
        <v>1721</v>
      </c>
      <c r="FC85" s="275" t="s">
        <v>1722</v>
      </c>
      <c r="FD85" s="275" t="s">
        <v>1694</v>
      </c>
      <c r="FE85" s="258"/>
    </row>
    <row r="86" spans="1:161" s="2" customFormat="1" ht="12.75" customHeight="1" x14ac:dyDescent="0.25">
      <c r="A86" s="12"/>
      <c r="B86" s="12"/>
      <c r="C86" s="12"/>
      <c r="D86" s="12"/>
      <c r="E86" s="12"/>
      <c r="F86" s="12"/>
      <c r="G86" s="12"/>
      <c r="H86" s="12"/>
      <c r="I86" s="12"/>
      <c r="J86" s="12"/>
      <c r="K86" s="12"/>
      <c r="L86" s="12"/>
      <c r="M86" s="12"/>
      <c r="N86" s="12"/>
      <c r="O86" s="12"/>
      <c r="P86" s="12"/>
      <c r="Q86" s="12"/>
      <c r="R86" s="12"/>
      <c r="S86" s="12"/>
      <c r="T86" s="12"/>
      <c r="U86" s="12"/>
      <c r="V86" s="12"/>
      <c r="W86" s="12"/>
      <c r="X86" s="12"/>
      <c r="Y86" s="12"/>
      <c r="Z86" s="12"/>
      <c r="AA86" s="12"/>
      <c r="AB86" s="12"/>
      <c r="AC86" s="248" t="s">
        <v>361</v>
      </c>
      <c r="AD86" s="257" t="str">
        <f t="shared" ca="1" si="41"/>
        <v>-</v>
      </c>
      <c r="AE86" s="345" t="s">
        <v>562</v>
      </c>
      <c r="AF86" s="345" t="s">
        <v>562</v>
      </c>
      <c r="AG86" s="345" t="s">
        <v>562</v>
      </c>
      <c r="AH86" s="345" t="s">
        <v>562</v>
      </c>
      <c r="AI86" s="345" t="s">
        <v>562</v>
      </c>
      <c r="AJ86" s="345" t="s">
        <v>562</v>
      </c>
      <c r="AK86" s="345" t="s">
        <v>562</v>
      </c>
      <c r="AL86" s="345" t="s">
        <v>562</v>
      </c>
      <c r="AM86" s="345" t="s">
        <v>562</v>
      </c>
      <c r="AN86" s="345" t="s">
        <v>562</v>
      </c>
      <c r="AO86" s="345" t="s">
        <v>562</v>
      </c>
      <c r="AP86" s="345" t="s">
        <v>562</v>
      </c>
      <c r="AQ86" s="345" t="s">
        <v>562</v>
      </c>
      <c r="AR86" s="345" t="s">
        <v>562</v>
      </c>
      <c r="AS86" s="345" t="s">
        <v>562</v>
      </c>
      <c r="AT86" s="345" t="s">
        <v>562</v>
      </c>
      <c r="AU86" s="345" t="s">
        <v>562</v>
      </c>
      <c r="AV86" s="345" t="s">
        <v>562</v>
      </c>
      <c r="AW86" s="345" t="s">
        <v>562</v>
      </c>
      <c r="AX86" s="345" t="s">
        <v>562</v>
      </c>
      <c r="AY86" s="258"/>
      <c r="AZ86" s="260"/>
      <c r="BA86" s="258" t="s">
        <v>562</v>
      </c>
      <c r="BB86" s="258" t="s">
        <v>562</v>
      </c>
      <c r="BC86" s="258" t="s">
        <v>562</v>
      </c>
      <c r="BD86" s="258" t="s">
        <v>562</v>
      </c>
      <c r="BE86" s="258" t="s">
        <v>562</v>
      </c>
      <c r="BF86" s="258" t="s">
        <v>562</v>
      </c>
      <c r="BG86" s="258" t="s">
        <v>562</v>
      </c>
      <c r="BH86" s="258" t="s">
        <v>562</v>
      </c>
      <c r="BI86" s="258" t="s">
        <v>562</v>
      </c>
      <c r="BJ86" s="258" t="s">
        <v>562</v>
      </c>
      <c r="BK86" s="258" t="s">
        <v>562</v>
      </c>
      <c r="BL86" s="258" t="s">
        <v>562</v>
      </c>
      <c r="BM86" s="258" t="s">
        <v>562</v>
      </c>
      <c r="BN86" s="258" t="s">
        <v>562</v>
      </c>
      <c r="BO86" s="258" t="s">
        <v>562</v>
      </c>
      <c r="BP86" s="275" t="s">
        <v>562</v>
      </c>
      <c r="BQ86" s="275" t="s">
        <v>562</v>
      </c>
      <c r="BR86" s="275" t="s">
        <v>562</v>
      </c>
      <c r="BS86" s="275" t="s">
        <v>562</v>
      </c>
      <c r="BT86" s="275" t="s">
        <v>562</v>
      </c>
      <c r="BU86" s="258"/>
      <c r="BV86" s="260"/>
      <c r="BW86" s="258" t="s">
        <v>562</v>
      </c>
      <c r="BX86" s="258" t="s">
        <v>562</v>
      </c>
      <c r="BY86" s="258" t="s">
        <v>562</v>
      </c>
      <c r="BZ86" s="258" t="s">
        <v>562</v>
      </c>
      <c r="CA86" s="258" t="s">
        <v>562</v>
      </c>
      <c r="CB86" s="258" t="s">
        <v>562</v>
      </c>
      <c r="CC86" s="258" t="s">
        <v>562</v>
      </c>
      <c r="CD86" s="258" t="s">
        <v>562</v>
      </c>
      <c r="CE86" s="258" t="s">
        <v>562</v>
      </c>
      <c r="CF86" s="258" t="s">
        <v>562</v>
      </c>
      <c r="CG86" s="258" t="s">
        <v>562</v>
      </c>
      <c r="CH86" s="258" t="s">
        <v>562</v>
      </c>
      <c r="CI86" s="258" t="s">
        <v>562</v>
      </c>
      <c r="CJ86" s="258" t="s">
        <v>562</v>
      </c>
      <c r="CK86" s="258" t="s">
        <v>562</v>
      </c>
      <c r="CL86" s="275" t="s">
        <v>562</v>
      </c>
      <c r="CM86" s="275" t="s">
        <v>562</v>
      </c>
      <c r="CN86" s="275" t="s">
        <v>562</v>
      </c>
      <c r="CO86" s="275" t="s">
        <v>562</v>
      </c>
      <c r="CP86" s="275" t="s">
        <v>562</v>
      </c>
      <c r="CQ86" s="258"/>
      <c r="CR86" s="260"/>
      <c r="CS86" s="345" t="s">
        <v>562</v>
      </c>
      <c r="CT86" s="345" t="s">
        <v>562</v>
      </c>
      <c r="CU86" s="345" t="s">
        <v>562</v>
      </c>
      <c r="CV86" s="345" t="s">
        <v>562</v>
      </c>
      <c r="CW86" s="345" t="s">
        <v>562</v>
      </c>
      <c r="CX86" s="345" t="s">
        <v>562</v>
      </c>
      <c r="CY86" s="345" t="s">
        <v>562</v>
      </c>
      <c r="CZ86" s="345" t="s">
        <v>562</v>
      </c>
      <c r="DA86" s="345" t="s">
        <v>562</v>
      </c>
      <c r="DB86" s="345" t="s">
        <v>562</v>
      </c>
      <c r="DC86" s="345" t="s">
        <v>562</v>
      </c>
      <c r="DD86" s="345" t="s">
        <v>562</v>
      </c>
      <c r="DE86" s="345" t="s">
        <v>562</v>
      </c>
      <c r="DF86" s="345" t="s">
        <v>562</v>
      </c>
      <c r="DG86" s="345" t="s">
        <v>562</v>
      </c>
      <c r="DH86" s="345" t="s">
        <v>562</v>
      </c>
      <c r="DI86" s="345" t="s">
        <v>562</v>
      </c>
      <c r="DJ86" s="345" t="s">
        <v>562</v>
      </c>
      <c r="DK86" s="345" t="s">
        <v>562</v>
      </c>
      <c r="DL86" s="345" t="s">
        <v>562</v>
      </c>
      <c r="DM86" s="258"/>
      <c r="DN86" s="260"/>
      <c r="DO86" s="345" t="s">
        <v>562</v>
      </c>
      <c r="DP86" s="345" t="s">
        <v>562</v>
      </c>
      <c r="DQ86" s="345" t="s">
        <v>562</v>
      </c>
      <c r="DR86" s="345" t="s">
        <v>562</v>
      </c>
      <c r="DS86" s="345" t="s">
        <v>562</v>
      </c>
      <c r="DT86" s="345" t="s">
        <v>562</v>
      </c>
      <c r="DU86" s="345" t="s">
        <v>562</v>
      </c>
      <c r="DV86" s="345" t="s">
        <v>562</v>
      </c>
      <c r="DW86" s="345" t="s">
        <v>562</v>
      </c>
      <c r="DX86" s="345" t="s">
        <v>562</v>
      </c>
      <c r="DY86" s="345" t="s">
        <v>562</v>
      </c>
      <c r="DZ86" s="345" t="s">
        <v>562</v>
      </c>
      <c r="EA86" s="345" t="s">
        <v>562</v>
      </c>
      <c r="EB86" s="345" t="s">
        <v>562</v>
      </c>
      <c r="EC86" s="345" t="s">
        <v>562</v>
      </c>
      <c r="ED86" s="345" t="s">
        <v>562</v>
      </c>
      <c r="EE86" s="345" t="s">
        <v>562</v>
      </c>
      <c r="EF86" s="345" t="s">
        <v>562</v>
      </c>
      <c r="EG86" s="345" t="s">
        <v>562</v>
      </c>
      <c r="EH86" s="345" t="s">
        <v>562</v>
      </c>
      <c r="EI86" s="258"/>
      <c r="EJ86" s="258"/>
      <c r="EK86" s="258" t="s">
        <v>562</v>
      </c>
      <c r="EL86" s="258" t="s">
        <v>562</v>
      </c>
      <c r="EM86" s="258" t="s">
        <v>562</v>
      </c>
      <c r="EN86" s="258" t="s">
        <v>562</v>
      </c>
      <c r="EO86" s="258" t="s">
        <v>562</v>
      </c>
      <c r="EP86" s="258" t="s">
        <v>562</v>
      </c>
      <c r="EQ86" s="258" t="s">
        <v>562</v>
      </c>
      <c r="ER86" s="258" t="s">
        <v>562</v>
      </c>
      <c r="ES86" s="258" t="s">
        <v>562</v>
      </c>
      <c r="ET86" s="258" t="s">
        <v>562</v>
      </c>
      <c r="EU86" s="258" t="s">
        <v>562</v>
      </c>
      <c r="EV86" s="258" t="s">
        <v>562</v>
      </c>
      <c r="EW86" s="258" t="s">
        <v>562</v>
      </c>
      <c r="EX86" s="258" t="s">
        <v>562</v>
      </c>
      <c r="EY86" s="258" t="s">
        <v>562</v>
      </c>
      <c r="EZ86" s="275" t="s">
        <v>562</v>
      </c>
      <c r="FA86" s="275" t="s">
        <v>562</v>
      </c>
      <c r="FB86" s="275" t="s">
        <v>562</v>
      </c>
      <c r="FC86" s="275" t="s">
        <v>562</v>
      </c>
      <c r="FD86" s="275" t="s">
        <v>562</v>
      </c>
      <c r="FE86" s="258"/>
    </row>
    <row r="87" spans="1:161" s="2" customFormat="1" ht="12.75" customHeight="1" x14ac:dyDescent="0.25">
      <c r="A87" s="12"/>
      <c r="B87" s="12"/>
      <c r="C87" s="12"/>
      <c r="D87" s="12"/>
      <c r="E87" s="12"/>
      <c r="F87" s="12"/>
      <c r="G87" s="12"/>
      <c r="H87" s="12"/>
      <c r="I87" s="12"/>
      <c r="J87" s="12"/>
      <c r="K87" s="12"/>
      <c r="L87" s="12"/>
      <c r="M87" s="12"/>
      <c r="N87" s="12"/>
      <c r="O87" s="12"/>
      <c r="P87" s="12"/>
      <c r="Q87" s="12"/>
      <c r="R87" s="12"/>
      <c r="S87" s="12"/>
      <c r="T87" s="12"/>
      <c r="U87" s="12"/>
      <c r="V87" s="12"/>
      <c r="W87" s="12"/>
      <c r="X87" s="12"/>
      <c r="Y87" s="12"/>
      <c r="Z87" s="12"/>
      <c r="AA87" s="12"/>
      <c r="AB87" s="12"/>
      <c r="AC87" s="248"/>
      <c r="AD87" s="252"/>
      <c r="AE87" s="261"/>
      <c r="AF87" s="262"/>
      <c r="AG87" s="262"/>
      <c r="AH87" s="262"/>
      <c r="AI87" s="262"/>
      <c r="AJ87" s="262"/>
      <c r="AK87" s="262"/>
      <c r="AL87" s="262"/>
      <c r="AM87" s="262"/>
      <c r="AN87" s="262"/>
      <c r="AO87" s="259"/>
      <c r="AP87" s="259"/>
      <c r="AQ87" s="259"/>
      <c r="AR87" s="259"/>
      <c r="AS87" s="259"/>
      <c r="AT87" s="259"/>
      <c r="AU87" s="259"/>
      <c r="AV87" s="259"/>
      <c r="AW87" s="259"/>
      <c r="AX87" s="259"/>
      <c r="AY87" s="259"/>
      <c r="AZ87" s="260"/>
      <c r="BA87" s="260"/>
      <c r="BB87" s="260"/>
      <c r="BC87" s="260"/>
      <c r="BD87" s="260"/>
      <c r="BE87" s="260"/>
      <c r="BF87" s="260"/>
      <c r="BG87" s="260"/>
      <c r="BH87" s="260"/>
      <c r="BI87" s="260"/>
      <c r="BJ87" s="260"/>
      <c r="BK87" s="260"/>
      <c r="BL87" s="260"/>
      <c r="BM87" s="260"/>
      <c r="BN87" s="260"/>
      <c r="BO87" s="260"/>
      <c r="BP87" s="260"/>
      <c r="BQ87" s="260"/>
      <c r="BR87" s="260"/>
      <c r="BS87" s="260"/>
      <c r="BT87" s="260"/>
      <c r="BU87" s="259"/>
      <c r="BV87" s="260"/>
      <c r="BW87" s="260"/>
      <c r="BX87" s="260"/>
      <c r="BY87" s="260"/>
      <c r="BZ87" s="260"/>
      <c r="CA87" s="260"/>
      <c r="CB87" s="260"/>
      <c r="CC87" s="260"/>
      <c r="CD87" s="260"/>
      <c r="CE87" s="260"/>
      <c r="CF87" s="260"/>
      <c r="CG87" s="260"/>
      <c r="CH87" s="260"/>
      <c r="CI87" s="260"/>
      <c r="CJ87" s="260"/>
      <c r="CK87" s="260"/>
      <c r="CL87" s="260"/>
      <c r="CM87" s="260"/>
      <c r="CN87" s="260"/>
      <c r="CO87" s="260"/>
      <c r="CP87" s="260"/>
      <c r="CQ87" s="259"/>
      <c r="CR87" s="260"/>
      <c r="CS87" s="260"/>
      <c r="CT87" s="260"/>
      <c r="CU87" s="260"/>
      <c r="CV87" s="260"/>
      <c r="CW87" s="260"/>
      <c r="CX87" s="260"/>
      <c r="CY87" s="260"/>
      <c r="CZ87" s="260"/>
      <c r="DA87" s="260"/>
      <c r="DB87" s="260"/>
      <c r="DC87" s="260"/>
      <c r="DD87" s="260"/>
      <c r="DE87" s="260"/>
      <c r="DF87" s="260"/>
      <c r="DG87" s="260"/>
      <c r="DH87" s="260"/>
      <c r="DI87" s="260"/>
      <c r="DJ87" s="260"/>
      <c r="DK87" s="260"/>
      <c r="DL87" s="260"/>
      <c r="DM87" s="259"/>
      <c r="DN87" s="260"/>
      <c r="DO87" s="260"/>
      <c r="DP87" s="260"/>
      <c r="DQ87" s="260"/>
      <c r="DR87" s="260"/>
      <c r="DS87" s="260"/>
      <c r="DT87" s="260"/>
      <c r="DU87" s="260"/>
      <c r="DV87" s="260"/>
      <c r="DW87" s="260"/>
      <c r="DX87" s="260"/>
      <c r="DY87" s="260"/>
      <c r="DZ87" s="260"/>
      <c r="EA87" s="260"/>
      <c r="EB87" s="260"/>
      <c r="EC87" s="260"/>
      <c r="ED87" s="260"/>
      <c r="EE87" s="260"/>
      <c r="EF87" s="260"/>
      <c r="EG87" s="260"/>
      <c r="EH87" s="260"/>
      <c r="EI87" s="259"/>
      <c r="EJ87" s="259"/>
      <c r="EK87" s="260"/>
      <c r="EL87" s="260"/>
      <c r="EM87" s="260"/>
      <c r="EN87" s="260"/>
      <c r="EO87" s="260"/>
      <c r="EP87" s="260"/>
      <c r="EQ87" s="260"/>
      <c r="ER87" s="260"/>
      <c r="ES87" s="260"/>
      <c r="ET87" s="260"/>
      <c r="EU87" s="260"/>
      <c r="EV87" s="260"/>
      <c r="EW87" s="260"/>
      <c r="EX87" s="260"/>
      <c r="EY87" s="260"/>
      <c r="EZ87" s="260"/>
      <c r="FA87" s="260"/>
      <c r="FB87" s="260"/>
      <c r="FC87" s="260"/>
      <c r="FD87" s="260"/>
      <c r="FE87" s="259"/>
    </row>
    <row r="88" spans="1:16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2"/>
      <c r="V88" s="12"/>
      <c r="W88" s="12"/>
      <c r="X88" s="12"/>
      <c r="Y88" s="12"/>
      <c r="Z88" s="12"/>
      <c r="AA88" s="12"/>
      <c r="AB88" s="12"/>
      <c r="AC88" s="248">
        <f>COUNTA(AC36:AC86)</f>
        <v>51</v>
      </c>
      <c r="AD88" s="263">
        <f t="shared" ref="AD88" ca="1" si="42">COUNTA(AD36:AD86)</f>
        <v>51</v>
      </c>
      <c r="AE88" s="248">
        <f t="shared" ref="AE88:AY88" si="43">COUNTA(AE36:AE86)</f>
        <v>51</v>
      </c>
      <c r="AF88" s="248">
        <f t="shared" si="43"/>
        <v>51</v>
      </c>
      <c r="AG88" s="248">
        <f t="shared" si="43"/>
        <v>51</v>
      </c>
      <c r="AH88" s="248">
        <f t="shared" si="43"/>
        <v>51</v>
      </c>
      <c r="AI88" s="248">
        <f t="shared" si="43"/>
        <v>51</v>
      </c>
      <c r="AJ88" s="248">
        <f t="shared" si="43"/>
        <v>51</v>
      </c>
      <c r="AK88" s="248">
        <f t="shared" si="43"/>
        <v>51</v>
      </c>
      <c r="AL88" s="248">
        <f t="shared" si="43"/>
        <v>51</v>
      </c>
      <c r="AM88" s="248">
        <f t="shared" si="43"/>
        <v>51</v>
      </c>
      <c r="AN88" s="248">
        <f t="shared" si="43"/>
        <v>51</v>
      </c>
      <c r="AO88" s="248">
        <f t="shared" si="43"/>
        <v>51</v>
      </c>
      <c r="AP88" s="248">
        <f t="shared" si="43"/>
        <v>51</v>
      </c>
      <c r="AQ88" s="248">
        <f t="shared" si="43"/>
        <v>51</v>
      </c>
      <c r="AR88" s="248">
        <f t="shared" si="43"/>
        <v>49</v>
      </c>
      <c r="AS88" s="248">
        <f t="shared" si="43"/>
        <v>51</v>
      </c>
      <c r="AT88" s="248">
        <f t="shared" si="43"/>
        <v>51</v>
      </c>
      <c r="AU88" s="248">
        <f t="shared" si="43"/>
        <v>51</v>
      </c>
      <c r="AV88" s="248">
        <f t="shared" si="43"/>
        <v>51</v>
      </c>
      <c r="AW88" s="248">
        <f t="shared" si="43"/>
        <v>51</v>
      </c>
      <c r="AX88" s="248">
        <f t="shared" si="43"/>
        <v>51</v>
      </c>
      <c r="AY88" s="248">
        <f t="shared" si="43"/>
        <v>0</v>
      </c>
      <c r="AZ88" s="260"/>
      <c r="BA88" s="260"/>
      <c r="BB88" s="260"/>
      <c r="BC88" s="260"/>
      <c r="BD88" s="260"/>
      <c r="BE88" s="260"/>
      <c r="BF88" s="260"/>
      <c r="BG88" s="260"/>
      <c r="BH88" s="260"/>
      <c r="BI88" s="260"/>
      <c r="BJ88" s="260"/>
      <c r="BK88" s="260"/>
      <c r="BL88" s="260"/>
      <c r="BM88" s="260"/>
      <c r="BN88" s="260"/>
      <c r="BO88" s="260"/>
      <c r="BP88" s="260"/>
      <c r="BQ88" s="260"/>
      <c r="BR88" s="260"/>
      <c r="BS88" s="260"/>
      <c r="BT88" s="260"/>
      <c r="BU88" s="248">
        <f>COUNTA(BU36:BU86)</f>
        <v>0</v>
      </c>
      <c r="BV88" s="260"/>
      <c r="BW88" s="260"/>
      <c r="BX88" s="260"/>
      <c r="BY88" s="260"/>
      <c r="BZ88" s="260"/>
      <c r="CA88" s="260"/>
      <c r="CB88" s="260"/>
      <c r="CC88" s="260"/>
      <c r="CD88" s="260"/>
      <c r="CE88" s="260"/>
      <c r="CF88" s="260"/>
      <c r="CG88" s="260"/>
      <c r="CH88" s="260"/>
      <c r="CI88" s="260"/>
      <c r="CJ88" s="260"/>
      <c r="CK88" s="260"/>
      <c r="CL88" s="260"/>
      <c r="CM88" s="260"/>
      <c r="CN88" s="260"/>
      <c r="CO88" s="260"/>
      <c r="CP88" s="260"/>
      <c r="CQ88" s="248">
        <f>COUNTA(CQ36:CQ86)</f>
        <v>0</v>
      </c>
      <c r="CR88" s="260"/>
      <c r="CS88" s="260"/>
      <c r="CT88" s="260"/>
      <c r="CU88" s="260"/>
      <c r="CV88" s="260"/>
      <c r="CW88" s="260"/>
      <c r="CX88" s="260"/>
      <c r="CY88" s="260"/>
      <c r="CZ88" s="260"/>
      <c r="DA88" s="260"/>
      <c r="DB88" s="260"/>
      <c r="DC88" s="260"/>
      <c r="DD88" s="260"/>
      <c r="DE88" s="260"/>
      <c r="DF88" s="260"/>
      <c r="DG88" s="260"/>
      <c r="DH88" s="260"/>
      <c r="DI88" s="260"/>
      <c r="DJ88" s="260"/>
      <c r="DK88" s="260"/>
      <c r="DL88" s="260"/>
      <c r="DM88" s="248">
        <f>COUNTA(DM36:DM86)</f>
        <v>0</v>
      </c>
      <c r="DN88" s="260"/>
      <c r="DO88" s="260"/>
      <c r="DP88" s="260"/>
      <c r="DQ88" s="260"/>
      <c r="DR88" s="260"/>
      <c r="DS88" s="260"/>
      <c r="DT88" s="260"/>
      <c r="DU88" s="260"/>
      <c r="DV88" s="260"/>
      <c r="DW88" s="260"/>
      <c r="DX88" s="260"/>
      <c r="DY88" s="260"/>
      <c r="DZ88" s="260"/>
      <c r="EA88" s="260"/>
      <c r="EB88" s="260"/>
      <c r="EC88" s="260"/>
      <c r="ED88" s="260"/>
      <c r="EE88" s="260"/>
      <c r="EF88" s="260"/>
      <c r="EG88" s="260"/>
      <c r="EH88" s="260"/>
      <c r="EI88" s="248">
        <f>COUNTA(EI36:EI86)</f>
        <v>0</v>
      </c>
      <c r="EJ88" s="248">
        <f>COUNTA(EJ36:EJ86)</f>
        <v>0</v>
      </c>
      <c r="EK88" s="260"/>
      <c r="EL88" s="260"/>
      <c r="EM88" s="260"/>
      <c r="EN88" s="260"/>
      <c r="EO88" s="260"/>
      <c r="EP88" s="260"/>
      <c r="EQ88" s="260"/>
      <c r="ER88" s="260"/>
      <c r="ES88" s="260"/>
      <c r="ET88" s="260"/>
      <c r="EU88" s="260"/>
      <c r="EV88" s="260"/>
      <c r="EW88" s="260"/>
      <c r="EX88" s="260"/>
      <c r="EY88" s="260"/>
      <c r="EZ88" s="260"/>
      <c r="FA88" s="260"/>
      <c r="FB88" s="260"/>
      <c r="FC88" s="260"/>
      <c r="FD88" s="260"/>
      <c r="FE88" s="248">
        <f>COUNTA(FE36:FE86)</f>
        <v>0</v>
      </c>
    </row>
    <row r="89" spans="1:16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2"/>
      <c r="V89" s="12"/>
      <c r="W89" s="12"/>
      <c r="X89" s="12"/>
      <c r="Y89" s="12"/>
      <c r="Z89" s="12"/>
      <c r="AA89" s="12"/>
      <c r="AB89" s="12"/>
      <c r="AC89" s="248"/>
      <c r="AD89" s="252"/>
      <c r="AE89" s="248"/>
      <c r="AF89" s="259"/>
      <c r="AG89" s="259"/>
      <c r="AH89" s="259"/>
      <c r="AI89" s="259"/>
      <c r="AJ89" s="259"/>
      <c r="AK89" s="259"/>
      <c r="AL89" s="259"/>
      <c r="AM89" s="259"/>
      <c r="AN89" s="259"/>
      <c r="AO89" s="259"/>
      <c r="AP89" s="259"/>
      <c r="AQ89" s="259"/>
      <c r="AR89" s="259"/>
      <c r="AS89" s="259"/>
      <c r="AT89" s="259"/>
      <c r="AU89" s="259"/>
      <c r="AV89" s="259"/>
      <c r="AW89" s="259"/>
      <c r="AX89" s="259"/>
      <c r="AY89" s="259"/>
      <c r="AZ89" s="260"/>
      <c r="BA89" s="260"/>
      <c r="BB89" s="260"/>
      <c r="BC89" s="260"/>
      <c r="BD89" s="260"/>
      <c r="BE89" s="260"/>
      <c r="BF89" s="260"/>
      <c r="BG89" s="260"/>
      <c r="BH89" s="260"/>
      <c r="BI89" s="260"/>
      <c r="BJ89" s="260"/>
      <c r="BK89" s="260"/>
      <c r="BL89" s="260"/>
      <c r="BM89" s="260"/>
      <c r="BN89" s="260"/>
      <c r="BO89" s="260"/>
      <c r="BP89" s="260"/>
      <c r="BQ89" s="260"/>
      <c r="BR89" s="260"/>
      <c r="BS89" s="260"/>
      <c r="BT89" s="260"/>
      <c r="BU89" s="260"/>
      <c r="BV89" s="260"/>
      <c r="BW89" s="260"/>
      <c r="BX89" s="260"/>
      <c r="BY89" s="260"/>
      <c r="BZ89" s="260"/>
      <c r="CA89" s="260"/>
      <c r="CB89" s="260"/>
      <c r="CC89" s="260"/>
      <c r="CD89" s="260"/>
      <c r="CE89" s="260"/>
      <c r="CF89" s="260"/>
      <c r="CG89" s="260"/>
      <c r="CH89" s="260"/>
      <c r="CI89" s="260"/>
      <c r="CJ89" s="260"/>
      <c r="CK89" s="260"/>
      <c r="CL89" s="260"/>
      <c r="CM89" s="260"/>
      <c r="CN89" s="260"/>
      <c r="CO89" s="260"/>
      <c r="CP89" s="260"/>
      <c r="CQ89" s="260"/>
      <c r="CR89" s="260"/>
      <c r="CS89" s="260"/>
      <c r="CT89" s="260"/>
      <c r="CU89" s="260"/>
      <c r="CV89" s="260"/>
      <c r="CW89" s="260"/>
      <c r="CX89" s="260"/>
      <c r="CY89" s="260"/>
      <c r="CZ89" s="260"/>
      <c r="DA89" s="260"/>
      <c r="DB89" s="260"/>
      <c r="DC89" s="260"/>
      <c r="DD89" s="260"/>
      <c r="DE89" s="260"/>
      <c r="DF89" s="260"/>
      <c r="DG89" s="260"/>
      <c r="DH89" s="260"/>
      <c r="DI89" s="260"/>
      <c r="DJ89" s="260"/>
      <c r="DK89" s="260"/>
      <c r="DL89" s="260"/>
      <c r="DM89" s="260"/>
      <c r="DN89" s="260"/>
      <c r="DO89" s="260"/>
      <c r="DP89" s="260"/>
      <c r="DQ89" s="260"/>
      <c r="DR89" s="260"/>
      <c r="DS89" s="260"/>
      <c r="DT89" s="260"/>
      <c r="DU89" s="260"/>
      <c r="DV89" s="260"/>
      <c r="DW89" s="260"/>
      <c r="DX89" s="260"/>
      <c r="DY89" s="260"/>
      <c r="DZ89" s="260"/>
      <c r="EA89" s="260"/>
      <c r="EB89" s="260"/>
      <c r="EC89" s="260"/>
      <c r="ED89" s="260"/>
      <c r="EE89" s="260"/>
      <c r="EF89" s="260"/>
      <c r="EG89" s="260"/>
      <c r="EH89" s="260"/>
      <c r="EI89" s="260"/>
      <c r="EJ89" s="260"/>
      <c r="EK89" s="260"/>
      <c r="EL89" s="260"/>
      <c r="EM89" s="260"/>
      <c r="EN89" s="260"/>
      <c r="EO89" s="260"/>
      <c r="EP89" s="260"/>
      <c r="EQ89" s="260"/>
      <c r="ER89" s="260"/>
      <c r="ES89" s="260"/>
      <c r="ET89" s="260"/>
      <c r="EU89" s="260"/>
      <c r="EV89" s="260"/>
      <c r="EW89" s="260"/>
      <c r="EX89" s="260"/>
      <c r="EY89" s="260"/>
      <c r="EZ89" s="260"/>
      <c r="FA89" s="260"/>
      <c r="FB89" s="260"/>
      <c r="FC89" s="260"/>
      <c r="FD89" s="260"/>
      <c r="FE89" s="260"/>
    </row>
    <row r="90" spans="1:16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2"/>
      <c r="V90" s="12"/>
      <c r="W90" s="12"/>
      <c r="X90" s="12"/>
      <c r="Y90" s="12"/>
      <c r="Z90" s="12"/>
      <c r="AA90" s="12"/>
      <c r="AB90" s="12"/>
      <c r="AC90" s="248"/>
      <c r="AD90" s="252"/>
      <c r="AE90" s="248"/>
      <c r="AF90" s="259"/>
      <c r="AG90" s="259"/>
      <c r="AH90" s="259"/>
      <c r="AI90" s="259"/>
      <c r="AJ90" s="259"/>
      <c r="AK90" s="259"/>
      <c r="AL90" s="259"/>
      <c r="AM90" s="259"/>
      <c r="AN90" s="259"/>
      <c r="AO90" s="259"/>
      <c r="AP90" s="259"/>
      <c r="AQ90" s="259"/>
      <c r="AR90" s="259"/>
      <c r="AS90" s="259"/>
      <c r="AT90" s="259"/>
      <c r="AU90" s="259"/>
      <c r="AV90" s="259"/>
      <c r="AW90" s="259"/>
      <c r="AX90" s="259"/>
      <c r="AY90" s="259"/>
      <c r="AZ90" s="260"/>
      <c r="BA90" s="260"/>
      <c r="BB90" s="260"/>
      <c r="BC90" s="260"/>
      <c r="BD90" s="260"/>
      <c r="BE90" s="260"/>
      <c r="BF90" s="260"/>
      <c r="BG90" s="260"/>
      <c r="BH90" s="260"/>
      <c r="BI90" s="260"/>
      <c r="BJ90" s="260"/>
      <c r="BK90" s="260"/>
      <c r="BL90" s="260"/>
      <c r="BM90" s="260"/>
      <c r="BN90" s="260"/>
      <c r="BO90" s="260"/>
      <c r="BP90" s="260"/>
      <c r="BQ90" s="260"/>
      <c r="BR90" s="260"/>
      <c r="BS90" s="260"/>
      <c r="BT90" s="260"/>
      <c r="BU90" s="260"/>
      <c r="BV90" s="260"/>
      <c r="BW90" s="260"/>
      <c r="BX90" s="260"/>
      <c r="BY90" s="260"/>
      <c r="BZ90" s="260"/>
      <c r="CA90" s="260"/>
      <c r="CB90" s="260"/>
      <c r="CC90" s="260"/>
      <c r="CD90" s="260"/>
      <c r="CE90" s="260"/>
      <c r="CF90" s="260"/>
      <c r="CG90" s="260"/>
      <c r="CH90" s="260"/>
      <c r="CI90" s="260"/>
      <c r="CJ90" s="260"/>
      <c r="CK90" s="260"/>
      <c r="CL90" s="260"/>
      <c r="CM90" s="260"/>
      <c r="CN90" s="260"/>
      <c r="CO90" s="260"/>
      <c r="CP90" s="260"/>
      <c r="CQ90" s="260"/>
      <c r="CR90" s="260"/>
      <c r="CS90" s="260"/>
      <c r="CT90" s="260"/>
      <c r="CU90" s="260"/>
      <c r="CV90" s="260"/>
      <c r="CW90" s="260"/>
      <c r="CX90" s="260"/>
      <c r="CY90" s="260"/>
      <c r="CZ90" s="260"/>
      <c r="DA90" s="260"/>
      <c r="DB90" s="260"/>
      <c r="DC90" s="260"/>
      <c r="DD90" s="260"/>
      <c r="DE90" s="260"/>
      <c r="DF90" s="260"/>
      <c r="DG90" s="260"/>
      <c r="DH90" s="260"/>
      <c r="DI90" s="260"/>
      <c r="DJ90" s="260"/>
      <c r="DK90" s="260"/>
      <c r="DL90" s="260"/>
      <c r="DM90" s="260"/>
      <c r="DN90" s="260"/>
      <c r="DO90" s="260"/>
      <c r="DP90" s="260"/>
      <c r="DQ90" s="260"/>
      <c r="DR90" s="260"/>
      <c r="DS90" s="260"/>
      <c r="DT90" s="260"/>
      <c r="DU90" s="260"/>
      <c r="DV90" s="260"/>
      <c r="DW90" s="260"/>
      <c r="DX90" s="260"/>
      <c r="DY90" s="260"/>
      <c r="DZ90" s="260"/>
      <c r="EA90" s="260"/>
      <c r="EB90" s="260"/>
      <c r="EC90" s="260"/>
      <c r="ED90" s="260"/>
      <c r="EE90" s="260"/>
      <c r="EF90" s="260"/>
      <c r="EG90" s="260"/>
      <c r="EH90" s="260"/>
      <c r="EI90" s="260"/>
      <c r="EJ90" s="260"/>
      <c r="EK90" s="260"/>
      <c r="EL90" s="260"/>
      <c r="EM90" s="260"/>
      <c r="EN90" s="260"/>
      <c r="EO90" s="260"/>
      <c r="EP90" s="260"/>
      <c r="EQ90" s="260"/>
      <c r="ER90" s="260"/>
      <c r="ES90" s="260"/>
      <c r="ET90" s="260"/>
      <c r="EU90" s="260"/>
      <c r="EV90" s="260"/>
      <c r="EW90" s="260"/>
      <c r="EX90" s="260"/>
      <c r="EY90" s="260"/>
      <c r="EZ90" s="260"/>
      <c r="FA90" s="260"/>
      <c r="FB90" s="260"/>
      <c r="FC90" s="260"/>
      <c r="FD90" s="260"/>
      <c r="FE90" s="260"/>
    </row>
    <row r="91" spans="1:16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2"/>
      <c r="V91" s="12"/>
      <c r="W91" s="12"/>
      <c r="X91" s="12"/>
      <c r="Y91" s="12"/>
      <c r="Z91" s="12"/>
      <c r="AA91" s="12"/>
      <c r="AB91" s="12"/>
      <c r="AC91" s="248"/>
      <c r="AD91" s="252"/>
      <c r="AE91" s="248"/>
      <c r="AF91" s="259"/>
      <c r="AG91" s="259"/>
      <c r="AH91" s="259"/>
      <c r="AI91" s="259"/>
      <c r="AJ91" s="259"/>
      <c r="AK91" s="259"/>
      <c r="AL91" s="259"/>
      <c r="AM91" s="259"/>
      <c r="AN91" s="259"/>
      <c r="AO91" s="259"/>
      <c r="AP91" s="259"/>
      <c r="AQ91" s="259"/>
      <c r="AR91" s="259"/>
      <c r="AS91" s="259"/>
      <c r="AT91" s="259"/>
      <c r="AU91" s="259"/>
      <c r="AV91" s="259"/>
      <c r="AW91" s="259"/>
      <c r="AX91" s="259"/>
      <c r="AY91" s="259"/>
      <c r="AZ91" s="260"/>
      <c r="BA91" s="260"/>
      <c r="BB91" s="260"/>
      <c r="BC91" s="260"/>
      <c r="BD91" s="260"/>
      <c r="BE91" s="260"/>
      <c r="BF91" s="260"/>
      <c r="BG91" s="260"/>
      <c r="BH91" s="260"/>
      <c r="BI91" s="260"/>
      <c r="BJ91" s="260"/>
      <c r="BK91" s="260"/>
      <c r="BL91" s="260"/>
      <c r="BM91" s="260"/>
      <c r="BN91" s="260"/>
      <c r="BO91" s="260"/>
      <c r="BP91" s="260"/>
      <c r="BQ91" s="260"/>
      <c r="BR91" s="260"/>
      <c r="BS91" s="260"/>
      <c r="BT91" s="260"/>
      <c r="BU91" s="260"/>
      <c r="BV91" s="260"/>
      <c r="BW91" s="260"/>
      <c r="BX91" s="260"/>
      <c r="BY91" s="260"/>
      <c r="BZ91" s="260"/>
      <c r="CA91" s="260"/>
      <c r="CB91" s="260"/>
      <c r="CC91" s="260"/>
      <c r="CD91" s="260"/>
      <c r="CE91" s="260"/>
      <c r="CF91" s="260"/>
      <c r="CG91" s="260"/>
      <c r="CH91" s="260"/>
      <c r="CI91" s="260"/>
      <c r="CJ91" s="260"/>
      <c r="CK91" s="260"/>
      <c r="CL91" s="260"/>
      <c r="CM91" s="260"/>
      <c r="CN91" s="260"/>
      <c r="CO91" s="260"/>
      <c r="CP91" s="260"/>
      <c r="CQ91" s="260"/>
      <c r="CR91" s="260"/>
      <c r="CS91" s="260"/>
      <c r="CT91" s="260"/>
      <c r="CU91" s="260"/>
      <c r="CV91" s="260"/>
      <c r="CW91" s="260"/>
      <c r="CX91" s="260"/>
      <c r="CY91" s="260"/>
      <c r="CZ91" s="260"/>
      <c r="DA91" s="260"/>
      <c r="DB91" s="260"/>
      <c r="DC91" s="260"/>
      <c r="DD91" s="260"/>
      <c r="DE91" s="260"/>
      <c r="DF91" s="260"/>
      <c r="DG91" s="260"/>
      <c r="DH91" s="260"/>
      <c r="DI91" s="260"/>
      <c r="DJ91" s="260"/>
      <c r="DK91" s="260"/>
      <c r="DL91" s="260"/>
      <c r="DM91" s="260"/>
      <c r="DN91" s="260"/>
      <c r="DO91" s="260"/>
      <c r="DP91" s="260"/>
      <c r="DQ91" s="260"/>
      <c r="DR91" s="260"/>
      <c r="DS91" s="260"/>
      <c r="DT91" s="260"/>
      <c r="DU91" s="260"/>
      <c r="DV91" s="260"/>
      <c r="DW91" s="260"/>
      <c r="DX91" s="260"/>
      <c r="DY91" s="260"/>
      <c r="DZ91" s="260"/>
      <c r="EA91" s="260"/>
      <c r="EB91" s="260"/>
      <c r="EC91" s="260"/>
      <c r="ED91" s="260"/>
      <c r="EE91" s="260"/>
      <c r="EF91" s="260"/>
      <c r="EG91" s="260"/>
      <c r="EH91" s="260"/>
      <c r="EI91" s="260"/>
      <c r="EJ91" s="260"/>
      <c r="EK91" s="260"/>
      <c r="EL91" s="260"/>
      <c r="EM91" s="260"/>
      <c r="EN91" s="260"/>
      <c r="EO91" s="260"/>
      <c r="EP91" s="260"/>
      <c r="EQ91" s="260"/>
      <c r="ER91" s="260"/>
      <c r="ES91" s="260"/>
      <c r="ET91" s="260"/>
      <c r="EU91" s="260"/>
      <c r="EV91" s="260"/>
      <c r="EW91" s="260"/>
      <c r="EX91" s="260"/>
      <c r="EY91" s="260"/>
      <c r="EZ91" s="260"/>
      <c r="FA91" s="260"/>
      <c r="FB91" s="260"/>
      <c r="FC91" s="260"/>
      <c r="FD91" s="260"/>
      <c r="FE91" s="260"/>
    </row>
    <row r="92" spans="1:16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2"/>
      <c r="V92" s="12"/>
      <c r="W92" s="12"/>
      <c r="X92" s="12"/>
      <c r="Y92" s="12"/>
      <c r="Z92" s="12"/>
      <c r="AA92" s="12"/>
      <c r="AB92" s="12"/>
      <c r="AC92" s="248"/>
      <c r="AD92" s="252"/>
      <c r="AE92" s="248"/>
      <c r="AF92" s="259"/>
      <c r="AG92" s="259"/>
      <c r="AH92" s="259"/>
      <c r="AI92" s="259"/>
      <c r="AJ92" s="259"/>
      <c r="AK92" s="259"/>
      <c r="AL92" s="259"/>
      <c r="AM92" s="259"/>
      <c r="AN92" s="259"/>
      <c r="AO92" s="259"/>
      <c r="AP92" s="259"/>
      <c r="AQ92" s="259"/>
      <c r="AR92" s="259"/>
      <c r="AS92" s="259"/>
      <c r="AT92" s="259"/>
      <c r="AU92" s="259"/>
      <c r="AV92" s="259"/>
      <c r="AW92" s="259"/>
      <c r="AX92" s="259"/>
      <c r="AY92" s="259"/>
      <c r="AZ92" s="260"/>
      <c r="BA92" s="260"/>
      <c r="BB92" s="260"/>
      <c r="BC92" s="260"/>
      <c r="BD92" s="260"/>
      <c r="BE92" s="260"/>
      <c r="BF92" s="260"/>
      <c r="BG92" s="260"/>
      <c r="BH92" s="260"/>
      <c r="BI92" s="260"/>
      <c r="BJ92" s="260"/>
      <c r="BK92" s="260"/>
      <c r="BL92" s="260"/>
      <c r="BM92" s="260"/>
      <c r="BN92" s="260"/>
      <c r="BO92" s="260"/>
      <c r="BP92" s="260"/>
      <c r="BQ92" s="260"/>
      <c r="BR92" s="260"/>
      <c r="BS92" s="260"/>
      <c r="BT92" s="260"/>
      <c r="BU92" s="260"/>
      <c r="BV92" s="260"/>
      <c r="BW92" s="260"/>
      <c r="BX92" s="260"/>
      <c r="BY92" s="260"/>
      <c r="BZ92" s="260"/>
      <c r="CA92" s="260"/>
      <c r="CB92" s="260"/>
      <c r="CC92" s="260"/>
      <c r="CD92" s="260"/>
      <c r="CE92" s="260"/>
      <c r="CF92" s="260"/>
      <c r="CG92" s="260"/>
      <c r="CH92" s="260"/>
      <c r="CI92" s="260"/>
      <c r="CJ92" s="260"/>
      <c r="CK92" s="260"/>
      <c r="CL92" s="260"/>
      <c r="CM92" s="260"/>
      <c r="CN92" s="260"/>
      <c r="CO92" s="260"/>
      <c r="CP92" s="260"/>
      <c r="CQ92" s="260"/>
      <c r="CR92" s="260"/>
      <c r="CS92" s="260"/>
      <c r="CT92" s="260"/>
      <c r="CU92" s="260"/>
      <c r="CV92" s="260"/>
      <c r="CW92" s="260"/>
      <c r="CX92" s="260"/>
      <c r="CY92" s="260"/>
      <c r="CZ92" s="260"/>
      <c r="DA92" s="260"/>
      <c r="DB92" s="260"/>
      <c r="DC92" s="260"/>
      <c r="DD92" s="260"/>
      <c r="DE92" s="260"/>
      <c r="DF92" s="260"/>
      <c r="DG92" s="260"/>
      <c r="DH92" s="260"/>
      <c r="DI92" s="260"/>
      <c r="DJ92" s="260"/>
      <c r="DK92" s="260"/>
      <c r="DL92" s="260"/>
      <c r="DM92" s="260"/>
      <c r="DN92" s="260"/>
      <c r="DO92" s="260"/>
      <c r="DP92" s="260"/>
      <c r="DQ92" s="260"/>
      <c r="DR92" s="260"/>
      <c r="DS92" s="260"/>
      <c r="DT92" s="260"/>
      <c r="DU92" s="260"/>
      <c r="DV92" s="260"/>
      <c r="DW92" s="260"/>
      <c r="DX92" s="260"/>
      <c r="DY92" s="260"/>
      <c r="DZ92" s="260"/>
      <c r="EA92" s="260"/>
      <c r="EB92" s="260"/>
      <c r="EC92" s="260"/>
      <c r="ED92" s="260"/>
      <c r="EE92" s="260"/>
      <c r="EF92" s="260"/>
      <c r="EG92" s="260"/>
      <c r="EH92" s="260"/>
      <c r="EI92" s="260"/>
      <c r="EJ92" s="260"/>
      <c r="EK92" s="260"/>
      <c r="EL92" s="260"/>
      <c r="EM92" s="260"/>
      <c r="EN92" s="260"/>
      <c r="EO92" s="260"/>
      <c r="EP92" s="260"/>
      <c r="EQ92" s="260"/>
      <c r="ER92" s="260"/>
      <c r="ES92" s="260"/>
      <c r="ET92" s="260"/>
      <c r="EU92" s="260"/>
      <c r="EV92" s="260"/>
      <c r="EW92" s="260"/>
      <c r="EX92" s="260"/>
      <c r="EY92" s="260"/>
      <c r="EZ92" s="260"/>
      <c r="FA92" s="260"/>
      <c r="FB92" s="260"/>
      <c r="FC92" s="260"/>
      <c r="FD92" s="260"/>
      <c r="FE92" s="260"/>
    </row>
    <row r="93" spans="1:16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2"/>
      <c r="V93" s="12"/>
      <c r="W93" s="12"/>
      <c r="X93" s="12"/>
      <c r="Y93" s="12"/>
      <c r="Z93" s="12"/>
      <c r="AA93" s="12"/>
      <c r="AB93" s="12"/>
      <c r="AC93" s="248"/>
      <c r="AD93" s="252"/>
      <c r="AE93" s="248"/>
      <c r="AF93" s="259"/>
      <c r="AG93" s="259"/>
      <c r="AH93" s="259"/>
      <c r="AI93" s="259"/>
      <c r="AJ93" s="259"/>
      <c r="AK93" s="259"/>
      <c r="AL93" s="259"/>
      <c r="AM93" s="259"/>
      <c r="AN93" s="259"/>
      <c r="AO93" s="259"/>
      <c r="AP93" s="259"/>
      <c r="AQ93" s="259"/>
      <c r="AR93" s="259"/>
      <c r="AS93" s="259"/>
      <c r="AT93" s="259"/>
      <c r="AU93" s="259"/>
      <c r="AV93" s="259"/>
      <c r="AW93" s="259"/>
      <c r="AX93" s="259"/>
      <c r="AY93" s="259"/>
      <c r="AZ93" s="260"/>
      <c r="BA93" s="260"/>
      <c r="BB93" s="260"/>
      <c r="BC93" s="260"/>
      <c r="BD93" s="260"/>
      <c r="BE93" s="260"/>
      <c r="BF93" s="260"/>
      <c r="BG93" s="260"/>
      <c r="BH93" s="260"/>
      <c r="BI93" s="260"/>
      <c r="BJ93" s="260"/>
      <c r="BK93" s="260"/>
      <c r="BL93" s="260"/>
      <c r="BM93" s="260"/>
      <c r="BN93" s="260"/>
      <c r="BO93" s="260"/>
      <c r="BP93" s="260"/>
      <c r="BQ93" s="260"/>
      <c r="BR93" s="260"/>
      <c r="BS93" s="260"/>
      <c r="BT93" s="260"/>
      <c r="BU93" s="260"/>
      <c r="BV93" s="260"/>
      <c r="BW93" s="260"/>
      <c r="BX93" s="260"/>
      <c r="BY93" s="260"/>
      <c r="BZ93" s="260"/>
      <c r="CA93" s="260"/>
      <c r="CB93" s="260"/>
      <c r="CC93" s="260"/>
      <c r="CD93" s="260"/>
      <c r="CE93" s="260"/>
      <c r="CF93" s="260"/>
      <c r="CG93" s="260"/>
      <c r="CH93" s="260"/>
      <c r="CI93" s="260"/>
      <c r="CJ93" s="260"/>
      <c r="CK93" s="260"/>
      <c r="CL93" s="260"/>
      <c r="CM93" s="260"/>
      <c r="CN93" s="260"/>
      <c r="CO93" s="260"/>
      <c r="CP93" s="260"/>
      <c r="CQ93" s="260"/>
      <c r="CR93" s="260"/>
      <c r="CS93" s="260"/>
      <c r="CT93" s="260"/>
      <c r="CU93" s="260"/>
      <c r="CV93" s="260"/>
      <c r="CW93" s="260"/>
      <c r="CX93" s="260"/>
      <c r="CY93" s="260"/>
      <c r="CZ93" s="260"/>
      <c r="DA93" s="260"/>
      <c r="DB93" s="260"/>
      <c r="DC93" s="260"/>
      <c r="DD93" s="260"/>
      <c r="DE93" s="260"/>
      <c r="DF93" s="260"/>
      <c r="DG93" s="260"/>
      <c r="DH93" s="260"/>
      <c r="DI93" s="260"/>
      <c r="DJ93" s="260"/>
      <c r="DK93" s="260"/>
      <c r="DL93" s="260"/>
      <c r="DM93" s="260"/>
      <c r="DN93" s="260"/>
      <c r="DO93" s="260"/>
      <c r="DP93" s="260"/>
      <c r="DQ93" s="260"/>
      <c r="DR93" s="260"/>
      <c r="DS93" s="260"/>
      <c r="DT93" s="260"/>
      <c r="DU93" s="260"/>
      <c r="DV93" s="260"/>
      <c r="DW93" s="260"/>
      <c r="DX93" s="260"/>
      <c r="DY93" s="260"/>
      <c r="DZ93" s="260"/>
      <c r="EA93" s="260"/>
      <c r="EB93" s="260"/>
      <c r="EC93" s="260"/>
      <c r="ED93" s="260"/>
      <c r="EE93" s="260"/>
      <c r="EF93" s="260"/>
      <c r="EG93" s="260"/>
      <c r="EH93" s="260"/>
      <c r="EI93" s="260"/>
      <c r="EJ93" s="260"/>
      <c r="EK93" s="260"/>
      <c r="EL93" s="260"/>
      <c r="EM93" s="260"/>
      <c r="EN93" s="260"/>
      <c r="EO93" s="260"/>
      <c r="EP93" s="260"/>
      <c r="EQ93" s="260"/>
      <c r="ER93" s="260"/>
      <c r="ES93" s="260"/>
      <c r="ET93" s="260"/>
      <c r="EU93" s="260"/>
      <c r="EV93" s="260"/>
      <c r="EW93" s="260"/>
      <c r="EX93" s="260"/>
      <c r="EY93" s="260"/>
      <c r="EZ93" s="260"/>
      <c r="FA93" s="260"/>
      <c r="FB93" s="260"/>
      <c r="FC93" s="260"/>
      <c r="FD93" s="260"/>
      <c r="FE93" s="260"/>
    </row>
    <row r="94" spans="1:16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2"/>
      <c r="V94" s="12"/>
      <c r="W94" s="12"/>
      <c r="X94" s="12"/>
      <c r="Y94" s="12"/>
      <c r="Z94" s="12"/>
      <c r="AA94" s="12"/>
      <c r="AB94" s="12"/>
      <c r="AC94" s="248"/>
      <c r="AD94" s="252"/>
      <c r="AE94" s="248"/>
      <c r="AF94" s="259"/>
      <c r="AG94" s="259"/>
      <c r="AH94" s="259"/>
      <c r="AI94" s="259"/>
      <c r="AJ94" s="259"/>
      <c r="AK94" s="259"/>
      <c r="AL94" s="259"/>
      <c r="AM94" s="259"/>
      <c r="AN94" s="259"/>
      <c r="AO94" s="259"/>
      <c r="AP94" s="259"/>
      <c r="AQ94" s="259"/>
      <c r="AR94" s="259"/>
      <c r="AS94" s="259"/>
      <c r="AT94" s="259"/>
      <c r="AU94" s="259"/>
      <c r="AV94" s="259"/>
      <c r="AW94" s="259"/>
      <c r="AX94" s="259"/>
      <c r="AY94" s="259"/>
      <c r="AZ94" s="260"/>
      <c r="BA94" s="260"/>
      <c r="BB94" s="260"/>
      <c r="BC94" s="260"/>
      <c r="BD94" s="260"/>
      <c r="BE94" s="260"/>
      <c r="BF94" s="260"/>
      <c r="BG94" s="260"/>
      <c r="BH94" s="260"/>
      <c r="BI94" s="260"/>
      <c r="BJ94" s="260"/>
      <c r="BK94" s="260"/>
      <c r="BL94" s="260"/>
      <c r="BM94" s="260"/>
      <c r="BN94" s="260"/>
      <c r="BO94" s="260"/>
      <c r="BP94" s="260"/>
      <c r="BQ94" s="260"/>
      <c r="BR94" s="260"/>
      <c r="BS94" s="260"/>
      <c r="BT94" s="260"/>
      <c r="BU94" s="260"/>
      <c r="BV94" s="260"/>
      <c r="BW94" s="260"/>
      <c r="BX94" s="260"/>
      <c r="BY94" s="260"/>
      <c r="BZ94" s="260"/>
      <c r="CA94" s="260"/>
      <c r="CB94" s="260"/>
      <c r="CC94" s="260"/>
      <c r="CD94" s="260"/>
      <c r="CE94" s="260"/>
      <c r="CF94" s="260"/>
      <c r="CG94" s="260"/>
      <c r="CH94" s="260"/>
      <c r="CI94" s="260"/>
      <c r="CJ94" s="260"/>
      <c r="CK94" s="260"/>
      <c r="CL94" s="260"/>
      <c r="CM94" s="260"/>
      <c r="CN94" s="260"/>
      <c r="CO94" s="260"/>
      <c r="CP94" s="260"/>
      <c r="CQ94" s="260"/>
      <c r="CR94" s="260"/>
      <c r="CS94" s="260"/>
      <c r="CT94" s="260"/>
      <c r="CU94" s="260"/>
      <c r="CV94" s="260"/>
      <c r="CW94" s="260"/>
      <c r="CX94" s="260"/>
      <c r="CY94" s="260"/>
      <c r="CZ94" s="260"/>
      <c r="DA94" s="260"/>
      <c r="DB94" s="260"/>
      <c r="DC94" s="260"/>
      <c r="DD94" s="260"/>
      <c r="DE94" s="260"/>
      <c r="DF94" s="260"/>
      <c r="DG94" s="260"/>
      <c r="DH94" s="260"/>
      <c r="DI94" s="260"/>
      <c r="DJ94" s="260"/>
      <c r="DK94" s="260"/>
      <c r="DL94" s="260"/>
      <c r="DM94" s="260"/>
      <c r="DN94" s="260"/>
      <c r="DO94" s="260"/>
      <c r="DP94" s="260"/>
      <c r="DQ94" s="260"/>
      <c r="DR94" s="260"/>
      <c r="DS94" s="260"/>
      <c r="DT94" s="260"/>
      <c r="DU94" s="260"/>
      <c r="DV94" s="260"/>
      <c r="DW94" s="260"/>
      <c r="DX94" s="260"/>
      <c r="DY94" s="260"/>
      <c r="DZ94" s="260"/>
      <c r="EA94" s="260"/>
      <c r="EB94" s="260"/>
      <c r="EC94" s="260"/>
      <c r="ED94" s="260"/>
      <c r="EE94" s="260"/>
      <c r="EF94" s="260"/>
      <c r="EG94" s="260"/>
      <c r="EH94" s="260"/>
      <c r="EI94" s="260"/>
      <c r="EJ94" s="260"/>
      <c r="EK94" s="260"/>
      <c r="EL94" s="260"/>
      <c r="EM94" s="260"/>
      <c r="EN94" s="260"/>
      <c r="EO94" s="260"/>
      <c r="EP94" s="260"/>
      <c r="EQ94" s="260"/>
      <c r="ER94" s="260"/>
      <c r="ES94" s="260"/>
      <c r="ET94" s="260"/>
      <c r="EU94" s="260"/>
      <c r="EV94" s="260"/>
      <c r="EW94" s="260"/>
      <c r="EX94" s="260"/>
      <c r="EY94" s="260"/>
      <c r="EZ94" s="260"/>
      <c r="FA94" s="260"/>
      <c r="FB94" s="260"/>
      <c r="FC94" s="260"/>
      <c r="FD94" s="260"/>
      <c r="FE94" s="260"/>
    </row>
    <row r="95" spans="1:16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2"/>
      <c r="V95" s="12"/>
      <c r="W95" s="12"/>
      <c r="X95" s="12"/>
      <c r="Y95" s="12"/>
      <c r="Z95" s="12"/>
      <c r="AA95" s="12"/>
      <c r="AB95" s="12"/>
      <c r="AC95" s="248"/>
      <c r="AD95" s="252"/>
      <c r="AE95" s="248"/>
      <c r="AF95" s="259"/>
      <c r="AG95" s="259"/>
      <c r="AH95" s="259"/>
      <c r="AI95" s="259"/>
      <c r="AJ95" s="259"/>
      <c r="AK95" s="259"/>
      <c r="AL95" s="259"/>
      <c r="AM95" s="259"/>
      <c r="AN95" s="259"/>
      <c r="AO95" s="259"/>
      <c r="AP95" s="259"/>
      <c r="AQ95" s="259"/>
      <c r="AR95" s="259"/>
      <c r="AS95" s="259"/>
      <c r="AT95" s="259"/>
      <c r="AU95" s="259"/>
      <c r="AV95" s="259"/>
      <c r="AW95" s="259"/>
      <c r="AX95" s="259"/>
      <c r="AY95" s="259"/>
      <c r="AZ95" s="260"/>
      <c r="BA95" s="260"/>
      <c r="BB95" s="260"/>
      <c r="BC95" s="260"/>
      <c r="BD95" s="260"/>
      <c r="BE95" s="260"/>
      <c r="BF95" s="260"/>
      <c r="BG95" s="260"/>
      <c r="BH95" s="260"/>
      <c r="BI95" s="260"/>
      <c r="BJ95" s="260"/>
      <c r="BK95" s="260"/>
      <c r="BL95" s="260"/>
      <c r="BM95" s="260"/>
      <c r="BN95" s="260"/>
      <c r="BO95" s="260"/>
      <c r="BP95" s="260"/>
      <c r="BQ95" s="260"/>
      <c r="BR95" s="260"/>
      <c r="BS95" s="260"/>
      <c r="BT95" s="260"/>
      <c r="BU95" s="260"/>
      <c r="BV95" s="260"/>
      <c r="BW95" s="260"/>
      <c r="BX95" s="260"/>
      <c r="BY95" s="260"/>
      <c r="BZ95" s="260"/>
      <c r="CA95" s="260"/>
      <c r="CB95" s="260"/>
      <c r="CC95" s="260"/>
      <c r="CD95" s="260"/>
      <c r="CE95" s="260"/>
      <c r="CF95" s="260"/>
      <c r="CG95" s="260"/>
      <c r="CH95" s="260"/>
      <c r="CI95" s="260"/>
      <c r="CJ95" s="260"/>
      <c r="CK95" s="260"/>
      <c r="CL95" s="260"/>
      <c r="CM95" s="260"/>
      <c r="CN95" s="260"/>
      <c r="CO95" s="260"/>
      <c r="CP95" s="260"/>
      <c r="CQ95" s="260"/>
      <c r="CR95" s="260"/>
      <c r="CS95" s="260"/>
      <c r="CT95" s="260"/>
      <c r="CU95" s="260"/>
      <c r="CV95" s="260"/>
      <c r="CW95" s="260"/>
      <c r="CX95" s="260"/>
      <c r="CY95" s="260"/>
      <c r="CZ95" s="260"/>
      <c r="DA95" s="260"/>
      <c r="DB95" s="260"/>
      <c r="DC95" s="260"/>
      <c r="DD95" s="260"/>
      <c r="DE95" s="260"/>
      <c r="DF95" s="260"/>
      <c r="DG95" s="260"/>
      <c r="DH95" s="260"/>
      <c r="DI95" s="260"/>
      <c r="DJ95" s="260"/>
      <c r="DK95" s="260"/>
      <c r="DL95" s="260"/>
      <c r="DM95" s="260"/>
      <c r="DN95" s="260"/>
      <c r="DO95" s="260"/>
      <c r="DP95" s="260"/>
      <c r="DQ95" s="260"/>
      <c r="DR95" s="260"/>
      <c r="DS95" s="260"/>
      <c r="DT95" s="260"/>
      <c r="DU95" s="260"/>
      <c r="DV95" s="260"/>
      <c r="DW95" s="260"/>
      <c r="DX95" s="260"/>
      <c r="DY95" s="260"/>
      <c r="DZ95" s="260"/>
      <c r="EA95" s="260"/>
      <c r="EB95" s="260"/>
      <c r="EC95" s="260"/>
      <c r="ED95" s="260"/>
      <c r="EE95" s="260"/>
      <c r="EF95" s="260"/>
      <c r="EG95" s="260"/>
      <c r="EH95" s="260"/>
      <c r="EI95" s="260"/>
      <c r="EJ95" s="260"/>
      <c r="EK95" s="260"/>
      <c r="EL95" s="260"/>
      <c r="EM95" s="260"/>
      <c r="EN95" s="260"/>
      <c r="EO95" s="260"/>
      <c r="EP95" s="260"/>
      <c r="EQ95" s="260"/>
      <c r="ER95" s="260"/>
      <c r="ES95" s="260"/>
      <c r="ET95" s="260"/>
      <c r="EU95" s="260"/>
      <c r="EV95" s="260"/>
      <c r="EW95" s="260"/>
      <c r="EX95" s="260"/>
      <c r="EY95" s="260"/>
      <c r="EZ95" s="260"/>
      <c r="FA95" s="260"/>
      <c r="FB95" s="260"/>
      <c r="FC95" s="260"/>
      <c r="FD95" s="260"/>
      <c r="FE95" s="260"/>
    </row>
    <row r="96" spans="1:16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2"/>
      <c r="V96" s="12"/>
      <c r="W96" s="12"/>
      <c r="X96" s="12"/>
      <c r="Y96" s="12"/>
      <c r="Z96" s="12"/>
      <c r="AA96" s="12"/>
      <c r="AB96" s="12"/>
      <c r="AC96" s="248"/>
      <c r="AD96" s="252"/>
      <c r="AE96" s="248"/>
      <c r="AF96" s="259"/>
      <c r="AG96" s="259"/>
      <c r="AH96" s="259"/>
      <c r="AI96" s="259"/>
      <c r="AJ96" s="259"/>
      <c r="AK96" s="259"/>
      <c r="AL96" s="259"/>
      <c r="AM96" s="259"/>
      <c r="AN96" s="259"/>
      <c r="AO96" s="259"/>
      <c r="AP96" s="259"/>
      <c r="AQ96" s="259"/>
      <c r="AR96" s="259"/>
      <c r="AS96" s="259"/>
      <c r="AT96" s="259"/>
      <c r="AU96" s="259"/>
      <c r="AV96" s="259"/>
      <c r="AW96" s="259"/>
      <c r="AX96" s="259"/>
      <c r="AY96" s="259"/>
      <c r="AZ96" s="260"/>
      <c r="BA96" s="260"/>
      <c r="BB96" s="260"/>
      <c r="BC96" s="260"/>
      <c r="BD96" s="260"/>
      <c r="BE96" s="260"/>
      <c r="BF96" s="260"/>
      <c r="BG96" s="260"/>
      <c r="BH96" s="260"/>
      <c r="BI96" s="260"/>
      <c r="BJ96" s="260"/>
      <c r="BK96" s="260"/>
      <c r="BL96" s="260"/>
      <c r="BM96" s="260"/>
      <c r="BN96" s="260"/>
      <c r="BO96" s="260"/>
      <c r="BP96" s="260"/>
      <c r="BQ96" s="260"/>
      <c r="BR96" s="260"/>
      <c r="BS96" s="260"/>
      <c r="BT96" s="260"/>
      <c r="BU96" s="260"/>
      <c r="BV96" s="260"/>
      <c r="BW96" s="260"/>
      <c r="BX96" s="260"/>
      <c r="BY96" s="260"/>
      <c r="BZ96" s="260"/>
      <c r="CA96" s="260"/>
      <c r="CB96" s="260"/>
      <c r="CC96" s="260"/>
      <c r="CD96" s="260"/>
      <c r="CE96" s="260"/>
      <c r="CF96" s="260"/>
      <c r="CG96" s="260"/>
      <c r="CH96" s="260"/>
      <c r="CI96" s="260"/>
      <c r="CJ96" s="260"/>
      <c r="CK96" s="260"/>
      <c r="CL96" s="260"/>
      <c r="CM96" s="260"/>
      <c r="CN96" s="260"/>
      <c r="CO96" s="260"/>
      <c r="CP96" s="260"/>
      <c r="CQ96" s="260"/>
      <c r="CR96" s="260"/>
      <c r="CS96" s="260"/>
      <c r="CT96" s="260"/>
      <c r="CU96" s="260"/>
      <c r="CV96" s="260"/>
      <c r="CW96" s="260"/>
      <c r="CX96" s="260"/>
      <c r="CY96" s="260"/>
      <c r="CZ96" s="260"/>
      <c r="DA96" s="260"/>
      <c r="DB96" s="260"/>
      <c r="DC96" s="260"/>
      <c r="DD96" s="260"/>
      <c r="DE96" s="260"/>
      <c r="DF96" s="260"/>
      <c r="DG96" s="260"/>
      <c r="DH96" s="260"/>
      <c r="DI96" s="260"/>
      <c r="DJ96" s="260"/>
      <c r="DK96" s="260"/>
      <c r="DL96" s="260"/>
      <c r="DM96" s="260"/>
      <c r="DN96" s="260"/>
      <c r="DO96" s="260"/>
      <c r="DP96" s="260"/>
      <c r="DQ96" s="260"/>
      <c r="DR96" s="260"/>
      <c r="DS96" s="260"/>
      <c r="DT96" s="260"/>
      <c r="DU96" s="260"/>
      <c r="DV96" s="260"/>
      <c r="DW96" s="260"/>
      <c r="DX96" s="260"/>
      <c r="DY96" s="260"/>
      <c r="DZ96" s="260"/>
      <c r="EA96" s="260"/>
      <c r="EB96" s="260"/>
      <c r="EC96" s="260"/>
      <c r="ED96" s="260"/>
      <c r="EE96" s="260"/>
      <c r="EF96" s="260"/>
      <c r="EG96" s="260"/>
      <c r="EH96" s="260"/>
      <c r="EI96" s="260"/>
      <c r="EJ96" s="260"/>
      <c r="EK96" s="260"/>
      <c r="EL96" s="260"/>
      <c r="EM96" s="260"/>
      <c r="EN96" s="260"/>
      <c r="EO96" s="260"/>
      <c r="EP96" s="260"/>
      <c r="EQ96" s="260"/>
      <c r="ER96" s="260"/>
      <c r="ES96" s="260"/>
      <c r="ET96" s="260"/>
      <c r="EU96" s="260"/>
      <c r="EV96" s="260"/>
      <c r="EW96" s="260"/>
      <c r="EX96" s="260"/>
      <c r="EY96" s="260"/>
      <c r="EZ96" s="260"/>
      <c r="FA96" s="260"/>
      <c r="FB96" s="260"/>
      <c r="FC96" s="260"/>
      <c r="FD96" s="260"/>
      <c r="FE96" s="260"/>
    </row>
    <row r="97" spans="1:16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2"/>
      <c r="V97" s="12"/>
      <c r="W97" s="12"/>
      <c r="X97" s="12"/>
      <c r="Y97" s="12"/>
      <c r="Z97" s="12"/>
      <c r="AA97" s="12"/>
      <c r="AB97" s="12"/>
      <c r="AC97" s="248"/>
      <c r="AD97" s="252"/>
      <c r="AE97" s="248"/>
      <c r="AF97" s="259"/>
      <c r="AG97" s="259"/>
      <c r="AH97" s="259"/>
      <c r="AI97" s="259"/>
      <c r="AJ97" s="259"/>
      <c r="AK97" s="259"/>
      <c r="AL97" s="259"/>
      <c r="AM97" s="259"/>
      <c r="AN97" s="259"/>
      <c r="AO97" s="259"/>
      <c r="AP97" s="259"/>
      <c r="AQ97" s="259"/>
      <c r="AR97" s="259"/>
      <c r="AS97" s="259"/>
      <c r="AT97" s="259"/>
      <c r="AU97" s="259"/>
      <c r="AV97" s="259"/>
      <c r="AW97" s="259"/>
      <c r="AX97" s="259"/>
      <c r="AY97" s="259"/>
      <c r="AZ97" s="260"/>
      <c r="BA97" s="260"/>
      <c r="BB97" s="260"/>
      <c r="BC97" s="260"/>
      <c r="BD97" s="260"/>
      <c r="BE97" s="260"/>
      <c r="BF97" s="260"/>
      <c r="BG97" s="260"/>
      <c r="BH97" s="260"/>
      <c r="BI97" s="260"/>
      <c r="BJ97" s="260"/>
      <c r="BK97" s="260"/>
      <c r="BL97" s="260"/>
      <c r="BM97" s="260"/>
      <c r="BN97" s="260"/>
      <c r="BO97" s="260"/>
      <c r="BP97" s="260"/>
      <c r="BQ97" s="260"/>
      <c r="BR97" s="260"/>
      <c r="BS97" s="260"/>
      <c r="BT97" s="260"/>
      <c r="BU97" s="260"/>
      <c r="BV97" s="260"/>
      <c r="BW97" s="260"/>
      <c r="BX97" s="260"/>
      <c r="BY97" s="260"/>
      <c r="BZ97" s="260"/>
      <c r="CA97" s="260"/>
      <c r="CB97" s="260"/>
      <c r="CC97" s="260"/>
      <c r="CD97" s="260"/>
      <c r="CE97" s="260"/>
      <c r="CF97" s="260"/>
      <c r="CG97" s="260"/>
      <c r="CH97" s="260"/>
      <c r="CI97" s="260"/>
      <c r="CJ97" s="260"/>
      <c r="CK97" s="260"/>
      <c r="CL97" s="260"/>
      <c r="CM97" s="260"/>
      <c r="CN97" s="260"/>
      <c r="CO97" s="260"/>
      <c r="CP97" s="260"/>
      <c r="CQ97" s="260"/>
      <c r="CR97" s="260"/>
      <c r="CS97" s="260"/>
      <c r="CT97" s="260"/>
      <c r="CU97" s="260"/>
      <c r="CV97" s="260"/>
      <c r="CW97" s="260"/>
      <c r="CX97" s="260"/>
      <c r="CY97" s="260"/>
      <c r="CZ97" s="260"/>
      <c r="DA97" s="260"/>
      <c r="DB97" s="260"/>
      <c r="DC97" s="260"/>
      <c r="DD97" s="260"/>
      <c r="DE97" s="260"/>
      <c r="DF97" s="260"/>
      <c r="DG97" s="260"/>
      <c r="DH97" s="260"/>
      <c r="DI97" s="260"/>
      <c r="DJ97" s="260"/>
      <c r="DK97" s="260"/>
      <c r="DL97" s="260"/>
      <c r="DM97" s="260"/>
      <c r="DN97" s="260"/>
      <c r="DO97" s="260"/>
      <c r="DP97" s="260"/>
      <c r="DQ97" s="260"/>
      <c r="DR97" s="260"/>
      <c r="DS97" s="260"/>
      <c r="DT97" s="260"/>
      <c r="DU97" s="260"/>
      <c r="DV97" s="260"/>
      <c r="DW97" s="260"/>
      <c r="DX97" s="260"/>
      <c r="DY97" s="260"/>
      <c r="DZ97" s="260"/>
      <c r="EA97" s="260"/>
      <c r="EB97" s="260"/>
      <c r="EC97" s="260"/>
      <c r="ED97" s="260"/>
      <c r="EE97" s="260"/>
      <c r="EF97" s="260"/>
      <c r="EG97" s="260"/>
      <c r="EH97" s="260"/>
      <c r="EI97" s="260"/>
      <c r="EJ97" s="260"/>
      <c r="EK97" s="260"/>
      <c r="EL97" s="260"/>
      <c r="EM97" s="260"/>
      <c r="EN97" s="260"/>
      <c r="EO97" s="260"/>
      <c r="EP97" s="260"/>
      <c r="EQ97" s="260"/>
      <c r="ER97" s="260"/>
      <c r="ES97" s="260"/>
      <c r="ET97" s="260"/>
      <c r="EU97" s="260"/>
      <c r="EV97" s="260"/>
      <c r="EW97" s="260"/>
      <c r="EX97" s="260"/>
      <c r="EY97" s="260"/>
      <c r="EZ97" s="260"/>
      <c r="FA97" s="260"/>
      <c r="FB97" s="260"/>
      <c r="FC97" s="260"/>
      <c r="FD97" s="260"/>
      <c r="FE97" s="260"/>
    </row>
    <row r="98" spans="1:16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2"/>
      <c r="V98" s="12"/>
      <c r="W98" s="12"/>
      <c r="X98" s="12"/>
      <c r="Y98" s="12"/>
      <c r="Z98" s="12"/>
      <c r="AA98" s="12"/>
      <c r="AB98" s="12"/>
      <c r="AC98" s="248"/>
      <c r="AD98" s="252"/>
      <c r="AE98" s="248"/>
      <c r="AF98" s="259"/>
      <c r="AG98" s="259"/>
      <c r="AH98" s="259"/>
      <c r="AI98" s="259"/>
      <c r="AJ98" s="259"/>
      <c r="AK98" s="259"/>
      <c r="AL98" s="259"/>
      <c r="AM98" s="259"/>
      <c r="AN98" s="259"/>
      <c r="AO98" s="259"/>
      <c r="AP98" s="259"/>
      <c r="AQ98" s="259"/>
      <c r="AR98" s="259"/>
      <c r="AS98" s="259"/>
      <c r="AT98" s="259"/>
      <c r="AU98" s="259"/>
      <c r="AV98" s="259"/>
      <c r="AW98" s="259"/>
      <c r="AX98" s="259"/>
      <c r="AY98" s="259"/>
      <c r="AZ98" s="260"/>
      <c r="BA98" s="260"/>
      <c r="BB98" s="260"/>
      <c r="BC98" s="260"/>
      <c r="BD98" s="260"/>
      <c r="BE98" s="260"/>
      <c r="BF98" s="260"/>
      <c r="BG98" s="260"/>
      <c r="BH98" s="260"/>
      <c r="BI98" s="260"/>
      <c r="BJ98" s="260"/>
      <c r="BK98" s="260"/>
      <c r="BL98" s="260"/>
      <c r="BM98" s="260"/>
      <c r="BN98" s="260"/>
      <c r="BO98" s="260"/>
      <c r="BP98" s="260"/>
      <c r="BQ98" s="260"/>
      <c r="BR98" s="260"/>
      <c r="BS98" s="260"/>
      <c r="BT98" s="260"/>
      <c r="BU98" s="260"/>
      <c r="BV98" s="260"/>
      <c r="BW98" s="260"/>
      <c r="BX98" s="260"/>
      <c r="BY98" s="260"/>
      <c r="BZ98" s="260"/>
      <c r="CA98" s="260"/>
      <c r="CB98" s="260"/>
      <c r="CC98" s="260"/>
      <c r="CD98" s="260"/>
      <c r="CE98" s="260"/>
      <c r="CF98" s="260"/>
      <c r="CG98" s="260"/>
      <c r="CH98" s="260"/>
      <c r="CI98" s="260"/>
      <c r="CJ98" s="260"/>
      <c r="CK98" s="260"/>
      <c r="CL98" s="260"/>
      <c r="CM98" s="260"/>
      <c r="CN98" s="260"/>
      <c r="CO98" s="260"/>
      <c r="CP98" s="260"/>
      <c r="CQ98" s="260"/>
      <c r="CR98" s="260"/>
      <c r="CS98" s="260"/>
      <c r="CT98" s="260"/>
      <c r="CU98" s="260"/>
      <c r="CV98" s="260"/>
      <c r="CW98" s="260"/>
      <c r="CX98" s="260"/>
      <c r="CY98" s="260"/>
      <c r="CZ98" s="260"/>
      <c r="DA98" s="260"/>
      <c r="DB98" s="260"/>
      <c r="DC98" s="260"/>
      <c r="DD98" s="260"/>
      <c r="DE98" s="260"/>
      <c r="DF98" s="260"/>
      <c r="DG98" s="260"/>
      <c r="DH98" s="260"/>
      <c r="DI98" s="260"/>
      <c r="DJ98" s="260"/>
      <c r="DK98" s="260"/>
      <c r="DL98" s="260"/>
      <c r="DM98" s="260"/>
      <c r="DN98" s="260"/>
      <c r="DO98" s="260"/>
      <c r="DP98" s="260"/>
      <c r="DQ98" s="260"/>
      <c r="DR98" s="260"/>
      <c r="DS98" s="260"/>
      <c r="DT98" s="260"/>
      <c r="DU98" s="260"/>
      <c r="DV98" s="260"/>
      <c r="DW98" s="260"/>
      <c r="DX98" s="260"/>
      <c r="DY98" s="260"/>
      <c r="DZ98" s="260"/>
      <c r="EA98" s="260"/>
      <c r="EB98" s="260"/>
      <c r="EC98" s="260"/>
      <c r="ED98" s="260"/>
      <c r="EE98" s="260"/>
      <c r="EF98" s="260"/>
      <c r="EG98" s="260"/>
      <c r="EH98" s="260"/>
      <c r="EI98" s="260"/>
      <c r="EJ98" s="260"/>
      <c r="EK98" s="260"/>
      <c r="EL98" s="260"/>
      <c r="EM98" s="260"/>
      <c r="EN98" s="260"/>
      <c r="EO98" s="260"/>
      <c r="EP98" s="260"/>
      <c r="EQ98" s="260"/>
      <c r="ER98" s="260"/>
      <c r="ES98" s="260"/>
      <c r="ET98" s="260"/>
      <c r="EU98" s="260"/>
      <c r="EV98" s="260"/>
      <c r="EW98" s="260"/>
      <c r="EX98" s="260"/>
      <c r="EY98" s="260"/>
      <c r="EZ98" s="260"/>
      <c r="FA98" s="260"/>
      <c r="FB98" s="260"/>
      <c r="FC98" s="260"/>
      <c r="FD98" s="260"/>
      <c r="FE98" s="260"/>
    </row>
    <row r="99" spans="1:16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2"/>
      <c r="V99" s="12"/>
      <c r="W99" s="12"/>
      <c r="X99" s="12"/>
      <c r="Y99" s="12"/>
      <c r="Z99" s="12"/>
      <c r="AA99" s="12"/>
      <c r="AB99" s="12"/>
      <c r="AC99" s="248"/>
      <c r="AD99" s="252"/>
      <c r="AE99" s="248"/>
      <c r="AF99" s="259"/>
      <c r="AG99" s="259"/>
      <c r="AH99" s="259"/>
      <c r="AI99" s="259"/>
      <c r="AJ99" s="259"/>
      <c r="AK99" s="259"/>
      <c r="AL99" s="259"/>
      <c r="AM99" s="259"/>
      <c r="AN99" s="259"/>
      <c r="AO99" s="259"/>
      <c r="AP99" s="259"/>
      <c r="AQ99" s="259"/>
      <c r="AR99" s="259"/>
      <c r="AS99" s="259"/>
      <c r="AT99" s="259"/>
      <c r="AU99" s="259"/>
      <c r="AV99" s="259"/>
      <c r="AW99" s="259"/>
      <c r="AX99" s="259"/>
      <c r="AY99" s="259"/>
      <c r="AZ99" s="260"/>
      <c r="BA99" s="260"/>
      <c r="BB99" s="260"/>
      <c r="BC99" s="260"/>
      <c r="BD99" s="260"/>
      <c r="BE99" s="260"/>
      <c r="BF99" s="260"/>
      <c r="BG99" s="260"/>
      <c r="BH99" s="260"/>
      <c r="BI99" s="260"/>
      <c r="BJ99" s="260"/>
      <c r="BK99" s="260"/>
      <c r="BL99" s="260"/>
      <c r="BM99" s="260"/>
      <c r="BN99" s="260"/>
      <c r="BO99" s="260"/>
      <c r="BP99" s="260"/>
      <c r="BQ99" s="260"/>
      <c r="BR99" s="260"/>
      <c r="BS99" s="260"/>
      <c r="BT99" s="260"/>
      <c r="BU99" s="260"/>
      <c r="BV99" s="260"/>
      <c r="BW99" s="260"/>
      <c r="BX99" s="260"/>
      <c r="BY99" s="260"/>
      <c r="BZ99" s="260"/>
      <c r="CA99" s="260"/>
      <c r="CB99" s="260"/>
      <c r="CC99" s="260"/>
      <c r="CD99" s="260"/>
      <c r="CE99" s="260"/>
      <c r="CF99" s="260"/>
      <c r="CG99" s="260"/>
      <c r="CH99" s="260"/>
      <c r="CI99" s="260"/>
      <c r="CJ99" s="260"/>
      <c r="CK99" s="260"/>
      <c r="CL99" s="260"/>
      <c r="CM99" s="260"/>
      <c r="CN99" s="260"/>
      <c r="CO99" s="260"/>
      <c r="CP99" s="260"/>
      <c r="CQ99" s="260"/>
      <c r="CR99" s="260"/>
      <c r="CS99" s="260"/>
      <c r="CT99" s="260"/>
      <c r="CU99" s="260"/>
      <c r="CV99" s="260"/>
      <c r="CW99" s="260"/>
      <c r="CX99" s="260"/>
      <c r="CY99" s="260"/>
      <c r="CZ99" s="260"/>
      <c r="DA99" s="260"/>
      <c r="DB99" s="260"/>
      <c r="DC99" s="260"/>
      <c r="DD99" s="260"/>
      <c r="DE99" s="260"/>
      <c r="DF99" s="260"/>
      <c r="DG99" s="260"/>
      <c r="DH99" s="260"/>
      <c r="DI99" s="260"/>
      <c r="DJ99" s="260"/>
      <c r="DK99" s="260"/>
      <c r="DL99" s="260"/>
      <c r="DM99" s="260"/>
      <c r="DN99" s="260"/>
      <c r="DO99" s="260"/>
      <c r="DP99" s="260"/>
      <c r="DQ99" s="260"/>
      <c r="DR99" s="260"/>
      <c r="DS99" s="260"/>
      <c r="DT99" s="260"/>
      <c r="DU99" s="260"/>
      <c r="DV99" s="260"/>
      <c r="DW99" s="260"/>
      <c r="DX99" s="260"/>
      <c r="DY99" s="260"/>
      <c r="DZ99" s="260"/>
      <c r="EA99" s="260"/>
      <c r="EB99" s="260"/>
      <c r="EC99" s="260"/>
      <c r="ED99" s="260"/>
      <c r="EE99" s="260"/>
      <c r="EF99" s="260"/>
      <c r="EG99" s="260"/>
      <c r="EH99" s="260"/>
      <c r="EI99" s="260"/>
      <c r="EJ99" s="260"/>
      <c r="EK99" s="260"/>
      <c r="EL99" s="260"/>
      <c r="EM99" s="260"/>
      <c r="EN99" s="260"/>
      <c r="EO99" s="260"/>
      <c r="EP99" s="260"/>
      <c r="EQ99" s="260"/>
      <c r="ER99" s="260"/>
      <c r="ES99" s="260"/>
      <c r="ET99" s="260"/>
      <c r="EU99" s="260"/>
      <c r="EV99" s="260"/>
      <c r="EW99" s="260"/>
      <c r="EX99" s="260"/>
      <c r="EY99" s="260"/>
      <c r="EZ99" s="260"/>
      <c r="FA99" s="260"/>
      <c r="FB99" s="260"/>
      <c r="FC99" s="260"/>
      <c r="FD99" s="260"/>
      <c r="FE99" s="260"/>
    </row>
    <row r="100" spans="1:16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2"/>
      <c r="V100" s="12"/>
      <c r="W100" s="12"/>
      <c r="X100" s="12"/>
      <c r="Y100" s="12"/>
      <c r="Z100" s="12"/>
      <c r="AA100" s="12"/>
      <c r="AB100" s="12"/>
      <c r="AC100" s="248"/>
      <c r="AD100" s="252"/>
      <c r="AE100" s="248"/>
      <c r="AF100" s="259"/>
      <c r="AG100" s="259"/>
      <c r="AH100" s="259"/>
      <c r="AI100" s="259"/>
      <c r="AJ100" s="259"/>
      <c r="AK100" s="259"/>
      <c r="AL100" s="259"/>
      <c r="AM100" s="259"/>
      <c r="AN100" s="259"/>
      <c r="AO100" s="259"/>
      <c r="AP100" s="259"/>
      <c r="AQ100" s="259"/>
      <c r="AR100" s="259"/>
      <c r="AS100" s="259"/>
      <c r="AT100" s="259"/>
      <c r="AU100" s="259"/>
      <c r="AV100" s="259"/>
      <c r="AW100" s="259"/>
      <c r="AX100" s="259"/>
      <c r="AY100" s="259"/>
      <c r="AZ100" s="260"/>
      <c r="BA100" s="260"/>
      <c r="BB100" s="260"/>
      <c r="BC100" s="260"/>
      <c r="BD100" s="260"/>
      <c r="BE100" s="260"/>
      <c r="BF100" s="260"/>
      <c r="BG100" s="260"/>
      <c r="BH100" s="260"/>
      <c r="BI100" s="260"/>
      <c r="BJ100" s="260"/>
      <c r="BK100" s="260"/>
      <c r="BL100" s="260"/>
      <c r="BM100" s="260"/>
      <c r="BN100" s="260"/>
      <c r="BO100" s="260"/>
      <c r="BP100" s="260"/>
      <c r="BQ100" s="260"/>
      <c r="BR100" s="260"/>
      <c r="BS100" s="260"/>
      <c r="BT100" s="260"/>
      <c r="BU100" s="260"/>
      <c r="BV100" s="260"/>
      <c r="BW100" s="260"/>
      <c r="BX100" s="260"/>
      <c r="BY100" s="260"/>
      <c r="BZ100" s="260"/>
      <c r="CA100" s="260"/>
      <c r="CB100" s="260"/>
      <c r="CC100" s="260"/>
      <c r="CD100" s="260"/>
      <c r="CE100" s="260"/>
      <c r="CF100" s="260"/>
      <c r="CG100" s="260"/>
      <c r="CH100" s="260"/>
      <c r="CI100" s="260"/>
      <c r="CJ100" s="260"/>
      <c r="CK100" s="260"/>
      <c r="CL100" s="260"/>
      <c r="CM100" s="260"/>
      <c r="CN100" s="260"/>
      <c r="CO100" s="260"/>
      <c r="CP100" s="260"/>
      <c r="CQ100" s="260"/>
      <c r="CR100" s="260"/>
      <c r="CS100" s="260"/>
      <c r="CT100" s="260"/>
      <c r="CU100" s="260"/>
      <c r="CV100" s="260"/>
      <c r="CW100" s="260"/>
      <c r="CX100" s="260"/>
      <c r="CY100" s="260"/>
      <c r="CZ100" s="260"/>
      <c r="DA100" s="260"/>
      <c r="DB100" s="260"/>
      <c r="DC100" s="260"/>
      <c r="DD100" s="260"/>
      <c r="DE100" s="260"/>
      <c r="DF100" s="260"/>
      <c r="DG100" s="260"/>
      <c r="DH100" s="260"/>
      <c r="DI100" s="260"/>
      <c r="DJ100" s="260"/>
      <c r="DK100" s="260"/>
      <c r="DL100" s="260"/>
      <c r="DM100" s="260"/>
      <c r="DN100" s="260"/>
      <c r="DO100" s="260"/>
      <c r="DP100" s="260"/>
      <c r="DQ100" s="260"/>
      <c r="DR100" s="260"/>
      <c r="DS100" s="260"/>
      <c r="DT100" s="260"/>
      <c r="DU100" s="260"/>
      <c r="DV100" s="260"/>
      <c r="DW100" s="260"/>
      <c r="DX100" s="260"/>
      <c r="DY100" s="260"/>
      <c r="DZ100" s="260"/>
      <c r="EA100" s="260"/>
      <c r="EB100" s="260"/>
      <c r="EC100" s="260"/>
      <c r="ED100" s="260"/>
      <c r="EE100" s="260"/>
      <c r="EF100" s="260"/>
      <c r="EG100" s="260"/>
      <c r="EH100" s="260"/>
      <c r="EI100" s="260"/>
      <c r="EJ100" s="260"/>
      <c r="EK100" s="260"/>
      <c r="EL100" s="260"/>
      <c r="EM100" s="260"/>
      <c r="EN100" s="260"/>
      <c r="EO100" s="260"/>
      <c r="EP100" s="260"/>
      <c r="EQ100" s="260"/>
      <c r="ER100" s="260"/>
      <c r="ES100" s="260"/>
      <c r="ET100" s="260"/>
      <c r="EU100" s="260"/>
      <c r="EV100" s="260"/>
      <c r="EW100" s="260"/>
      <c r="EX100" s="260"/>
      <c r="EY100" s="260"/>
      <c r="EZ100" s="260"/>
      <c r="FA100" s="260"/>
      <c r="FB100" s="260"/>
      <c r="FC100" s="260"/>
      <c r="FD100" s="260"/>
      <c r="FE100" s="260"/>
    </row>
    <row r="101" spans="1:16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2"/>
      <c r="V101" s="12"/>
      <c r="W101" s="12"/>
      <c r="X101" s="12"/>
      <c r="Y101" s="12"/>
      <c r="Z101" s="12"/>
      <c r="AA101" s="12"/>
      <c r="AB101" s="12"/>
      <c r="AC101" s="248"/>
      <c r="AD101" s="252"/>
      <c r="AE101" s="248"/>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60"/>
      <c r="BA101" s="260"/>
      <c r="BB101" s="260"/>
      <c r="BC101" s="260"/>
      <c r="BD101" s="260"/>
      <c r="BE101" s="260"/>
      <c r="BF101" s="260"/>
      <c r="BG101" s="260"/>
      <c r="BH101" s="260"/>
      <c r="BI101" s="260"/>
      <c r="BJ101" s="260"/>
      <c r="BK101" s="260"/>
      <c r="BL101" s="260"/>
      <c r="BM101" s="260"/>
      <c r="BN101" s="260"/>
      <c r="BO101" s="260"/>
      <c r="BP101" s="260"/>
      <c r="BQ101" s="260"/>
      <c r="BR101" s="260"/>
      <c r="BS101" s="260"/>
      <c r="BT101" s="260"/>
      <c r="BU101" s="260"/>
      <c r="BV101" s="260"/>
      <c r="BW101" s="260"/>
      <c r="BX101" s="260"/>
      <c r="BY101" s="260"/>
      <c r="BZ101" s="260"/>
      <c r="CA101" s="260"/>
      <c r="CB101" s="260"/>
      <c r="CC101" s="260"/>
      <c r="CD101" s="260"/>
      <c r="CE101" s="260"/>
      <c r="CF101" s="260"/>
      <c r="CG101" s="260"/>
      <c r="CH101" s="260"/>
      <c r="CI101" s="260"/>
      <c r="CJ101" s="260"/>
      <c r="CK101" s="260"/>
      <c r="CL101" s="260"/>
      <c r="CM101" s="260"/>
      <c r="CN101" s="260"/>
      <c r="CO101" s="260"/>
      <c r="CP101" s="260"/>
      <c r="CQ101" s="260"/>
      <c r="CR101" s="260"/>
      <c r="CS101" s="260"/>
      <c r="CT101" s="260"/>
      <c r="CU101" s="260"/>
      <c r="CV101" s="260"/>
      <c r="CW101" s="260"/>
      <c r="CX101" s="260"/>
      <c r="CY101" s="260"/>
      <c r="CZ101" s="260"/>
      <c r="DA101" s="260"/>
      <c r="DB101" s="260"/>
      <c r="DC101" s="260"/>
      <c r="DD101" s="260"/>
      <c r="DE101" s="260"/>
      <c r="DF101" s="260"/>
      <c r="DG101" s="260"/>
      <c r="DH101" s="260"/>
      <c r="DI101" s="260"/>
      <c r="DJ101" s="260"/>
      <c r="DK101" s="260"/>
      <c r="DL101" s="260"/>
      <c r="DM101" s="260"/>
      <c r="DN101" s="260"/>
      <c r="DO101" s="260"/>
      <c r="DP101" s="260"/>
      <c r="DQ101" s="260"/>
      <c r="DR101" s="260"/>
      <c r="DS101" s="260"/>
      <c r="DT101" s="260"/>
      <c r="DU101" s="260"/>
      <c r="DV101" s="260"/>
      <c r="DW101" s="260"/>
      <c r="DX101" s="260"/>
      <c r="DY101" s="260"/>
      <c r="DZ101" s="260"/>
      <c r="EA101" s="260"/>
      <c r="EB101" s="260"/>
      <c r="EC101" s="260"/>
      <c r="ED101" s="260"/>
      <c r="EE101" s="260"/>
      <c r="EF101" s="260"/>
      <c r="EG101" s="260"/>
      <c r="EH101" s="260"/>
      <c r="EI101" s="260"/>
      <c r="EJ101" s="260"/>
      <c r="EK101" s="260"/>
      <c r="EL101" s="260"/>
      <c r="EM101" s="260"/>
      <c r="EN101" s="260"/>
      <c r="EO101" s="260"/>
      <c r="EP101" s="260"/>
      <c r="EQ101" s="260"/>
      <c r="ER101" s="260"/>
      <c r="ES101" s="260"/>
      <c r="ET101" s="260"/>
      <c r="EU101" s="260"/>
      <c r="EV101" s="260"/>
      <c r="EW101" s="260"/>
      <c r="EX101" s="260"/>
      <c r="EY101" s="260"/>
      <c r="EZ101" s="260"/>
      <c r="FA101" s="260"/>
      <c r="FB101" s="260"/>
      <c r="FC101" s="260"/>
      <c r="FD101" s="260"/>
      <c r="FE101" s="260"/>
    </row>
    <row r="102" spans="1:16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2"/>
      <c r="V102" s="12"/>
      <c r="W102" s="12"/>
      <c r="X102" s="12"/>
      <c r="Y102" s="12"/>
      <c r="Z102" s="12"/>
      <c r="AA102" s="12"/>
      <c r="AB102" s="12"/>
      <c r="AC102" s="248"/>
      <c r="AD102" s="252"/>
      <c r="AE102" s="248"/>
      <c r="AF102" s="259"/>
      <c r="AG102" s="259"/>
      <c r="AH102" s="259"/>
      <c r="AI102" s="259"/>
      <c r="AJ102" s="259"/>
      <c r="AK102" s="259"/>
      <c r="AL102" s="259"/>
      <c r="AM102" s="259"/>
      <c r="AN102" s="259"/>
      <c r="AO102" s="259"/>
      <c r="AP102" s="259"/>
      <c r="AQ102" s="259"/>
      <c r="AR102" s="259"/>
      <c r="AS102" s="259"/>
      <c r="AT102" s="259"/>
      <c r="AU102" s="259"/>
      <c r="AV102" s="259"/>
      <c r="AW102" s="259"/>
      <c r="AX102" s="259"/>
      <c r="AY102" s="259"/>
      <c r="AZ102" s="260"/>
      <c r="BA102" s="260"/>
      <c r="BB102" s="260"/>
      <c r="BC102" s="260"/>
      <c r="BD102" s="260"/>
      <c r="BE102" s="260"/>
      <c r="BF102" s="260"/>
      <c r="BG102" s="260"/>
      <c r="BH102" s="260"/>
      <c r="BI102" s="260"/>
      <c r="BJ102" s="260"/>
      <c r="BK102" s="260"/>
      <c r="BL102" s="260"/>
      <c r="BM102" s="260"/>
      <c r="BN102" s="260"/>
      <c r="BO102" s="260"/>
      <c r="BP102" s="260"/>
      <c r="BQ102" s="260"/>
      <c r="BR102" s="260"/>
      <c r="BS102" s="260"/>
      <c r="BT102" s="260"/>
      <c r="BU102" s="260"/>
      <c r="BV102" s="260"/>
      <c r="BW102" s="260"/>
      <c r="BX102" s="260"/>
      <c r="BY102" s="260"/>
      <c r="BZ102" s="260"/>
      <c r="CA102" s="260"/>
      <c r="CB102" s="260"/>
      <c r="CC102" s="260"/>
      <c r="CD102" s="260"/>
      <c r="CE102" s="260"/>
      <c r="CF102" s="260"/>
      <c r="CG102" s="260"/>
      <c r="CH102" s="260"/>
      <c r="CI102" s="260"/>
      <c r="CJ102" s="260"/>
      <c r="CK102" s="260"/>
      <c r="CL102" s="260"/>
      <c r="CM102" s="260"/>
      <c r="CN102" s="260"/>
      <c r="CO102" s="260"/>
      <c r="CP102" s="260"/>
      <c r="CQ102" s="260"/>
      <c r="CR102" s="260"/>
      <c r="CS102" s="260"/>
      <c r="CT102" s="260"/>
      <c r="CU102" s="260"/>
      <c r="CV102" s="260"/>
      <c r="CW102" s="260"/>
      <c r="CX102" s="260"/>
      <c r="CY102" s="260"/>
      <c r="CZ102" s="260"/>
      <c r="DA102" s="260"/>
      <c r="DB102" s="260"/>
      <c r="DC102" s="260"/>
      <c r="DD102" s="260"/>
      <c r="DE102" s="260"/>
      <c r="DF102" s="260"/>
      <c r="DG102" s="260"/>
      <c r="DH102" s="260"/>
      <c r="DI102" s="260"/>
      <c r="DJ102" s="260"/>
      <c r="DK102" s="260"/>
      <c r="DL102" s="260"/>
      <c r="DM102" s="260"/>
      <c r="DN102" s="260"/>
      <c r="DO102" s="260"/>
      <c r="DP102" s="260"/>
      <c r="DQ102" s="260"/>
      <c r="DR102" s="260"/>
      <c r="DS102" s="260"/>
      <c r="DT102" s="260"/>
      <c r="DU102" s="260"/>
      <c r="DV102" s="260"/>
      <c r="DW102" s="260"/>
      <c r="DX102" s="260"/>
      <c r="DY102" s="260"/>
      <c r="DZ102" s="260"/>
      <c r="EA102" s="260"/>
      <c r="EB102" s="260"/>
      <c r="EC102" s="260"/>
      <c r="ED102" s="260"/>
      <c r="EE102" s="260"/>
      <c r="EF102" s="260"/>
      <c r="EG102" s="260"/>
      <c r="EH102" s="260"/>
      <c r="EI102" s="260"/>
      <c r="EJ102" s="260"/>
      <c r="EK102" s="260"/>
      <c r="EL102" s="260"/>
      <c r="EM102" s="260"/>
      <c r="EN102" s="260"/>
      <c r="EO102" s="260"/>
      <c r="EP102" s="260"/>
      <c r="EQ102" s="260"/>
      <c r="ER102" s="260"/>
      <c r="ES102" s="260"/>
      <c r="ET102" s="260"/>
      <c r="EU102" s="260"/>
      <c r="EV102" s="260"/>
      <c r="EW102" s="260"/>
      <c r="EX102" s="260"/>
      <c r="EY102" s="260"/>
      <c r="EZ102" s="260"/>
      <c r="FA102" s="260"/>
      <c r="FB102" s="260"/>
      <c r="FC102" s="260"/>
      <c r="FD102" s="260"/>
      <c r="FE102" s="260"/>
    </row>
    <row r="103" spans="1:16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2"/>
      <c r="V103" s="12"/>
      <c r="W103" s="12"/>
      <c r="X103" s="12"/>
      <c r="Y103" s="12"/>
      <c r="Z103" s="12"/>
      <c r="AA103" s="12"/>
      <c r="AB103" s="12"/>
      <c r="AC103" s="248"/>
      <c r="AD103" s="245"/>
      <c r="AE103" s="264"/>
      <c r="AF103" s="265"/>
      <c r="AG103" s="266"/>
      <c r="AH103" s="266"/>
      <c r="AI103" s="267"/>
      <c r="AJ103" s="267"/>
      <c r="AK103" s="247"/>
      <c r="AL103" s="260"/>
      <c r="AM103" s="260"/>
      <c r="AN103" s="260"/>
      <c r="AO103" s="260"/>
      <c r="AP103" s="260"/>
      <c r="AQ103" s="260"/>
      <c r="AR103" s="260"/>
      <c r="AS103" s="260"/>
      <c r="AT103" s="260"/>
      <c r="AU103" s="260"/>
      <c r="AV103" s="260"/>
      <c r="AW103" s="260"/>
      <c r="AX103" s="260"/>
      <c r="AY103" s="260"/>
      <c r="AZ103" s="260"/>
      <c r="BA103" s="260"/>
      <c r="BB103" s="260"/>
      <c r="BC103" s="260"/>
      <c r="BD103" s="260"/>
      <c r="BE103" s="260"/>
      <c r="BF103" s="260"/>
      <c r="BG103" s="260"/>
      <c r="BH103" s="260"/>
      <c r="BI103" s="260"/>
      <c r="BJ103" s="260"/>
      <c r="BK103" s="260"/>
      <c r="BL103" s="260"/>
      <c r="BM103" s="260"/>
      <c r="BN103" s="260"/>
      <c r="BO103" s="260"/>
      <c r="BP103" s="260"/>
      <c r="BQ103" s="260"/>
      <c r="BR103" s="260"/>
      <c r="BS103" s="260"/>
      <c r="BT103" s="260"/>
      <c r="BU103" s="260"/>
      <c r="BV103" s="260"/>
      <c r="BW103" s="260"/>
      <c r="BX103" s="260"/>
      <c r="BY103" s="260"/>
      <c r="BZ103" s="260"/>
      <c r="CA103" s="260"/>
      <c r="CB103" s="260"/>
      <c r="CC103" s="260"/>
      <c r="CD103" s="260"/>
      <c r="CE103" s="260"/>
      <c r="CF103" s="260"/>
      <c r="CG103" s="260"/>
      <c r="CH103" s="260"/>
      <c r="CI103" s="260"/>
      <c r="CJ103" s="260"/>
      <c r="CK103" s="260"/>
      <c r="CL103" s="260"/>
      <c r="CM103" s="260"/>
      <c r="CN103" s="260"/>
      <c r="CO103" s="260"/>
      <c r="CP103" s="260"/>
      <c r="CQ103" s="260"/>
      <c r="CR103" s="260"/>
      <c r="CS103" s="260"/>
      <c r="CT103" s="260"/>
      <c r="CU103" s="260"/>
      <c r="CV103" s="260"/>
      <c r="CW103" s="260"/>
      <c r="CX103" s="260"/>
      <c r="CY103" s="260"/>
      <c r="CZ103" s="260"/>
      <c r="DA103" s="260"/>
      <c r="DB103" s="260"/>
      <c r="DC103" s="260"/>
      <c r="DD103" s="260"/>
      <c r="DE103" s="260"/>
      <c r="DF103" s="260"/>
      <c r="DG103" s="260"/>
      <c r="DH103" s="260"/>
      <c r="DI103" s="260"/>
      <c r="DJ103" s="260"/>
      <c r="DK103" s="260"/>
      <c r="DL103" s="260"/>
      <c r="DM103" s="260"/>
      <c r="DN103" s="260"/>
      <c r="DO103" s="260"/>
      <c r="DP103" s="260"/>
      <c r="DQ103" s="260"/>
      <c r="DR103" s="260"/>
      <c r="DS103" s="260"/>
      <c r="DT103" s="260"/>
      <c r="DU103" s="260"/>
      <c r="DV103" s="260"/>
      <c r="DW103" s="260"/>
      <c r="DX103" s="260"/>
      <c r="DY103" s="260"/>
      <c r="DZ103" s="260"/>
      <c r="EA103" s="260"/>
      <c r="EB103" s="260"/>
      <c r="EC103" s="260"/>
      <c r="ED103" s="260"/>
      <c r="EE103" s="260"/>
      <c r="EF103" s="260"/>
      <c r="EG103" s="260"/>
      <c r="EH103" s="260"/>
      <c r="EI103" s="260"/>
      <c r="EJ103" s="260"/>
      <c r="EK103" s="260"/>
      <c r="EL103" s="260"/>
      <c r="EM103" s="260"/>
      <c r="EN103" s="260"/>
      <c r="EO103" s="260"/>
      <c r="EP103" s="260"/>
      <c r="EQ103" s="260"/>
      <c r="ER103" s="260"/>
      <c r="ES103" s="260"/>
      <c r="ET103" s="260"/>
      <c r="EU103" s="260"/>
      <c r="EV103" s="260"/>
      <c r="EW103" s="260"/>
      <c r="EX103" s="260"/>
      <c r="EY103" s="260"/>
      <c r="EZ103" s="260"/>
      <c r="FA103" s="260"/>
      <c r="FB103" s="260"/>
      <c r="FC103" s="260"/>
      <c r="FD103" s="260"/>
      <c r="FE103" s="260"/>
    </row>
    <row r="104" spans="1:16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2"/>
      <c r="V104" s="12"/>
      <c r="W104" s="12"/>
      <c r="X104" s="12"/>
      <c r="Y104" s="12"/>
      <c r="Z104" s="12"/>
      <c r="AA104" s="12"/>
      <c r="AB104" s="12"/>
      <c r="AC104" s="237"/>
      <c r="AD104" s="268"/>
      <c r="AE104" s="237"/>
      <c r="AF104" s="237"/>
      <c r="AG104" s="237"/>
      <c r="AH104" s="237"/>
      <c r="AI104" s="237"/>
      <c r="AJ104" s="237"/>
      <c r="AK104" s="237"/>
      <c r="AL104" s="260"/>
      <c r="AM104" s="260"/>
      <c r="AN104" s="260"/>
      <c r="AO104" s="260"/>
      <c r="AP104" s="260"/>
      <c r="AQ104" s="260"/>
      <c r="AR104" s="260"/>
      <c r="AS104" s="260"/>
      <c r="AT104" s="260"/>
      <c r="AU104" s="260"/>
      <c r="AV104" s="260"/>
      <c r="AW104" s="260"/>
      <c r="AX104" s="260"/>
      <c r="AY104" s="260"/>
      <c r="AZ104" s="260"/>
      <c r="BA104" s="260"/>
      <c r="BB104" s="260"/>
      <c r="BC104" s="260"/>
      <c r="BD104" s="260"/>
      <c r="BE104" s="260"/>
      <c r="BF104" s="260"/>
      <c r="BG104" s="260"/>
      <c r="BH104" s="260"/>
      <c r="BI104" s="260"/>
      <c r="BJ104" s="260"/>
      <c r="BK104" s="260"/>
      <c r="BL104" s="260"/>
      <c r="BM104" s="260"/>
      <c r="BN104" s="260"/>
      <c r="BO104" s="260"/>
      <c r="BP104" s="260"/>
      <c r="BQ104" s="260"/>
      <c r="BR104" s="260"/>
      <c r="BS104" s="260"/>
      <c r="BT104" s="260"/>
      <c r="BU104" s="260"/>
      <c r="BV104" s="260"/>
      <c r="BW104" s="260"/>
      <c r="BX104" s="260"/>
      <c r="BY104" s="260"/>
      <c r="BZ104" s="260"/>
      <c r="CA104" s="260"/>
      <c r="CB104" s="260"/>
      <c r="CC104" s="260"/>
      <c r="CD104" s="260"/>
      <c r="CE104" s="260"/>
      <c r="CF104" s="260"/>
      <c r="CG104" s="260"/>
      <c r="CH104" s="260"/>
      <c r="CI104" s="260"/>
      <c r="CJ104" s="260"/>
      <c r="CK104" s="260"/>
      <c r="CL104" s="260"/>
      <c r="CM104" s="260"/>
      <c r="CN104" s="260"/>
      <c r="CO104" s="260"/>
      <c r="CP104" s="260"/>
      <c r="CQ104" s="260"/>
      <c r="CR104" s="260"/>
      <c r="CS104" s="260"/>
      <c r="CT104" s="260"/>
      <c r="CU104" s="260"/>
      <c r="CV104" s="260"/>
      <c r="CW104" s="260"/>
      <c r="CX104" s="260"/>
      <c r="CY104" s="260"/>
      <c r="CZ104" s="260"/>
      <c r="DA104" s="260"/>
      <c r="DB104" s="260"/>
      <c r="DC104" s="260"/>
      <c r="DD104" s="260"/>
      <c r="DE104" s="260"/>
      <c r="DF104" s="260"/>
      <c r="DG104" s="260"/>
      <c r="DH104" s="260"/>
      <c r="DI104" s="260"/>
      <c r="DJ104" s="260"/>
      <c r="DK104" s="260"/>
      <c r="DL104" s="260"/>
      <c r="DM104" s="260"/>
      <c r="DN104" s="260"/>
      <c r="DO104" s="260"/>
      <c r="DP104" s="260"/>
      <c r="DQ104" s="260"/>
      <c r="DR104" s="260"/>
      <c r="DS104" s="260"/>
      <c r="DT104" s="260"/>
      <c r="DU104" s="260"/>
      <c r="DV104" s="260"/>
      <c r="DW104" s="260"/>
      <c r="DX104" s="260"/>
      <c r="DY104" s="260"/>
      <c r="DZ104" s="260"/>
      <c r="EA104" s="260"/>
      <c r="EB104" s="260"/>
      <c r="EC104" s="260"/>
      <c r="ED104" s="260"/>
      <c r="EE104" s="260"/>
      <c r="EF104" s="260"/>
      <c r="EG104" s="260"/>
      <c r="EH104" s="260"/>
      <c r="EI104" s="260"/>
      <c r="EJ104" s="260"/>
      <c r="EK104" s="260"/>
      <c r="EL104" s="260"/>
      <c r="EM104" s="260"/>
      <c r="EN104" s="260"/>
      <c r="EO104" s="260"/>
      <c r="EP104" s="260"/>
      <c r="EQ104" s="260"/>
      <c r="ER104" s="260"/>
      <c r="ES104" s="260"/>
      <c r="ET104" s="260"/>
      <c r="EU104" s="260"/>
      <c r="EV104" s="260"/>
      <c r="EW104" s="260"/>
      <c r="EX104" s="260"/>
      <c r="EY104" s="260"/>
      <c r="EZ104" s="260"/>
      <c r="FA104" s="260"/>
      <c r="FB104" s="260"/>
      <c r="FC104" s="260"/>
      <c r="FD104" s="260"/>
      <c r="FE104" s="260"/>
    </row>
    <row r="105" spans="1:16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2"/>
      <c r="V105" s="12"/>
      <c r="W105" s="12"/>
      <c r="X105" s="12"/>
      <c r="Y105" s="12"/>
      <c r="Z105" s="12"/>
      <c r="AA105" s="12"/>
      <c r="AB105" s="12"/>
      <c r="AC105" s="228"/>
      <c r="AD105" s="229" t="s">
        <v>1</v>
      </c>
      <c r="AE105" s="230" t="s">
        <v>0</v>
      </c>
      <c r="AF105" s="230" t="s">
        <v>3</v>
      </c>
      <c r="AG105" s="230" t="s">
        <v>4</v>
      </c>
      <c r="AH105" s="230"/>
      <c r="AI105" s="231"/>
      <c r="AJ105" s="231"/>
      <c r="AK105" s="231"/>
      <c r="AL105" s="232"/>
      <c r="AM105" s="232"/>
      <c r="AN105" s="232"/>
      <c r="AO105" s="232"/>
      <c r="AP105" s="232"/>
      <c r="AQ105" s="232"/>
      <c r="AR105" s="232"/>
      <c r="AS105" s="232"/>
      <c r="AT105" s="232"/>
      <c r="AU105" s="232"/>
      <c r="AV105" s="232"/>
      <c r="AW105" s="232"/>
      <c r="AX105" s="232"/>
      <c r="AY105" s="232"/>
      <c r="AZ105" s="260"/>
      <c r="BA105" s="260"/>
      <c r="BB105" s="260"/>
      <c r="BC105" s="260"/>
      <c r="BD105" s="260"/>
      <c r="BE105" s="260"/>
      <c r="BF105" s="260"/>
      <c r="BG105" s="260"/>
      <c r="BH105" s="260"/>
      <c r="BI105" s="260"/>
      <c r="BJ105" s="260"/>
      <c r="BK105" s="260"/>
      <c r="BL105" s="260"/>
      <c r="BM105" s="260"/>
      <c r="BN105" s="260"/>
      <c r="BO105" s="260"/>
      <c r="BP105" s="260"/>
      <c r="BQ105" s="260"/>
      <c r="BR105" s="260"/>
      <c r="BS105" s="260"/>
      <c r="BT105" s="260"/>
      <c r="BU105" s="260"/>
      <c r="BV105" s="260"/>
      <c r="BW105" s="260"/>
      <c r="BX105" s="260"/>
      <c r="BY105" s="260"/>
      <c r="BZ105" s="260"/>
      <c r="CA105" s="260"/>
      <c r="CB105" s="260"/>
      <c r="CC105" s="260"/>
      <c r="CD105" s="260"/>
      <c r="CE105" s="260"/>
      <c r="CF105" s="260"/>
      <c r="CG105" s="260"/>
      <c r="CH105" s="260"/>
      <c r="CI105" s="260"/>
      <c r="CJ105" s="260"/>
      <c r="CK105" s="260"/>
      <c r="CL105" s="260"/>
      <c r="CM105" s="260"/>
      <c r="CN105" s="260"/>
      <c r="CO105" s="260"/>
      <c r="CP105" s="260"/>
      <c r="CQ105" s="260"/>
      <c r="CR105" s="260"/>
      <c r="CS105" s="260"/>
      <c r="CT105" s="260"/>
      <c r="CU105" s="260"/>
      <c r="CV105" s="260"/>
      <c r="CW105" s="260"/>
      <c r="CX105" s="260"/>
      <c r="CY105" s="260"/>
      <c r="CZ105" s="260"/>
      <c r="DA105" s="260"/>
      <c r="DB105" s="260"/>
      <c r="DC105" s="260"/>
      <c r="DD105" s="260"/>
      <c r="DE105" s="260"/>
      <c r="DF105" s="260"/>
      <c r="DG105" s="260"/>
      <c r="DH105" s="260"/>
      <c r="DI105" s="260"/>
      <c r="DJ105" s="260"/>
      <c r="DK105" s="260"/>
      <c r="DL105" s="260"/>
      <c r="DM105" s="260"/>
      <c r="DN105" s="260"/>
      <c r="DO105" s="260"/>
      <c r="DP105" s="260"/>
      <c r="DQ105" s="260"/>
      <c r="DR105" s="260"/>
      <c r="DS105" s="260"/>
      <c r="DT105" s="260"/>
      <c r="DU105" s="260"/>
      <c r="DV105" s="260"/>
      <c r="DW105" s="260"/>
      <c r="DX105" s="260"/>
      <c r="DY105" s="260"/>
      <c r="DZ105" s="260"/>
      <c r="EA105" s="260"/>
      <c r="EB105" s="260"/>
      <c r="EC105" s="260"/>
      <c r="ED105" s="260"/>
      <c r="EE105" s="260"/>
      <c r="EF105" s="260"/>
      <c r="EG105" s="260"/>
      <c r="EH105" s="260"/>
      <c r="EI105" s="260"/>
      <c r="EJ105" s="260"/>
      <c r="EK105" s="260"/>
      <c r="EL105" s="260"/>
      <c r="EM105" s="260"/>
      <c r="EN105" s="260"/>
      <c r="EO105" s="260"/>
      <c r="EP105" s="260"/>
      <c r="EQ105" s="260"/>
      <c r="ER105" s="260"/>
      <c r="ES105" s="260"/>
      <c r="ET105" s="260"/>
      <c r="EU105" s="260"/>
      <c r="EV105" s="260"/>
      <c r="EW105" s="260"/>
      <c r="EX105" s="260"/>
      <c r="EY105" s="260"/>
      <c r="EZ105" s="260"/>
      <c r="FA105" s="260"/>
      <c r="FB105" s="260"/>
      <c r="FC105" s="260"/>
      <c r="FD105" s="260"/>
      <c r="FE105" s="260"/>
    </row>
    <row r="106" spans="1:16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2"/>
      <c r="V106" s="12"/>
      <c r="W106" s="12"/>
      <c r="X106" s="12"/>
      <c r="Y106" s="12"/>
      <c r="Z106" s="12"/>
      <c r="AA106" s="12"/>
      <c r="AB106" s="12"/>
      <c r="AC106" s="228"/>
      <c r="AD106" s="229">
        <v>1</v>
      </c>
      <c r="AE106" s="230">
        <f>1+(AD106-1)*22</f>
        <v>1</v>
      </c>
      <c r="AF106" s="233">
        <v>20</v>
      </c>
      <c r="AG106" s="233">
        <f>AF106+AE106</f>
        <v>21</v>
      </c>
      <c r="AH106" s="233"/>
      <c r="AI106" s="231"/>
      <c r="AJ106" s="231"/>
      <c r="AK106" s="231"/>
      <c r="AL106" s="232"/>
      <c r="AM106" s="232"/>
      <c r="AN106" s="232"/>
      <c r="AO106" s="232"/>
      <c r="AP106" s="232"/>
      <c r="AQ106" s="232"/>
      <c r="AR106" s="232"/>
      <c r="AS106" s="232"/>
      <c r="AT106" s="232"/>
      <c r="AU106" s="232"/>
      <c r="AV106" s="232"/>
      <c r="AW106" s="232"/>
      <c r="AX106" s="232"/>
      <c r="AY106" s="232"/>
      <c r="AZ106" s="260"/>
      <c r="BA106" s="260"/>
      <c r="BB106" s="260"/>
      <c r="BC106" s="260"/>
      <c r="BD106" s="260"/>
      <c r="BE106" s="260"/>
      <c r="BF106" s="260"/>
      <c r="BG106" s="260"/>
      <c r="BH106" s="260"/>
      <c r="BI106" s="260"/>
      <c r="BJ106" s="260"/>
      <c r="BK106" s="260"/>
      <c r="BL106" s="260"/>
      <c r="BM106" s="260"/>
      <c r="BN106" s="260"/>
      <c r="BO106" s="260"/>
      <c r="BP106" s="260"/>
      <c r="BQ106" s="260"/>
      <c r="BR106" s="260"/>
      <c r="BS106" s="260"/>
      <c r="BT106" s="260"/>
      <c r="BU106" s="260"/>
      <c r="BV106" s="260"/>
      <c r="BW106" s="260"/>
      <c r="BX106" s="260"/>
      <c r="BY106" s="260"/>
      <c r="BZ106" s="260"/>
      <c r="CA106" s="260"/>
      <c r="CB106" s="260"/>
      <c r="CC106" s="260"/>
      <c r="CD106" s="260"/>
      <c r="CE106" s="260"/>
      <c r="CF106" s="260"/>
      <c r="CG106" s="260"/>
      <c r="CH106" s="260"/>
      <c r="CI106" s="260"/>
      <c r="CJ106" s="260"/>
      <c r="CK106" s="260"/>
      <c r="CL106" s="260"/>
      <c r="CM106" s="260"/>
      <c r="CN106" s="260"/>
      <c r="CO106" s="260"/>
      <c r="CP106" s="260"/>
      <c r="CQ106" s="260"/>
      <c r="CR106" s="260"/>
      <c r="CS106" s="260"/>
      <c r="CT106" s="260"/>
      <c r="CU106" s="260"/>
      <c r="CV106" s="260"/>
      <c r="CW106" s="260"/>
      <c r="CX106" s="260"/>
      <c r="CY106" s="260"/>
      <c r="CZ106" s="260"/>
      <c r="DA106" s="260"/>
      <c r="DB106" s="260"/>
      <c r="DC106" s="260"/>
      <c r="DD106" s="260"/>
      <c r="DE106" s="260"/>
      <c r="DF106" s="260"/>
      <c r="DG106" s="260"/>
      <c r="DH106" s="260"/>
      <c r="DI106" s="260"/>
      <c r="DJ106" s="260"/>
      <c r="DK106" s="260"/>
      <c r="DL106" s="260"/>
      <c r="DM106" s="260"/>
      <c r="DN106" s="260"/>
      <c r="DO106" s="260"/>
      <c r="DP106" s="260"/>
      <c r="DQ106" s="260"/>
      <c r="DR106" s="260"/>
      <c r="DS106" s="260"/>
      <c r="DT106" s="260"/>
      <c r="DU106" s="260"/>
      <c r="DV106" s="260"/>
      <c r="DW106" s="260"/>
      <c r="DX106" s="260"/>
      <c r="DY106" s="260"/>
      <c r="DZ106" s="260"/>
      <c r="EA106" s="260"/>
      <c r="EB106" s="260"/>
      <c r="EC106" s="260"/>
      <c r="ED106" s="260"/>
      <c r="EE106" s="260"/>
      <c r="EF106" s="260"/>
      <c r="EG106" s="260"/>
      <c r="EH106" s="260"/>
      <c r="EI106" s="260"/>
      <c r="EJ106" s="260"/>
      <c r="EK106" s="260"/>
      <c r="EL106" s="260"/>
      <c r="EM106" s="260"/>
      <c r="EN106" s="260"/>
      <c r="EO106" s="260"/>
      <c r="EP106" s="260"/>
      <c r="EQ106" s="260"/>
      <c r="ER106" s="260"/>
      <c r="ES106" s="260"/>
      <c r="ET106" s="260"/>
      <c r="EU106" s="260"/>
      <c r="EV106" s="260"/>
      <c r="EW106" s="260"/>
      <c r="EX106" s="260"/>
      <c r="EY106" s="260"/>
      <c r="EZ106" s="260"/>
      <c r="FA106" s="260"/>
      <c r="FB106" s="260"/>
      <c r="FC106" s="260"/>
      <c r="FD106" s="260"/>
      <c r="FE106" s="260"/>
    </row>
    <row r="107" spans="1:16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234"/>
      <c r="AD107" s="235"/>
      <c r="AE107" s="232"/>
      <c r="AF107" s="236"/>
      <c r="AG107" s="237"/>
      <c r="AH107" s="237"/>
      <c r="AI107" s="231"/>
      <c r="AJ107" s="231"/>
      <c r="AK107" s="231"/>
      <c r="AL107" s="232"/>
      <c r="AM107" s="232"/>
      <c r="AN107" s="232"/>
      <c r="AO107" s="232"/>
      <c r="AP107" s="232"/>
      <c r="AQ107" s="232"/>
      <c r="AR107" s="232"/>
      <c r="AS107" s="232"/>
      <c r="AT107" s="232"/>
      <c r="AU107" s="232"/>
      <c r="AV107" s="232"/>
      <c r="AW107" s="232"/>
      <c r="AX107" s="232"/>
      <c r="AY107" s="232"/>
      <c r="AZ107" s="260"/>
      <c r="BA107" s="260"/>
      <c r="BB107" s="260"/>
      <c r="BC107" s="260"/>
      <c r="BD107" s="260"/>
      <c r="BE107" s="260"/>
      <c r="BF107" s="260"/>
      <c r="BG107" s="260"/>
      <c r="BH107" s="260"/>
      <c r="BI107" s="260"/>
      <c r="BJ107" s="260"/>
      <c r="BK107" s="260"/>
      <c r="BL107" s="260"/>
      <c r="BM107" s="260"/>
      <c r="BN107" s="260"/>
      <c r="BO107" s="260"/>
      <c r="BP107" s="260"/>
      <c r="BQ107" s="260"/>
      <c r="BR107" s="260"/>
      <c r="BS107" s="260"/>
      <c r="BT107" s="260"/>
      <c r="BU107" s="260"/>
      <c r="BV107" s="260"/>
      <c r="BW107" s="260"/>
      <c r="BX107" s="260"/>
      <c r="BY107" s="260"/>
      <c r="BZ107" s="260"/>
      <c r="CA107" s="260"/>
      <c r="CB107" s="260"/>
      <c r="CC107" s="260"/>
      <c r="CD107" s="260"/>
      <c r="CE107" s="260"/>
      <c r="CF107" s="260"/>
      <c r="CG107" s="260"/>
      <c r="CH107" s="260"/>
      <c r="CI107" s="260"/>
      <c r="CJ107" s="260"/>
      <c r="CK107" s="260"/>
      <c r="CL107" s="260"/>
      <c r="CM107" s="260"/>
      <c r="CN107" s="260"/>
      <c r="CO107" s="260"/>
      <c r="CP107" s="260"/>
      <c r="CQ107" s="260"/>
      <c r="CR107" s="260"/>
      <c r="CS107" s="260"/>
      <c r="CT107" s="260"/>
      <c r="CU107" s="260"/>
      <c r="CV107" s="260"/>
      <c r="CW107" s="260"/>
      <c r="CX107" s="260"/>
      <c r="CY107" s="260"/>
      <c r="CZ107" s="260"/>
      <c r="DA107" s="260"/>
      <c r="DB107" s="260"/>
      <c r="DC107" s="260"/>
      <c r="DD107" s="260"/>
      <c r="DE107" s="260"/>
      <c r="DF107" s="260"/>
      <c r="DG107" s="260"/>
      <c r="DH107" s="260"/>
      <c r="DI107" s="260"/>
      <c r="DJ107" s="260"/>
      <c r="DK107" s="260"/>
      <c r="DL107" s="260"/>
      <c r="DM107" s="260"/>
      <c r="DN107" s="260"/>
      <c r="DO107" s="260"/>
      <c r="DP107" s="260"/>
      <c r="DQ107" s="260"/>
      <c r="DR107" s="260"/>
      <c r="DS107" s="260"/>
      <c r="DT107" s="260"/>
      <c r="DU107" s="260"/>
      <c r="DV107" s="260"/>
      <c r="DW107" s="260"/>
      <c r="DX107" s="260"/>
      <c r="DY107" s="260"/>
      <c r="DZ107" s="260"/>
      <c r="EA107" s="260"/>
      <c r="EB107" s="260"/>
      <c r="EC107" s="260"/>
      <c r="ED107" s="260"/>
      <c r="EE107" s="260"/>
      <c r="EF107" s="260"/>
      <c r="EG107" s="260"/>
      <c r="EH107" s="260"/>
      <c r="EI107" s="260"/>
      <c r="EJ107" s="260"/>
      <c r="EK107" s="260"/>
      <c r="EL107" s="260"/>
      <c r="EM107" s="260"/>
      <c r="EN107" s="260"/>
      <c r="EO107" s="260"/>
      <c r="EP107" s="260"/>
      <c r="EQ107" s="260"/>
      <c r="ER107" s="260"/>
      <c r="ES107" s="260"/>
      <c r="ET107" s="260"/>
      <c r="EU107" s="260"/>
      <c r="EV107" s="260"/>
      <c r="EW107" s="260"/>
      <c r="EX107" s="260"/>
      <c r="EY107" s="260"/>
      <c r="EZ107" s="260"/>
      <c r="FA107" s="260"/>
      <c r="FB107" s="260"/>
      <c r="FC107" s="260"/>
      <c r="FD107" s="260"/>
      <c r="FE107" s="260"/>
    </row>
    <row r="108" spans="1:16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2"/>
      <c r="V108" s="12"/>
      <c r="W108" s="12"/>
      <c r="X108" s="12"/>
      <c r="Y108" s="12"/>
      <c r="Z108" s="12"/>
      <c r="AA108" s="12"/>
      <c r="AB108" s="12"/>
      <c r="AC108" s="234"/>
      <c r="AD108" s="238" t="s">
        <v>2</v>
      </c>
      <c r="AE108" s="239" t="s">
        <v>5</v>
      </c>
      <c r="AF108" s="239"/>
      <c r="AG108" s="239"/>
      <c r="AH108" s="239"/>
      <c r="AI108" s="231"/>
      <c r="AJ108" s="231"/>
      <c r="AK108" s="231"/>
      <c r="AL108" s="232"/>
      <c r="AM108" s="232"/>
      <c r="AN108" s="232"/>
      <c r="AO108" s="232"/>
      <c r="AP108" s="232"/>
      <c r="AQ108" s="232"/>
      <c r="AR108" s="232"/>
      <c r="AS108" s="232"/>
      <c r="AT108" s="232"/>
      <c r="AU108" s="232"/>
      <c r="AV108" s="232"/>
      <c r="AW108" s="232"/>
      <c r="AX108" s="232"/>
      <c r="AY108" s="232"/>
      <c r="AZ108" s="260"/>
      <c r="BA108" s="260"/>
      <c r="BB108" s="260"/>
      <c r="BC108" s="260"/>
      <c r="BD108" s="260"/>
      <c r="BE108" s="260"/>
      <c r="BF108" s="260"/>
      <c r="BG108" s="260"/>
      <c r="BH108" s="260"/>
      <c r="BI108" s="260"/>
      <c r="BJ108" s="260"/>
      <c r="BK108" s="260"/>
      <c r="BL108" s="260"/>
      <c r="BM108" s="260"/>
      <c r="BN108" s="260"/>
      <c r="BO108" s="260"/>
      <c r="BP108" s="260"/>
      <c r="BQ108" s="260"/>
      <c r="BR108" s="260"/>
      <c r="BS108" s="260"/>
      <c r="BT108" s="260"/>
      <c r="BU108" s="260"/>
      <c r="BV108" s="260"/>
      <c r="BW108" s="260"/>
      <c r="BX108" s="260"/>
      <c r="BY108" s="260"/>
      <c r="BZ108" s="260"/>
      <c r="CA108" s="260"/>
      <c r="CB108" s="260"/>
      <c r="CC108" s="260"/>
      <c r="CD108" s="260"/>
      <c r="CE108" s="260"/>
      <c r="CF108" s="260"/>
      <c r="CG108" s="260"/>
      <c r="CH108" s="260"/>
      <c r="CI108" s="260"/>
      <c r="CJ108" s="260"/>
      <c r="CK108" s="260"/>
      <c r="CL108" s="260"/>
      <c r="CM108" s="260"/>
      <c r="CN108" s="260"/>
      <c r="CO108" s="260"/>
      <c r="CP108" s="260"/>
      <c r="CQ108" s="260"/>
      <c r="CR108" s="260"/>
      <c r="CS108" s="260"/>
      <c r="CT108" s="260"/>
      <c r="CU108" s="260"/>
      <c r="CV108" s="260"/>
      <c r="CW108" s="260"/>
      <c r="CX108" s="260"/>
      <c r="CY108" s="260"/>
      <c r="CZ108" s="260"/>
      <c r="DA108" s="260"/>
      <c r="DB108" s="260"/>
      <c r="DC108" s="260"/>
      <c r="DD108" s="260"/>
      <c r="DE108" s="260"/>
      <c r="DF108" s="260"/>
      <c r="DG108" s="260"/>
      <c r="DH108" s="260"/>
      <c r="DI108" s="260"/>
      <c r="DJ108" s="260"/>
      <c r="DK108" s="260"/>
      <c r="DL108" s="260"/>
      <c r="DM108" s="260"/>
      <c r="DN108" s="260"/>
      <c r="DO108" s="260"/>
      <c r="DP108" s="260"/>
      <c r="DQ108" s="260"/>
      <c r="DR108" s="260"/>
      <c r="DS108" s="260"/>
      <c r="DT108" s="260"/>
      <c r="DU108" s="260"/>
      <c r="DV108" s="260"/>
      <c r="DW108" s="260"/>
      <c r="DX108" s="260"/>
      <c r="DY108" s="260"/>
      <c r="DZ108" s="260"/>
      <c r="EA108" s="260"/>
      <c r="EB108" s="260"/>
      <c r="EC108" s="260"/>
      <c r="ED108" s="260"/>
      <c r="EE108" s="260"/>
      <c r="EF108" s="260"/>
      <c r="EG108" s="260"/>
      <c r="EH108" s="260"/>
      <c r="EI108" s="260"/>
      <c r="EJ108" s="260"/>
      <c r="EK108" s="260"/>
      <c r="EL108" s="260"/>
      <c r="EM108" s="260"/>
      <c r="EN108" s="260"/>
      <c r="EO108" s="260"/>
      <c r="EP108" s="260"/>
      <c r="EQ108" s="260"/>
      <c r="ER108" s="260"/>
      <c r="ES108" s="260"/>
      <c r="ET108" s="260"/>
      <c r="EU108" s="260"/>
      <c r="EV108" s="260"/>
      <c r="EW108" s="260"/>
      <c r="EX108" s="260"/>
      <c r="EY108" s="260"/>
      <c r="EZ108" s="260"/>
      <c r="FA108" s="260"/>
      <c r="FB108" s="260"/>
      <c r="FC108" s="260"/>
      <c r="FD108" s="260"/>
      <c r="FE108" s="260"/>
    </row>
    <row r="109" spans="1:16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2"/>
      <c r="V109" s="12"/>
      <c r="W109" s="12"/>
      <c r="X109" s="12"/>
      <c r="Y109" s="12"/>
      <c r="Z109" s="12"/>
      <c r="AA109" s="12"/>
      <c r="AB109" s="12"/>
      <c r="AC109" s="234"/>
      <c r="AD109" s="240" t="str">
        <f>AD9</f>
        <v>Winter 2016-17</v>
      </c>
      <c r="AE109" s="241" t="str">
        <f>AE135</f>
        <v>SYSTEM: Total lane miles</v>
      </c>
      <c r="AF109" s="242"/>
      <c r="AG109" s="242"/>
      <c r="AH109" s="242"/>
      <c r="AI109" s="237"/>
      <c r="AJ109" s="237"/>
      <c r="AK109" s="237"/>
      <c r="AL109" s="232"/>
      <c r="AM109" s="232"/>
      <c r="AN109" s="232"/>
      <c r="AO109" s="232"/>
      <c r="AP109" s="232"/>
      <c r="AQ109" s="232"/>
      <c r="AR109" s="232"/>
      <c r="AS109" s="232"/>
      <c r="AT109" s="232"/>
      <c r="AU109" s="232"/>
      <c r="AV109" s="232"/>
      <c r="AW109" s="232"/>
      <c r="AX109" s="232"/>
      <c r="AY109" s="232"/>
      <c r="AZ109" s="260"/>
      <c r="BA109" s="260"/>
      <c r="BB109" s="260"/>
      <c r="BC109" s="260"/>
      <c r="BD109" s="260"/>
      <c r="BE109" s="260"/>
      <c r="BF109" s="260"/>
      <c r="BG109" s="260"/>
      <c r="BH109" s="260"/>
      <c r="BI109" s="260"/>
      <c r="BJ109" s="260"/>
      <c r="BK109" s="260"/>
      <c r="BL109" s="260"/>
      <c r="BM109" s="260"/>
      <c r="BN109" s="260"/>
      <c r="BO109" s="260"/>
      <c r="BP109" s="260"/>
      <c r="BQ109" s="260"/>
      <c r="BR109" s="260"/>
      <c r="BS109" s="260"/>
      <c r="BT109" s="260"/>
      <c r="BU109" s="260"/>
      <c r="BV109" s="260"/>
      <c r="BW109" s="260"/>
      <c r="BX109" s="260"/>
      <c r="BY109" s="260"/>
      <c r="BZ109" s="260"/>
      <c r="CA109" s="260"/>
      <c r="CB109" s="260"/>
      <c r="CC109" s="260"/>
      <c r="CD109" s="260"/>
      <c r="CE109" s="260"/>
      <c r="CF109" s="260"/>
      <c r="CG109" s="260"/>
      <c r="CH109" s="260"/>
      <c r="CI109" s="260"/>
      <c r="CJ109" s="260"/>
      <c r="CK109" s="260"/>
      <c r="CL109" s="260"/>
      <c r="CM109" s="260"/>
      <c r="CN109" s="260"/>
      <c r="CO109" s="260"/>
      <c r="CP109" s="260"/>
      <c r="CQ109" s="260"/>
      <c r="CR109" s="260"/>
      <c r="CS109" s="260"/>
      <c r="CT109" s="260"/>
      <c r="CU109" s="260"/>
      <c r="CV109" s="260"/>
      <c r="CW109" s="260"/>
      <c r="CX109" s="260"/>
      <c r="CY109" s="260"/>
      <c r="CZ109" s="260"/>
      <c r="DA109" s="260"/>
      <c r="DB109" s="260"/>
      <c r="DC109" s="260"/>
      <c r="DD109" s="260"/>
      <c r="DE109" s="260"/>
      <c r="DF109" s="260"/>
      <c r="DG109" s="260"/>
      <c r="DH109" s="260"/>
      <c r="DI109" s="260"/>
      <c r="DJ109" s="260"/>
      <c r="DK109" s="260"/>
      <c r="DL109" s="260"/>
      <c r="DM109" s="260"/>
      <c r="DN109" s="260"/>
      <c r="DO109" s="260"/>
      <c r="DP109" s="260"/>
      <c r="DQ109" s="260"/>
      <c r="DR109" s="260"/>
      <c r="DS109" s="260"/>
      <c r="DT109" s="260"/>
      <c r="DU109" s="260"/>
      <c r="DV109" s="260"/>
      <c r="DW109" s="260"/>
      <c r="DX109" s="260"/>
      <c r="DY109" s="260"/>
      <c r="DZ109" s="260"/>
      <c r="EA109" s="260"/>
      <c r="EB109" s="260"/>
      <c r="EC109" s="260"/>
      <c r="ED109" s="260"/>
      <c r="EE109" s="260"/>
      <c r="EF109" s="260"/>
      <c r="EG109" s="260"/>
      <c r="EH109" s="260"/>
      <c r="EI109" s="260"/>
      <c r="EJ109" s="260"/>
      <c r="EK109" s="260"/>
      <c r="EL109" s="260"/>
      <c r="EM109" s="260"/>
      <c r="EN109" s="260"/>
      <c r="EO109" s="260"/>
      <c r="EP109" s="260"/>
      <c r="EQ109" s="260"/>
      <c r="ER109" s="260"/>
      <c r="ES109" s="260"/>
      <c r="ET109" s="260"/>
      <c r="EU109" s="260"/>
      <c r="EV109" s="260"/>
      <c r="EW109" s="260"/>
      <c r="EX109" s="260"/>
      <c r="EY109" s="260"/>
      <c r="EZ109" s="260"/>
      <c r="FA109" s="260"/>
      <c r="FB109" s="260"/>
      <c r="FC109" s="260"/>
      <c r="FD109" s="260"/>
      <c r="FE109" s="260"/>
    </row>
    <row r="110" spans="1:16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2"/>
      <c r="V110" s="12"/>
      <c r="W110" s="12"/>
      <c r="X110" s="12"/>
      <c r="Y110" s="12"/>
      <c r="Z110" s="12"/>
      <c r="AA110" s="12"/>
      <c r="AB110" s="12"/>
      <c r="AC110" s="234"/>
      <c r="AD110" s="240" t="str">
        <f t="shared" ref="AD110:AD114" si="44">AD10</f>
        <v>Winter 2015-16</v>
      </c>
      <c r="AE110" s="241" t="str">
        <f>AF135</f>
        <v>HUMAN RESOURCES: State workers (full-time)</v>
      </c>
      <c r="AF110" s="242"/>
      <c r="AG110" s="242"/>
      <c r="AH110" s="242"/>
      <c r="AI110" s="237"/>
      <c r="AJ110" s="237"/>
      <c r="AK110" s="237"/>
      <c r="AL110" s="232"/>
      <c r="AM110" s="232"/>
      <c r="AN110" s="232"/>
      <c r="AO110" s="232"/>
      <c r="AP110" s="232"/>
      <c r="AQ110" s="232"/>
      <c r="AR110" s="232"/>
      <c r="AS110" s="232"/>
      <c r="AT110" s="232"/>
      <c r="AU110" s="232"/>
      <c r="AV110" s="232"/>
      <c r="AW110" s="232"/>
      <c r="AX110" s="232"/>
      <c r="AY110" s="232"/>
      <c r="AZ110" s="260"/>
      <c r="BA110" s="260"/>
      <c r="BB110" s="260"/>
      <c r="BC110" s="260"/>
      <c r="BD110" s="260"/>
      <c r="BE110" s="260"/>
      <c r="BF110" s="260"/>
      <c r="BG110" s="260"/>
      <c r="BH110" s="260"/>
      <c r="BI110" s="260"/>
      <c r="BJ110" s="260"/>
      <c r="BK110" s="260"/>
      <c r="BL110" s="260"/>
      <c r="BM110" s="260"/>
      <c r="BN110" s="260"/>
      <c r="BO110" s="260"/>
      <c r="BP110" s="260"/>
      <c r="BQ110" s="260"/>
      <c r="BR110" s="260"/>
      <c r="BS110" s="260"/>
      <c r="BT110" s="260"/>
      <c r="BU110" s="260"/>
      <c r="BV110" s="260"/>
      <c r="BW110" s="260"/>
      <c r="BX110" s="260"/>
      <c r="BY110" s="260"/>
      <c r="BZ110" s="260"/>
      <c r="CA110" s="260"/>
      <c r="CB110" s="260"/>
      <c r="CC110" s="260"/>
      <c r="CD110" s="260"/>
      <c r="CE110" s="260"/>
      <c r="CF110" s="260"/>
      <c r="CG110" s="260"/>
      <c r="CH110" s="260"/>
      <c r="CI110" s="260"/>
      <c r="CJ110" s="260"/>
      <c r="CK110" s="260"/>
      <c r="CL110" s="260"/>
      <c r="CM110" s="260"/>
      <c r="CN110" s="260"/>
      <c r="CO110" s="260"/>
      <c r="CP110" s="260"/>
      <c r="CQ110" s="260"/>
      <c r="CR110" s="260"/>
      <c r="CS110" s="260"/>
      <c r="CT110" s="260"/>
      <c r="CU110" s="260"/>
      <c r="CV110" s="260"/>
      <c r="CW110" s="260"/>
      <c r="CX110" s="260"/>
      <c r="CY110" s="260"/>
      <c r="CZ110" s="260"/>
      <c r="DA110" s="260"/>
      <c r="DB110" s="260"/>
      <c r="DC110" s="260"/>
      <c r="DD110" s="260"/>
      <c r="DE110" s="260"/>
      <c r="DF110" s="260"/>
      <c r="DG110" s="260"/>
      <c r="DH110" s="260"/>
      <c r="DI110" s="260"/>
      <c r="DJ110" s="260"/>
      <c r="DK110" s="260"/>
      <c r="DL110" s="260"/>
      <c r="DM110" s="260"/>
      <c r="DN110" s="260"/>
      <c r="DO110" s="260"/>
      <c r="DP110" s="260"/>
      <c r="DQ110" s="260"/>
      <c r="DR110" s="260"/>
      <c r="DS110" s="260"/>
      <c r="DT110" s="260"/>
      <c r="DU110" s="260"/>
      <c r="DV110" s="260"/>
      <c r="DW110" s="260"/>
      <c r="DX110" s="260"/>
      <c r="DY110" s="260"/>
      <c r="DZ110" s="260"/>
      <c r="EA110" s="260"/>
      <c r="EB110" s="260"/>
      <c r="EC110" s="260"/>
      <c r="ED110" s="260"/>
      <c r="EE110" s="260"/>
      <c r="EF110" s="260"/>
      <c r="EG110" s="260"/>
      <c r="EH110" s="260"/>
      <c r="EI110" s="260"/>
      <c r="EJ110" s="260"/>
      <c r="EK110" s="260"/>
      <c r="EL110" s="260"/>
      <c r="EM110" s="260"/>
      <c r="EN110" s="260"/>
      <c r="EO110" s="260"/>
      <c r="EP110" s="260"/>
      <c r="EQ110" s="260"/>
      <c r="ER110" s="260"/>
      <c r="ES110" s="260"/>
      <c r="ET110" s="260"/>
      <c r="EU110" s="260"/>
      <c r="EV110" s="260"/>
      <c r="EW110" s="260"/>
      <c r="EX110" s="260"/>
      <c r="EY110" s="260"/>
      <c r="EZ110" s="260"/>
      <c r="FA110" s="260"/>
      <c r="FB110" s="260"/>
      <c r="FC110" s="260"/>
      <c r="FD110" s="260"/>
      <c r="FE110" s="260"/>
    </row>
    <row r="111" spans="1:16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232"/>
      <c r="AD111" s="240" t="str">
        <f t="shared" si="44"/>
        <v>Winter 2014-15</v>
      </c>
      <c r="AE111" s="241" t="str">
        <f>AG135</f>
        <v>HUMAN RESOURCES: State workers (part-time and seasonal)</v>
      </c>
      <c r="AF111" s="242"/>
      <c r="AG111" s="242"/>
      <c r="AH111" s="242"/>
      <c r="AI111" s="237"/>
      <c r="AJ111" s="237"/>
      <c r="AK111" s="237"/>
      <c r="AL111" s="232"/>
      <c r="AM111" s="232"/>
      <c r="AN111" s="232"/>
      <c r="AO111" s="232"/>
      <c r="AP111" s="232"/>
      <c r="AQ111" s="232"/>
      <c r="AR111" s="232"/>
      <c r="AS111" s="232"/>
      <c r="AT111" s="232"/>
      <c r="AU111" s="232"/>
      <c r="AV111" s="232"/>
      <c r="AW111" s="232"/>
      <c r="AX111" s="232"/>
      <c r="AY111" s="232"/>
      <c r="AZ111" s="260"/>
      <c r="BA111" s="260"/>
      <c r="BB111" s="260"/>
      <c r="BC111" s="260"/>
      <c r="BD111" s="260"/>
      <c r="BE111" s="260"/>
      <c r="BF111" s="260"/>
      <c r="BG111" s="260"/>
      <c r="BH111" s="260"/>
      <c r="BI111" s="260"/>
      <c r="BJ111" s="260"/>
      <c r="BK111" s="260"/>
      <c r="BL111" s="260"/>
      <c r="BM111" s="260"/>
      <c r="BN111" s="260"/>
      <c r="BO111" s="260"/>
      <c r="BP111" s="260"/>
      <c r="BQ111" s="260"/>
      <c r="BR111" s="260"/>
      <c r="BS111" s="260"/>
      <c r="BT111" s="260"/>
      <c r="BU111" s="260"/>
      <c r="BV111" s="260"/>
      <c r="BW111" s="260"/>
      <c r="BX111" s="260"/>
      <c r="BY111" s="260"/>
      <c r="BZ111" s="260"/>
      <c r="CA111" s="260"/>
      <c r="CB111" s="260"/>
      <c r="CC111" s="260"/>
      <c r="CD111" s="260"/>
      <c r="CE111" s="260"/>
      <c r="CF111" s="260"/>
      <c r="CG111" s="260"/>
      <c r="CH111" s="260"/>
      <c r="CI111" s="260"/>
      <c r="CJ111" s="260"/>
      <c r="CK111" s="260"/>
      <c r="CL111" s="260"/>
      <c r="CM111" s="260"/>
      <c r="CN111" s="260"/>
      <c r="CO111" s="260"/>
      <c r="CP111" s="260"/>
      <c r="CQ111" s="260"/>
      <c r="CR111" s="260"/>
      <c r="CS111" s="260"/>
      <c r="CT111" s="260"/>
      <c r="CU111" s="260"/>
      <c r="CV111" s="260"/>
      <c r="CW111" s="260"/>
      <c r="CX111" s="260"/>
      <c r="CY111" s="260"/>
      <c r="CZ111" s="260"/>
      <c r="DA111" s="260"/>
      <c r="DB111" s="260"/>
      <c r="DC111" s="260"/>
      <c r="DD111" s="260"/>
      <c r="DE111" s="260"/>
      <c r="DF111" s="260"/>
      <c r="DG111" s="260"/>
      <c r="DH111" s="260"/>
      <c r="DI111" s="260"/>
      <c r="DJ111" s="260"/>
      <c r="DK111" s="260"/>
      <c r="DL111" s="260"/>
      <c r="DM111" s="260"/>
      <c r="DN111" s="260"/>
      <c r="DO111" s="260"/>
      <c r="DP111" s="260"/>
      <c r="DQ111" s="260"/>
      <c r="DR111" s="260"/>
      <c r="DS111" s="260"/>
      <c r="DT111" s="260"/>
      <c r="DU111" s="260"/>
      <c r="DV111" s="260"/>
      <c r="DW111" s="260"/>
      <c r="DX111" s="260"/>
      <c r="DY111" s="260"/>
      <c r="DZ111" s="260"/>
      <c r="EA111" s="260"/>
      <c r="EB111" s="260"/>
      <c r="EC111" s="260"/>
      <c r="ED111" s="260"/>
      <c r="EE111" s="260"/>
      <c r="EF111" s="260"/>
      <c r="EG111" s="260"/>
      <c r="EH111" s="260"/>
      <c r="EI111" s="260"/>
      <c r="EJ111" s="260"/>
      <c r="EK111" s="260"/>
      <c r="EL111" s="260"/>
      <c r="EM111" s="260"/>
      <c r="EN111" s="260"/>
      <c r="EO111" s="260"/>
      <c r="EP111" s="260"/>
      <c r="EQ111" s="260"/>
      <c r="ER111" s="260"/>
      <c r="ES111" s="260"/>
      <c r="ET111" s="260"/>
      <c r="EU111" s="260"/>
      <c r="EV111" s="260"/>
      <c r="EW111" s="260"/>
      <c r="EX111" s="260"/>
      <c r="EY111" s="260"/>
      <c r="EZ111" s="260"/>
      <c r="FA111" s="260"/>
      <c r="FB111" s="260"/>
      <c r="FC111" s="260"/>
      <c r="FD111" s="260"/>
      <c r="FE111" s="260"/>
    </row>
    <row r="112" spans="1:16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234"/>
      <c r="AD112" s="240" t="str">
        <f t="shared" si="44"/>
        <v>Average across 2014-15, 2015-16 and 2016-17</v>
      </c>
      <c r="AE112" s="241" t="str">
        <f>AH135</f>
        <v>VEHICLE RESOURCES: Plow trucks (owned and contracted units)</v>
      </c>
      <c r="AF112" s="242"/>
      <c r="AG112" s="242"/>
      <c r="AH112" s="242"/>
      <c r="AI112" s="237"/>
      <c r="AJ112" s="237"/>
      <c r="AK112" s="237"/>
      <c r="AL112" s="232"/>
      <c r="AM112" s="232"/>
      <c r="AN112" s="232"/>
      <c r="AO112" s="232"/>
      <c r="AP112" s="232"/>
      <c r="AQ112" s="232"/>
      <c r="AR112" s="232"/>
      <c r="AS112" s="232"/>
      <c r="AT112" s="232"/>
      <c r="AU112" s="232"/>
      <c r="AV112" s="232"/>
      <c r="AW112" s="232"/>
      <c r="AX112" s="232"/>
      <c r="AY112" s="232"/>
      <c r="AZ112" s="260"/>
      <c r="BA112" s="260"/>
      <c r="BB112" s="260"/>
      <c r="BC112" s="260"/>
      <c r="BD112" s="260"/>
      <c r="BE112" s="260"/>
      <c r="BF112" s="260"/>
      <c r="BG112" s="260"/>
      <c r="BH112" s="260"/>
      <c r="BI112" s="260"/>
      <c r="BJ112" s="260"/>
      <c r="BK112" s="260"/>
      <c r="BL112" s="260"/>
      <c r="BM112" s="260"/>
      <c r="BN112" s="260"/>
      <c r="BO112" s="260"/>
      <c r="BP112" s="260"/>
      <c r="BQ112" s="260"/>
      <c r="BR112" s="260"/>
      <c r="BS112" s="260"/>
      <c r="BT112" s="260"/>
      <c r="BU112" s="260"/>
      <c r="BV112" s="260"/>
      <c r="BW112" s="260"/>
      <c r="BX112" s="260"/>
      <c r="BY112" s="260"/>
      <c r="BZ112" s="260"/>
      <c r="CA112" s="260"/>
      <c r="CB112" s="260"/>
      <c r="CC112" s="260"/>
      <c r="CD112" s="260"/>
      <c r="CE112" s="260"/>
      <c r="CF112" s="260"/>
      <c r="CG112" s="260"/>
      <c r="CH112" s="260"/>
      <c r="CI112" s="260"/>
      <c r="CJ112" s="260"/>
      <c r="CK112" s="260"/>
      <c r="CL112" s="260"/>
      <c r="CM112" s="260"/>
      <c r="CN112" s="260"/>
      <c r="CO112" s="260"/>
      <c r="CP112" s="260"/>
      <c r="CQ112" s="260"/>
      <c r="CR112" s="260"/>
      <c r="CS112" s="260"/>
      <c r="CT112" s="260"/>
      <c r="CU112" s="260"/>
      <c r="CV112" s="260"/>
      <c r="CW112" s="260"/>
      <c r="CX112" s="260"/>
      <c r="CY112" s="260"/>
      <c r="CZ112" s="260"/>
      <c r="DA112" s="260"/>
      <c r="DB112" s="260"/>
      <c r="DC112" s="260"/>
      <c r="DD112" s="260"/>
      <c r="DE112" s="260"/>
      <c r="DF112" s="260"/>
      <c r="DG112" s="260"/>
      <c r="DH112" s="260"/>
      <c r="DI112" s="260"/>
      <c r="DJ112" s="260"/>
      <c r="DK112" s="260"/>
      <c r="DL112" s="260"/>
      <c r="DM112" s="260"/>
      <c r="DN112" s="260"/>
      <c r="DO112" s="260"/>
      <c r="DP112" s="260"/>
      <c r="DQ112" s="260"/>
      <c r="DR112" s="260"/>
      <c r="DS112" s="260"/>
      <c r="DT112" s="260"/>
      <c r="DU112" s="260"/>
      <c r="DV112" s="260"/>
      <c r="DW112" s="260"/>
      <c r="DX112" s="260"/>
      <c r="DY112" s="260"/>
      <c r="DZ112" s="260"/>
      <c r="EA112" s="260"/>
      <c r="EB112" s="260"/>
      <c r="EC112" s="260"/>
      <c r="ED112" s="260"/>
      <c r="EE112" s="260"/>
      <c r="EF112" s="260"/>
      <c r="EG112" s="260"/>
      <c r="EH112" s="260"/>
      <c r="EI112" s="260"/>
      <c r="EJ112" s="260"/>
      <c r="EK112" s="260"/>
      <c r="EL112" s="260"/>
      <c r="EM112" s="260"/>
      <c r="EN112" s="260"/>
      <c r="EO112" s="260"/>
      <c r="EP112" s="260"/>
      <c r="EQ112" s="260"/>
      <c r="ER112" s="260"/>
      <c r="ES112" s="260"/>
      <c r="ET112" s="260"/>
      <c r="EU112" s="260"/>
      <c r="EV112" s="260"/>
      <c r="EW112" s="260"/>
      <c r="EX112" s="260"/>
      <c r="EY112" s="260"/>
      <c r="EZ112" s="260"/>
      <c r="FA112" s="260"/>
      <c r="FB112" s="260"/>
      <c r="FC112" s="260"/>
      <c r="FD112" s="260"/>
      <c r="FE112" s="260"/>
    </row>
    <row r="113" spans="1:16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234"/>
      <c r="AD113" s="240" t="str">
        <f t="shared" si="44"/>
        <v>Change 2015-16 to 2016-17</v>
      </c>
      <c r="AE113" s="241" t="str">
        <f>AI135</f>
        <v>VEHICLE RESOURCES: Road graders (owned and contracted units)</v>
      </c>
      <c r="AF113" s="242"/>
      <c r="AG113" s="242"/>
      <c r="AH113" s="242"/>
      <c r="AI113" s="237"/>
      <c r="AJ113" s="237"/>
      <c r="AK113" s="237"/>
      <c r="AL113" s="232"/>
      <c r="AM113" s="232"/>
      <c r="AN113" s="232"/>
      <c r="AO113" s="232"/>
      <c r="AP113" s="232"/>
      <c r="AQ113" s="232"/>
      <c r="AR113" s="232"/>
      <c r="AS113" s="232"/>
      <c r="AT113" s="232"/>
      <c r="AU113" s="232"/>
      <c r="AV113" s="232"/>
      <c r="AW113" s="232"/>
      <c r="AX113" s="232"/>
      <c r="AY113" s="232"/>
      <c r="AZ113" s="260"/>
      <c r="BA113" s="260"/>
      <c r="BB113" s="260"/>
      <c r="BC113" s="260"/>
      <c r="BD113" s="260"/>
      <c r="BE113" s="260"/>
      <c r="BF113" s="260"/>
      <c r="BG113" s="260"/>
      <c r="BH113" s="260"/>
      <c r="BI113" s="260"/>
      <c r="BJ113" s="260"/>
      <c r="BK113" s="260"/>
      <c r="BL113" s="260"/>
      <c r="BM113" s="260"/>
      <c r="BN113" s="260"/>
      <c r="BO113" s="260"/>
      <c r="BP113" s="260"/>
      <c r="BQ113" s="260"/>
      <c r="BR113" s="260"/>
      <c r="BS113" s="260"/>
      <c r="BT113" s="260"/>
      <c r="BU113" s="260"/>
      <c r="BV113" s="260"/>
      <c r="BW113" s="260"/>
      <c r="BX113" s="260"/>
      <c r="BY113" s="260"/>
      <c r="BZ113" s="260"/>
      <c r="CA113" s="260"/>
      <c r="CB113" s="260"/>
      <c r="CC113" s="260"/>
      <c r="CD113" s="260"/>
      <c r="CE113" s="260"/>
      <c r="CF113" s="260"/>
      <c r="CG113" s="260"/>
      <c r="CH113" s="260"/>
      <c r="CI113" s="260"/>
      <c r="CJ113" s="260"/>
      <c r="CK113" s="260"/>
      <c r="CL113" s="260"/>
      <c r="CM113" s="260"/>
      <c r="CN113" s="260"/>
      <c r="CO113" s="260"/>
      <c r="CP113" s="260"/>
      <c r="CQ113" s="260"/>
      <c r="CR113" s="260"/>
      <c r="CS113" s="260"/>
      <c r="CT113" s="260"/>
      <c r="CU113" s="260"/>
      <c r="CV113" s="260"/>
      <c r="CW113" s="260"/>
      <c r="CX113" s="260"/>
      <c r="CY113" s="260"/>
      <c r="CZ113" s="260"/>
      <c r="DA113" s="260"/>
      <c r="DB113" s="260"/>
      <c r="DC113" s="260"/>
      <c r="DD113" s="260"/>
      <c r="DE113" s="260"/>
      <c r="DF113" s="260"/>
      <c r="DG113" s="260"/>
      <c r="DH113" s="260"/>
      <c r="DI113" s="260"/>
      <c r="DJ113" s="260"/>
      <c r="DK113" s="260"/>
      <c r="DL113" s="260"/>
      <c r="DM113" s="260"/>
      <c r="DN113" s="260"/>
      <c r="DO113" s="260"/>
      <c r="DP113" s="260"/>
      <c r="DQ113" s="260"/>
      <c r="DR113" s="260"/>
      <c r="DS113" s="260"/>
      <c r="DT113" s="260"/>
      <c r="DU113" s="260"/>
      <c r="DV113" s="260"/>
      <c r="DW113" s="260"/>
      <c r="DX113" s="260"/>
      <c r="DY113" s="260"/>
      <c r="DZ113" s="260"/>
      <c r="EA113" s="260"/>
      <c r="EB113" s="260"/>
      <c r="EC113" s="260"/>
      <c r="ED113" s="260"/>
      <c r="EE113" s="260"/>
      <c r="EF113" s="260"/>
      <c r="EG113" s="260"/>
      <c r="EH113" s="260"/>
      <c r="EI113" s="260"/>
      <c r="EJ113" s="260"/>
      <c r="EK113" s="260"/>
      <c r="EL113" s="260"/>
      <c r="EM113" s="260"/>
      <c r="EN113" s="260"/>
      <c r="EO113" s="260"/>
      <c r="EP113" s="260"/>
      <c r="EQ113" s="260"/>
      <c r="ER113" s="260"/>
      <c r="ES113" s="260"/>
      <c r="ET113" s="260"/>
      <c r="EU113" s="260"/>
      <c r="EV113" s="260"/>
      <c r="EW113" s="260"/>
      <c r="EX113" s="260"/>
      <c r="EY113" s="260"/>
      <c r="EZ113" s="260"/>
      <c r="FA113" s="260"/>
      <c r="FB113" s="260"/>
      <c r="FC113" s="260"/>
      <c r="FD113" s="260"/>
      <c r="FE113" s="260"/>
    </row>
    <row r="114" spans="1:16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234"/>
      <c r="AD114" s="240" t="str">
        <f t="shared" si="44"/>
        <v>Change 2014-15 to 2015-16</v>
      </c>
      <c r="AE114" s="241" t="str">
        <f>AJ135</f>
        <v>VEHICLE RESOURCES: Blowers (owned and contracted units)</v>
      </c>
      <c r="AF114" s="242"/>
      <c r="AG114" s="242"/>
      <c r="AH114" s="242"/>
      <c r="AI114" s="237"/>
      <c r="AJ114" s="237"/>
      <c r="AK114" s="237"/>
      <c r="AL114" s="232"/>
      <c r="AM114" s="232"/>
      <c r="AN114" s="232"/>
      <c r="AO114" s="232"/>
      <c r="AP114" s="232"/>
      <c r="AQ114" s="232"/>
      <c r="AR114" s="232"/>
      <c r="AS114" s="232"/>
      <c r="AT114" s="232"/>
      <c r="AU114" s="232"/>
      <c r="AV114" s="232"/>
      <c r="AW114" s="232"/>
      <c r="AX114" s="232"/>
      <c r="AY114" s="232"/>
      <c r="AZ114" s="260"/>
      <c r="BA114" s="260"/>
      <c r="BB114" s="260"/>
      <c r="BC114" s="260"/>
      <c r="BD114" s="260"/>
      <c r="BE114" s="260"/>
      <c r="BF114" s="260"/>
      <c r="BG114" s="260"/>
      <c r="BH114" s="260"/>
      <c r="BI114" s="260"/>
      <c r="BJ114" s="260"/>
      <c r="BK114" s="260"/>
      <c r="BL114" s="260"/>
      <c r="BM114" s="260"/>
      <c r="BN114" s="260"/>
      <c r="BO114" s="260"/>
      <c r="BP114" s="260"/>
      <c r="BQ114" s="260"/>
      <c r="BR114" s="260"/>
      <c r="BS114" s="260"/>
      <c r="BT114" s="260"/>
      <c r="BU114" s="260"/>
      <c r="BV114" s="260"/>
      <c r="BW114" s="260"/>
      <c r="BX114" s="260"/>
      <c r="BY114" s="260"/>
      <c r="BZ114" s="260"/>
      <c r="CA114" s="260"/>
      <c r="CB114" s="260"/>
      <c r="CC114" s="260"/>
      <c r="CD114" s="260"/>
      <c r="CE114" s="260"/>
      <c r="CF114" s="260"/>
      <c r="CG114" s="260"/>
      <c r="CH114" s="260"/>
      <c r="CI114" s="260"/>
      <c r="CJ114" s="260"/>
      <c r="CK114" s="260"/>
      <c r="CL114" s="260"/>
      <c r="CM114" s="260"/>
      <c r="CN114" s="260"/>
      <c r="CO114" s="260"/>
      <c r="CP114" s="260"/>
      <c r="CQ114" s="260"/>
      <c r="CR114" s="260"/>
      <c r="CS114" s="260"/>
      <c r="CT114" s="260"/>
      <c r="CU114" s="260"/>
      <c r="CV114" s="260"/>
      <c r="CW114" s="260"/>
      <c r="CX114" s="260"/>
      <c r="CY114" s="260"/>
      <c r="CZ114" s="260"/>
      <c r="DA114" s="260"/>
      <c r="DB114" s="260"/>
      <c r="DC114" s="260"/>
      <c r="DD114" s="260"/>
      <c r="DE114" s="260"/>
      <c r="DF114" s="260"/>
      <c r="DG114" s="260"/>
      <c r="DH114" s="260"/>
      <c r="DI114" s="260"/>
      <c r="DJ114" s="260"/>
      <c r="DK114" s="260"/>
      <c r="DL114" s="260"/>
      <c r="DM114" s="260"/>
      <c r="DN114" s="260"/>
      <c r="DO114" s="260"/>
      <c r="DP114" s="260"/>
      <c r="DQ114" s="260"/>
      <c r="DR114" s="260"/>
      <c r="DS114" s="260"/>
      <c r="DT114" s="260"/>
      <c r="DU114" s="260"/>
      <c r="DV114" s="260"/>
      <c r="DW114" s="260"/>
      <c r="DX114" s="260"/>
      <c r="DY114" s="260"/>
      <c r="DZ114" s="260"/>
      <c r="EA114" s="260"/>
      <c r="EB114" s="260"/>
      <c r="EC114" s="260"/>
      <c r="ED114" s="260"/>
      <c r="EE114" s="260"/>
      <c r="EF114" s="260"/>
      <c r="EG114" s="260"/>
      <c r="EH114" s="260"/>
      <c r="EI114" s="260"/>
      <c r="EJ114" s="260"/>
      <c r="EK114" s="260"/>
      <c r="EL114" s="260"/>
      <c r="EM114" s="260"/>
      <c r="EN114" s="260"/>
      <c r="EO114" s="260"/>
      <c r="EP114" s="260"/>
      <c r="EQ114" s="260"/>
      <c r="ER114" s="260"/>
      <c r="ES114" s="260"/>
      <c r="ET114" s="260"/>
      <c r="EU114" s="260"/>
      <c r="EV114" s="260"/>
      <c r="EW114" s="260"/>
      <c r="EX114" s="260"/>
      <c r="EY114" s="260"/>
      <c r="EZ114" s="260"/>
      <c r="FA114" s="260"/>
      <c r="FB114" s="260"/>
      <c r="FC114" s="260"/>
      <c r="FD114" s="260"/>
      <c r="FE114" s="260"/>
    </row>
    <row r="115" spans="1:16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2"/>
      <c r="V115" s="12"/>
      <c r="W115" s="12"/>
      <c r="X115" s="12"/>
      <c r="Y115" s="12"/>
      <c r="Z115" s="12"/>
      <c r="AA115" s="12"/>
      <c r="AB115" s="12"/>
      <c r="AC115" s="234"/>
      <c r="AD115" s="240"/>
      <c r="AE115" s="241" t="str">
        <f>AK135</f>
        <v>FACILITY RESOURCES: Salt storage facilities (count)</v>
      </c>
      <c r="AF115" s="242"/>
      <c r="AG115" s="242"/>
      <c r="AH115" s="242"/>
      <c r="AI115" s="237"/>
      <c r="AJ115" s="237"/>
      <c r="AK115" s="237"/>
      <c r="AL115" s="232"/>
      <c r="AM115" s="232"/>
      <c r="AN115" s="232"/>
      <c r="AO115" s="232"/>
      <c r="AP115" s="232"/>
      <c r="AQ115" s="232"/>
      <c r="AR115" s="232"/>
      <c r="AS115" s="232"/>
      <c r="AT115" s="232"/>
      <c r="AU115" s="232"/>
      <c r="AV115" s="232"/>
      <c r="AW115" s="232"/>
      <c r="AX115" s="232"/>
      <c r="AY115" s="232"/>
      <c r="AZ115" s="260"/>
      <c r="BA115" s="260"/>
      <c r="BB115" s="260"/>
      <c r="BC115" s="260"/>
      <c r="BD115" s="260"/>
      <c r="BE115" s="260"/>
      <c r="BF115" s="260"/>
      <c r="BG115" s="260"/>
      <c r="BH115" s="260"/>
      <c r="BI115" s="260"/>
      <c r="BJ115" s="260"/>
      <c r="BK115" s="260"/>
      <c r="BL115" s="260"/>
      <c r="BM115" s="260"/>
      <c r="BN115" s="260"/>
      <c r="BO115" s="260"/>
      <c r="BP115" s="260"/>
      <c r="BQ115" s="260"/>
      <c r="BR115" s="260"/>
      <c r="BS115" s="260"/>
      <c r="BT115" s="260"/>
      <c r="BU115" s="260"/>
      <c r="BV115" s="260"/>
      <c r="BW115" s="260"/>
      <c r="BX115" s="260"/>
      <c r="BY115" s="260"/>
      <c r="BZ115" s="260"/>
      <c r="CA115" s="260"/>
      <c r="CB115" s="260"/>
      <c r="CC115" s="260"/>
      <c r="CD115" s="260"/>
      <c r="CE115" s="260"/>
      <c r="CF115" s="260"/>
      <c r="CG115" s="260"/>
      <c r="CH115" s="260"/>
      <c r="CI115" s="260"/>
      <c r="CJ115" s="260"/>
      <c r="CK115" s="260"/>
      <c r="CL115" s="260"/>
      <c r="CM115" s="260"/>
      <c r="CN115" s="260"/>
      <c r="CO115" s="260"/>
      <c r="CP115" s="260"/>
      <c r="CQ115" s="260"/>
      <c r="CR115" s="260"/>
      <c r="CS115" s="260"/>
      <c r="CT115" s="260"/>
      <c r="CU115" s="260"/>
      <c r="CV115" s="260"/>
      <c r="CW115" s="260"/>
      <c r="CX115" s="260"/>
      <c r="CY115" s="260"/>
      <c r="CZ115" s="260"/>
      <c r="DA115" s="260"/>
      <c r="DB115" s="260"/>
      <c r="DC115" s="260"/>
      <c r="DD115" s="260"/>
      <c r="DE115" s="260"/>
      <c r="DF115" s="260"/>
      <c r="DG115" s="260"/>
      <c r="DH115" s="260"/>
      <c r="DI115" s="260"/>
      <c r="DJ115" s="260"/>
      <c r="DK115" s="260"/>
      <c r="DL115" s="260"/>
      <c r="DM115" s="260"/>
      <c r="DN115" s="260"/>
      <c r="DO115" s="260"/>
      <c r="DP115" s="260"/>
      <c r="DQ115" s="260"/>
      <c r="DR115" s="260"/>
      <c r="DS115" s="260"/>
      <c r="DT115" s="260"/>
      <c r="DU115" s="260"/>
      <c r="DV115" s="260"/>
      <c r="DW115" s="260"/>
      <c r="DX115" s="260"/>
      <c r="DY115" s="260"/>
      <c r="DZ115" s="260"/>
      <c r="EA115" s="260"/>
      <c r="EB115" s="260"/>
      <c r="EC115" s="260"/>
      <c r="ED115" s="260"/>
      <c r="EE115" s="260"/>
      <c r="EF115" s="260"/>
      <c r="EG115" s="260"/>
      <c r="EH115" s="260"/>
      <c r="EI115" s="260"/>
      <c r="EJ115" s="260"/>
      <c r="EK115" s="260"/>
      <c r="EL115" s="260"/>
      <c r="EM115" s="260"/>
      <c r="EN115" s="260"/>
      <c r="EO115" s="260"/>
      <c r="EP115" s="260"/>
      <c r="EQ115" s="260"/>
      <c r="ER115" s="260"/>
      <c r="ES115" s="260"/>
      <c r="ET115" s="260"/>
      <c r="EU115" s="260"/>
      <c r="EV115" s="260"/>
      <c r="EW115" s="260"/>
      <c r="EX115" s="260"/>
      <c r="EY115" s="260"/>
      <c r="EZ115" s="260"/>
      <c r="FA115" s="260"/>
      <c r="FB115" s="260"/>
      <c r="FC115" s="260"/>
      <c r="FD115" s="260"/>
      <c r="FE115" s="260"/>
    </row>
    <row r="116" spans="1:16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2"/>
      <c r="V116" s="12"/>
      <c r="W116" s="12"/>
      <c r="X116" s="12"/>
      <c r="Y116" s="12"/>
      <c r="Z116" s="12"/>
      <c r="AA116" s="12"/>
      <c r="AB116" s="12"/>
      <c r="AC116" s="234"/>
      <c r="AD116" s="240"/>
      <c r="AE116" s="241" t="str">
        <f>AL135</f>
        <v>FACILITY RESOURCES: Salt storage capacity (tons)</v>
      </c>
      <c r="AF116" s="242"/>
      <c r="AG116" s="242"/>
      <c r="AH116" s="242"/>
      <c r="AI116" s="237"/>
      <c r="AJ116" s="237"/>
      <c r="AK116" s="237"/>
      <c r="AL116" s="232"/>
      <c r="AM116" s="232"/>
      <c r="AN116" s="232"/>
      <c r="AO116" s="232"/>
      <c r="AP116" s="232"/>
      <c r="AQ116" s="232"/>
      <c r="AR116" s="232"/>
      <c r="AS116" s="232"/>
      <c r="AT116" s="232"/>
      <c r="AU116" s="232"/>
      <c r="AV116" s="232"/>
      <c r="AW116" s="232"/>
      <c r="AX116" s="232"/>
      <c r="AY116" s="232"/>
      <c r="AZ116" s="260"/>
      <c r="BA116" s="260"/>
      <c r="BB116" s="260"/>
      <c r="BC116" s="260"/>
      <c r="BD116" s="260"/>
      <c r="BE116" s="260"/>
      <c r="BF116" s="260"/>
      <c r="BG116" s="260"/>
      <c r="BH116" s="260"/>
      <c r="BI116" s="260"/>
      <c r="BJ116" s="260"/>
      <c r="BK116" s="260"/>
      <c r="BL116" s="260"/>
      <c r="BM116" s="260"/>
      <c r="BN116" s="260"/>
      <c r="BO116" s="260"/>
      <c r="BP116" s="260"/>
      <c r="BQ116" s="260"/>
      <c r="BR116" s="260"/>
      <c r="BS116" s="260"/>
      <c r="BT116" s="260"/>
      <c r="BU116" s="260"/>
      <c r="BV116" s="260"/>
      <c r="BW116" s="260"/>
      <c r="BX116" s="260"/>
      <c r="BY116" s="260"/>
      <c r="BZ116" s="260"/>
      <c r="CA116" s="260"/>
      <c r="CB116" s="260"/>
      <c r="CC116" s="260"/>
      <c r="CD116" s="260"/>
      <c r="CE116" s="260"/>
      <c r="CF116" s="260"/>
      <c r="CG116" s="260"/>
      <c r="CH116" s="260"/>
      <c r="CI116" s="260"/>
      <c r="CJ116" s="260"/>
      <c r="CK116" s="260"/>
      <c r="CL116" s="260"/>
      <c r="CM116" s="260"/>
      <c r="CN116" s="260"/>
      <c r="CO116" s="260"/>
      <c r="CP116" s="260"/>
      <c r="CQ116" s="260"/>
      <c r="CR116" s="260"/>
      <c r="CS116" s="260"/>
      <c r="CT116" s="260"/>
      <c r="CU116" s="260"/>
      <c r="CV116" s="260"/>
      <c r="CW116" s="260"/>
      <c r="CX116" s="260"/>
      <c r="CY116" s="260"/>
      <c r="CZ116" s="260"/>
      <c r="DA116" s="260"/>
      <c r="DB116" s="260"/>
      <c r="DC116" s="260"/>
      <c r="DD116" s="260"/>
      <c r="DE116" s="260"/>
      <c r="DF116" s="260"/>
      <c r="DG116" s="260"/>
      <c r="DH116" s="260"/>
      <c r="DI116" s="260"/>
      <c r="DJ116" s="260"/>
      <c r="DK116" s="260"/>
      <c r="DL116" s="260"/>
      <c r="DM116" s="260"/>
      <c r="DN116" s="260"/>
      <c r="DO116" s="260"/>
      <c r="DP116" s="260"/>
      <c r="DQ116" s="260"/>
      <c r="DR116" s="260"/>
      <c r="DS116" s="260"/>
      <c r="DT116" s="260"/>
      <c r="DU116" s="260"/>
      <c r="DV116" s="260"/>
      <c r="DW116" s="260"/>
      <c r="DX116" s="260"/>
      <c r="DY116" s="260"/>
      <c r="DZ116" s="260"/>
      <c r="EA116" s="260"/>
      <c r="EB116" s="260"/>
      <c r="EC116" s="260"/>
      <c r="ED116" s="260"/>
      <c r="EE116" s="260"/>
      <c r="EF116" s="260"/>
      <c r="EG116" s="260"/>
      <c r="EH116" s="260"/>
      <c r="EI116" s="260"/>
      <c r="EJ116" s="260"/>
      <c r="EK116" s="260"/>
      <c r="EL116" s="260"/>
      <c r="EM116" s="260"/>
      <c r="EN116" s="260"/>
      <c r="EO116" s="260"/>
      <c r="EP116" s="260"/>
      <c r="EQ116" s="260"/>
      <c r="ER116" s="260"/>
      <c r="ES116" s="260"/>
      <c r="ET116" s="260"/>
      <c r="EU116" s="260"/>
      <c r="EV116" s="260"/>
      <c r="EW116" s="260"/>
      <c r="EX116" s="260"/>
      <c r="EY116" s="260"/>
      <c r="EZ116" s="260"/>
      <c r="FA116" s="260"/>
      <c r="FB116" s="260"/>
      <c r="FC116" s="260"/>
      <c r="FD116" s="260"/>
      <c r="FE116" s="260"/>
    </row>
    <row r="117" spans="1:16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2"/>
      <c r="V117" s="12"/>
      <c r="W117" s="12"/>
      <c r="X117" s="12"/>
      <c r="Y117" s="12"/>
      <c r="Z117" s="12"/>
      <c r="AA117" s="12"/>
      <c r="AB117" s="12"/>
      <c r="AC117" s="234"/>
      <c r="AD117" s="240"/>
      <c r="AE117" s="241" t="str">
        <f>AM135</f>
        <v>FACILITY RESOURCES: Liquid storage facilities (count)</v>
      </c>
      <c r="AF117" s="242"/>
      <c r="AG117" s="242"/>
      <c r="AH117" s="242"/>
      <c r="AI117" s="237"/>
      <c r="AJ117" s="237"/>
      <c r="AK117" s="237"/>
      <c r="AL117" s="232"/>
      <c r="AM117" s="232"/>
      <c r="AN117" s="232"/>
      <c r="AO117" s="232"/>
      <c r="AP117" s="232"/>
      <c r="AQ117" s="232"/>
      <c r="AR117" s="232"/>
      <c r="AS117" s="232"/>
      <c r="AT117" s="232"/>
      <c r="AU117" s="232"/>
      <c r="AV117" s="232"/>
      <c r="AW117" s="232"/>
      <c r="AX117" s="232"/>
      <c r="AY117" s="232"/>
      <c r="AZ117" s="260"/>
      <c r="BA117" s="260"/>
      <c r="BB117" s="260"/>
      <c r="BC117" s="260"/>
      <c r="BD117" s="260"/>
      <c r="BE117" s="260"/>
      <c r="BF117" s="260"/>
      <c r="BG117" s="260"/>
      <c r="BH117" s="260"/>
      <c r="BI117" s="260"/>
      <c r="BJ117" s="260"/>
      <c r="BK117" s="260"/>
      <c r="BL117" s="260"/>
      <c r="BM117" s="260"/>
      <c r="BN117" s="260"/>
      <c r="BO117" s="260"/>
      <c r="BP117" s="260"/>
      <c r="BQ117" s="260"/>
      <c r="BR117" s="260"/>
      <c r="BS117" s="260"/>
      <c r="BT117" s="260"/>
      <c r="BU117" s="260"/>
      <c r="BV117" s="260"/>
      <c r="BW117" s="260"/>
      <c r="BX117" s="260"/>
      <c r="BY117" s="260"/>
      <c r="BZ117" s="260"/>
      <c r="CA117" s="260"/>
      <c r="CB117" s="260"/>
      <c r="CC117" s="260"/>
      <c r="CD117" s="260"/>
      <c r="CE117" s="260"/>
      <c r="CF117" s="260"/>
      <c r="CG117" s="260"/>
      <c r="CH117" s="260"/>
      <c r="CI117" s="260"/>
      <c r="CJ117" s="260"/>
      <c r="CK117" s="260"/>
      <c r="CL117" s="260"/>
      <c r="CM117" s="260"/>
      <c r="CN117" s="260"/>
      <c r="CO117" s="260"/>
      <c r="CP117" s="260"/>
      <c r="CQ117" s="260"/>
      <c r="CR117" s="260"/>
      <c r="CS117" s="260"/>
      <c r="CT117" s="260"/>
      <c r="CU117" s="260"/>
      <c r="CV117" s="260"/>
      <c r="CW117" s="260"/>
      <c r="CX117" s="260"/>
      <c r="CY117" s="260"/>
      <c r="CZ117" s="260"/>
      <c r="DA117" s="260"/>
      <c r="DB117" s="260"/>
      <c r="DC117" s="260"/>
      <c r="DD117" s="260"/>
      <c r="DE117" s="260"/>
      <c r="DF117" s="260"/>
      <c r="DG117" s="260"/>
      <c r="DH117" s="260"/>
      <c r="DI117" s="260"/>
      <c r="DJ117" s="260"/>
      <c r="DK117" s="260"/>
      <c r="DL117" s="260"/>
      <c r="DM117" s="260"/>
      <c r="DN117" s="260"/>
      <c r="DO117" s="260"/>
      <c r="DP117" s="260"/>
      <c r="DQ117" s="260"/>
      <c r="DR117" s="260"/>
      <c r="DS117" s="260"/>
      <c r="DT117" s="260"/>
      <c r="DU117" s="260"/>
      <c r="DV117" s="260"/>
      <c r="DW117" s="260"/>
      <c r="DX117" s="260"/>
      <c r="DY117" s="260"/>
      <c r="DZ117" s="260"/>
      <c r="EA117" s="260"/>
      <c r="EB117" s="260"/>
      <c r="EC117" s="260"/>
      <c r="ED117" s="260"/>
      <c r="EE117" s="260"/>
      <c r="EF117" s="260"/>
      <c r="EG117" s="260"/>
      <c r="EH117" s="260"/>
      <c r="EI117" s="260"/>
      <c r="EJ117" s="260"/>
      <c r="EK117" s="260"/>
      <c r="EL117" s="260"/>
      <c r="EM117" s="260"/>
      <c r="EN117" s="260"/>
      <c r="EO117" s="260"/>
      <c r="EP117" s="260"/>
      <c r="EQ117" s="260"/>
      <c r="ER117" s="260"/>
      <c r="ES117" s="260"/>
      <c r="ET117" s="260"/>
      <c r="EU117" s="260"/>
      <c r="EV117" s="260"/>
      <c r="EW117" s="260"/>
      <c r="EX117" s="260"/>
      <c r="EY117" s="260"/>
      <c r="EZ117" s="260"/>
      <c r="FA117" s="260"/>
      <c r="FB117" s="260"/>
      <c r="FC117" s="260"/>
      <c r="FD117" s="260"/>
      <c r="FE117" s="260"/>
    </row>
    <row r="118" spans="1:16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234"/>
      <c r="AD118" s="240"/>
      <c r="AE118" s="241" t="str">
        <f>AN135</f>
        <v>FACILITY RESOURCES: Liquid storage capacity (gallons)</v>
      </c>
      <c r="AF118" s="242"/>
      <c r="AG118" s="242"/>
      <c r="AH118" s="242"/>
      <c r="AI118" s="237"/>
      <c r="AJ118" s="237"/>
      <c r="AK118" s="237"/>
      <c r="AL118" s="232"/>
      <c r="AM118" s="232"/>
      <c r="AN118" s="232"/>
      <c r="AO118" s="232"/>
      <c r="AP118" s="232"/>
      <c r="AQ118" s="232"/>
      <c r="AR118" s="232"/>
      <c r="AS118" s="232"/>
      <c r="AT118" s="232"/>
      <c r="AU118" s="232"/>
      <c r="AV118" s="232"/>
      <c r="AW118" s="232"/>
      <c r="AX118" s="232"/>
      <c r="AY118" s="232"/>
      <c r="AZ118" s="260"/>
      <c r="BA118" s="260"/>
      <c r="BB118" s="260"/>
      <c r="BC118" s="260"/>
      <c r="BD118" s="260"/>
      <c r="BE118" s="260"/>
      <c r="BF118" s="260"/>
      <c r="BG118" s="260"/>
      <c r="BH118" s="260"/>
      <c r="BI118" s="260"/>
      <c r="BJ118" s="260"/>
      <c r="BK118" s="260"/>
      <c r="BL118" s="260"/>
      <c r="BM118" s="260"/>
      <c r="BN118" s="260"/>
      <c r="BO118" s="260"/>
      <c r="BP118" s="260"/>
      <c r="BQ118" s="260"/>
      <c r="BR118" s="260"/>
      <c r="BS118" s="260"/>
      <c r="BT118" s="260"/>
      <c r="BU118" s="260"/>
      <c r="BV118" s="260"/>
      <c r="BW118" s="260"/>
      <c r="BX118" s="260"/>
      <c r="BY118" s="260"/>
      <c r="BZ118" s="260"/>
      <c r="CA118" s="260"/>
      <c r="CB118" s="260"/>
      <c r="CC118" s="260"/>
      <c r="CD118" s="260"/>
      <c r="CE118" s="260"/>
      <c r="CF118" s="260"/>
      <c r="CG118" s="260"/>
      <c r="CH118" s="260"/>
      <c r="CI118" s="260"/>
      <c r="CJ118" s="260"/>
      <c r="CK118" s="260"/>
      <c r="CL118" s="260"/>
      <c r="CM118" s="260"/>
      <c r="CN118" s="260"/>
      <c r="CO118" s="260"/>
      <c r="CP118" s="260"/>
      <c r="CQ118" s="260"/>
      <c r="CR118" s="260"/>
      <c r="CS118" s="260"/>
      <c r="CT118" s="260"/>
      <c r="CU118" s="260"/>
      <c r="CV118" s="260"/>
      <c r="CW118" s="260"/>
      <c r="CX118" s="260"/>
      <c r="CY118" s="260"/>
      <c r="CZ118" s="260"/>
      <c r="DA118" s="260"/>
      <c r="DB118" s="260"/>
      <c r="DC118" s="260"/>
      <c r="DD118" s="260"/>
      <c r="DE118" s="260"/>
      <c r="DF118" s="260"/>
      <c r="DG118" s="260"/>
      <c r="DH118" s="260"/>
      <c r="DI118" s="260"/>
      <c r="DJ118" s="260"/>
      <c r="DK118" s="260"/>
      <c r="DL118" s="260"/>
      <c r="DM118" s="260"/>
      <c r="DN118" s="260"/>
      <c r="DO118" s="260"/>
      <c r="DP118" s="260"/>
      <c r="DQ118" s="260"/>
      <c r="DR118" s="260"/>
      <c r="DS118" s="260"/>
      <c r="DT118" s="260"/>
      <c r="DU118" s="260"/>
      <c r="DV118" s="260"/>
      <c r="DW118" s="260"/>
      <c r="DX118" s="260"/>
      <c r="DY118" s="260"/>
      <c r="DZ118" s="260"/>
      <c r="EA118" s="260"/>
      <c r="EB118" s="260"/>
      <c r="EC118" s="260"/>
      <c r="ED118" s="260"/>
      <c r="EE118" s="260"/>
      <c r="EF118" s="260"/>
      <c r="EG118" s="260"/>
      <c r="EH118" s="260"/>
      <c r="EI118" s="260"/>
      <c r="EJ118" s="260"/>
      <c r="EK118" s="260"/>
      <c r="EL118" s="260"/>
      <c r="EM118" s="260"/>
      <c r="EN118" s="260"/>
      <c r="EO118" s="260"/>
      <c r="EP118" s="260"/>
      <c r="EQ118" s="260"/>
      <c r="ER118" s="260"/>
      <c r="ES118" s="260"/>
      <c r="ET118" s="260"/>
      <c r="EU118" s="260"/>
      <c r="EV118" s="260"/>
      <c r="EW118" s="260"/>
      <c r="EX118" s="260"/>
      <c r="EY118" s="260"/>
      <c r="EZ118" s="260"/>
      <c r="FA118" s="260"/>
      <c r="FB118" s="260"/>
      <c r="FC118" s="260"/>
      <c r="FD118" s="260"/>
      <c r="FE118" s="260"/>
    </row>
    <row r="119" spans="1:16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234"/>
      <c r="AD119" s="240"/>
      <c r="AE119" s="241" t="str">
        <f>AO135</f>
        <v>DRY MATERIALS: Salt applied (tons)</v>
      </c>
      <c r="AF119" s="242"/>
      <c r="AG119" s="242"/>
      <c r="AH119" s="242"/>
      <c r="AI119" s="237"/>
      <c r="AJ119" s="237"/>
      <c r="AK119" s="237"/>
      <c r="AL119" s="232"/>
      <c r="AM119" s="232"/>
      <c r="AN119" s="232"/>
      <c r="AO119" s="232"/>
      <c r="AP119" s="232"/>
      <c r="AQ119" s="232"/>
      <c r="AR119" s="232"/>
      <c r="AS119" s="232"/>
      <c r="AT119" s="232"/>
      <c r="AU119" s="232"/>
      <c r="AV119" s="232"/>
      <c r="AW119" s="232"/>
      <c r="AX119" s="232"/>
      <c r="AY119" s="232"/>
      <c r="AZ119" s="260"/>
      <c r="BA119" s="260"/>
      <c r="BB119" s="260"/>
      <c r="BC119" s="260"/>
      <c r="BD119" s="260"/>
      <c r="BE119" s="260"/>
      <c r="BF119" s="260"/>
      <c r="BG119" s="260"/>
      <c r="BH119" s="260"/>
      <c r="BI119" s="260"/>
      <c r="BJ119" s="260"/>
      <c r="BK119" s="260"/>
      <c r="BL119" s="260"/>
      <c r="BM119" s="260"/>
      <c r="BN119" s="260"/>
      <c r="BO119" s="260"/>
      <c r="BP119" s="260"/>
      <c r="BQ119" s="260"/>
      <c r="BR119" s="260"/>
      <c r="BS119" s="260"/>
      <c r="BT119" s="260"/>
      <c r="BU119" s="260"/>
      <c r="BV119" s="260"/>
      <c r="BW119" s="260"/>
      <c r="BX119" s="260"/>
      <c r="BY119" s="260"/>
      <c r="BZ119" s="260"/>
      <c r="CA119" s="260"/>
      <c r="CB119" s="260"/>
      <c r="CC119" s="260"/>
      <c r="CD119" s="260"/>
      <c r="CE119" s="260"/>
      <c r="CF119" s="260"/>
      <c r="CG119" s="260"/>
      <c r="CH119" s="260"/>
      <c r="CI119" s="260"/>
      <c r="CJ119" s="260"/>
      <c r="CK119" s="260"/>
      <c r="CL119" s="260"/>
      <c r="CM119" s="260"/>
      <c r="CN119" s="260"/>
      <c r="CO119" s="260"/>
      <c r="CP119" s="260"/>
      <c r="CQ119" s="260"/>
      <c r="CR119" s="260"/>
      <c r="CS119" s="260"/>
      <c r="CT119" s="260"/>
      <c r="CU119" s="260"/>
      <c r="CV119" s="260"/>
      <c r="CW119" s="260"/>
      <c r="CX119" s="260"/>
      <c r="CY119" s="260"/>
      <c r="CZ119" s="260"/>
      <c r="DA119" s="260"/>
      <c r="DB119" s="260"/>
      <c r="DC119" s="260"/>
      <c r="DD119" s="260"/>
      <c r="DE119" s="260"/>
      <c r="DF119" s="260"/>
      <c r="DG119" s="260"/>
      <c r="DH119" s="260"/>
      <c r="DI119" s="260"/>
      <c r="DJ119" s="260"/>
      <c r="DK119" s="260"/>
      <c r="DL119" s="260"/>
      <c r="DM119" s="260"/>
      <c r="DN119" s="260"/>
      <c r="DO119" s="260"/>
      <c r="DP119" s="260"/>
      <c r="DQ119" s="260"/>
      <c r="DR119" s="260"/>
      <c r="DS119" s="260"/>
      <c r="DT119" s="260"/>
      <c r="DU119" s="260"/>
      <c r="DV119" s="260"/>
      <c r="DW119" s="260"/>
      <c r="DX119" s="260"/>
      <c r="DY119" s="260"/>
      <c r="DZ119" s="260"/>
      <c r="EA119" s="260"/>
      <c r="EB119" s="260"/>
      <c r="EC119" s="260"/>
      <c r="ED119" s="260"/>
      <c r="EE119" s="260"/>
      <c r="EF119" s="260"/>
      <c r="EG119" s="260"/>
      <c r="EH119" s="260"/>
      <c r="EI119" s="260"/>
      <c r="EJ119" s="260"/>
      <c r="EK119" s="260"/>
      <c r="EL119" s="260"/>
      <c r="EM119" s="260"/>
      <c r="EN119" s="260"/>
      <c r="EO119" s="260"/>
      <c r="EP119" s="260"/>
      <c r="EQ119" s="260"/>
      <c r="ER119" s="260"/>
      <c r="ES119" s="260"/>
      <c r="ET119" s="260"/>
      <c r="EU119" s="260"/>
      <c r="EV119" s="260"/>
      <c r="EW119" s="260"/>
      <c r="EX119" s="260"/>
      <c r="EY119" s="260"/>
      <c r="EZ119" s="260"/>
      <c r="FA119" s="260"/>
      <c r="FB119" s="260"/>
      <c r="FC119" s="260"/>
      <c r="FD119" s="260"/>
      <c r="FE119" s="260"/>
    </row>
    <row r="120" spans="1:16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c r="AB120" s="12"/>
      <c r="AC120" s="234"/>
      <c r="AD120" s="240"/>
      <c r="AE120" s="241" t="str">
        <f>AP135</f>
        <v>DRY MATERIALS: Total chemicals applied (tons)</v>
      </c>
      <c r="AF120" s="242"/>
      <c r="AG120" s="242"/>
      <c r="AH120" s="242"/>
      <c r="AI120" s="237"/>
      <c r="AJ120" s="237"/>
      <c r="AK120" s="237"/>
      <c r="AL120" s="232"/>
      <c r="AM120" s="232"/>
      <c r="AN120" s="232"/>
      <c r="AO120" s="232"/>
      <c r="AP120" s="232"/>
      <c r="AQ120" s="232"/>
      <c r="AR120" s="232"/>
      <c r="AS120" s="232"/>
      <c r="AT120" s="232"/>
      <c r="AU120" s="232"/>
      <c r="AV120" s="232"/>
      <c r="AW120" s="232"/>
      <c r="AX120" s="232"/>
      <c r="AY120" s="232"/>
      <c r="AZ120" s="260"/>
      <c r="BA120" s="260"/>
      <c r="BB120" s="260"/>
      <c r="BC120" s="260"/>
      <c r="BD120" s="260"/>
      <c r="BE120" s="260"/>
      <c r="BF120" s="260"/>
      <c r="BG120" s="260"/>
      <c r="BH120" s="260"/>
      <c r="BI120" s="260"/>
      <c r="BJ120" s="260"/>
      <c r="BK120" s="260"/>
      <c r="BL120" s="260"/>
      <c r="BM120" s="260"/>
      <c r="BN120" s="260"/>
      <c r="BO120" s="260"/>
      <c r="BP120" s="260"/>
      <c r="BQ120" s="260"/>
      <c r="BR120" s="260"/>
      <c r="BS120" s="260"/>
      <c r="BT120" s="260"/>
      <c r="BU120" s="260"/>
      <c r="BV120" s="260"/>
      <c r="BW120" s="260"/>
      <c r="BX120" s="260"/>
      <c r="BY120" s="260"/>
      <c r="BZ120" s="260"/>
      <c r="CA120" s="260"/>
      <c r="CB120" s="260"/>
      <c r="CC120" s="260"/>
      <c r="CD120" s="260"/>
      <c r="CE120" s="260"/>
      <c r="CF120" s="260"/>
      <c r="CG120" s="260"/>
      <c r="CH120" s="260"/>
      <c r="CI120" s="260"/>
      <c r="CJ120" s="260"/>
      <c r="CK120" s="260"/>
      <c r="CL120" s="260"/>
      <c r="CM120" s="260"/>
      <c r="CN120" s="260"/>
      <c r="CO120" s="260"/>
      <c r="CP120" s="260"/>
      <c r="CQ120" s="260"/>
      <c r="CR120" s="260"/>
      <c r="CS120" s="260"/>
      <c r="CT120" s="260"/>
      <c r="CU120" s="260"/>
      <c r="CV120" s="260"/>
      <c r="CW120" s="260"/>
      <c r="CX120" s="260"/>
      <c r="CY120" s="260"/>
      <c r="CZ120" s="260"/>
      <c r="DA120" s="260"/>
      <c r="DB120" s="260"/>
      <c r="DC120" s="260"/>
      <c r="DD120" s="260"/>
      <c r="DE120" s="260"/>
      <c r="DF120" s="260"/>
      <c r="DG120" s="260"/>
      <c r="DH120" s="260"/>
      <c r="DI120" s="260"/>
      <c r="DJ120" s="260"/>
      <c r="DK120" s="260"/>
      <c r="DL120" s="260"/>
      <c r="DM120" s="260"/>
      <c r="DN120" s="260"/>
      <c r="DO120" s="260"/>
      <c r="DP120" s="260"/>
      <c r="DQ120" s="260"/>
      <c r="DR120" s="260"/>
      <c r="DS120" s="260"/>
      <c r="DT120" s="260"/>
      <c r="DU120" s="260"/>
      <c r="DV120" s="260"/>
      <c r="DW120" s="260"/>
      <c r="DX120" s="260"/>
      <c r="DY120" s="260"/>
      <c r="DZ120" s="260"/>
      <c r="EA120" s="260"/>
      <c r="EB120" s="260"/>
      <c r="EC120" s="260"/>
      <c r="ED120" s="260"/>
      <c r="EE120" s="260"/>
      <c r="EF120" s="260"/>
      <c r="EG120" s="260"/>
      <c r="EH120" s="260"/>
      <c r="EI120" s="260"/>
      <c r="EJ120" s="260"/>
      <c r="EK120" s="260"/>
      <c r="EL120" s="260"/>
      <c r="EM120" s="260"/>
      <c r="EN120" s="260"/>
      <c r="EO120" s="260"/>
      <c r="EP120" s="260"/>
      <c r="EQ120" s="260"/>
      <c r="ER120" s="260"/>
      <c r="ES120" s="260"/>
      <c r="ET120" s="260"/>
      <c r="EU120" s="260"/>
      <c r="EV120" s="260"/>
      <c r="EW120" s="260"/>
      <c r="EX120" s="260"/>
      <c r="EY120" s="260"/>
      <c r="EZ120" s="260"/>
      <c r="FA120" s="260"/>
      <c r="FB120" s="260"/>
      <c r="FC120" s="260"/>
      <c r="FD120" s="260"/>
      <c r="FE120" s="260"/>
    </row>
    <row r="121" spans="1:16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234"/>
      <c r="AD121" s="240"/>
      <c r="AE121" s="241" t="str">
        <f>AQ135</f>
        <v>DRY MATERIALS: Abrasives (non-chemical) applied (tons)</v>
      </c>
      <c r="AF121" s="242"/>
      <c r="AG121" s="242"/>
      <c r="AH121" s="242"/>
      <c r="AI121" s="237"/>
      <c r="AJ121" s="237"/>
      <c r="AK121" s="237"/>
      <c r="AL121" s="232"/>
      <c r="AM121" s="232"/>
      <c r="AN121" s="232"/>
      <c r="AO121" s="232"/>
      <c r="AP121" s="232"/>
      <c r="AQ121" s="232"/>
      <c r="AR121" s="232"/>
      <c r="AS121" s="232"/>
      <c r="AT121" s="232"/>
      <c r="AU121" s="232"/>
      <c r="AV121" s="232"/>
      <c r="AW121" s="232"/>
      <c r="AX121" s="232"/>
      <c r="AY121" s="232"/>
      <c r="AZ121" s="260"/>
      <c r="BA121" s="260"/>
      <c r="BB121" s="260"/>
      <c r="BC121" s="260"/>
      <c r="BD121" s="260"/>
      <c r="BE121" s="260"/>
      <c r="BF121" s="260"/>
      <c r="BG121" s="260"/>
      <c r="BH121" s="260"/>
      <c r="BI121" s="260"/>
      <c r="BJ121" s="260"/>
      <c r="BK121" s="260"/>
      <c r="BL121" s="260"/>
      <c r="BM121" s="260"/>
      <c r="BN121" s="260"/>
      <c r="BO121" s="260"/>
      <c r="BP121" s="260"/>
      <c r="BQ121" s="260"/>
      <c r="BR121" s="260"/>
      <c r="BS121" s="260"/>
      <c r="BT121" s="260"/>
      <c r="BU121" s="260"/>
      <c r="BV121" s="260"/>
      <c r="BW121" s="260"/>
      <c r="BX121" s="260"/>
      <c r="BY121" s="260"/>
      <c r="BZ121" s="260"/>
      <c r="CA121" s="260"/>
      <c r="CB121" s="260"/>
      <c r="CC121" s="260"/>
      <c r="CD121" s="260"/>
      <c r="CE121" s="260"/>
      <c r="CF121" s="260"/>
      <c r="CG121" s="260"/>
      <c r="CH121" s="260"/>
      <c r="CI121" s="260"/>
      <c r="CJ121" s="260"/>
      <c r="CK121" s="260"/>
      <c r="CL121" s="260"/>
      <c r="CM121" s="260"/>
      <c r="CN121" s="260"/>
      <c r="CO121" s="260"/>
      <c r="CP121" s="260"/>
      <c r="CQ121" s="260"/>
      <c r="CR121" s="260"/>
      <c r="CS121" s="260"/>
      <c r="CT121" s="260"/>
      <c r="CU121" s="260"/>
      <c r="CV121" s="260"/>
      <c r="CW121" s="260"/>
      <c r="CX121" s="260"/>
      <c r="CY121" s="260"/>
      <c r="CZ121" s="260"/>
      <c r="DA121" s="260"/>
      <c r="DB121" s="260"/>
      <c r="DC121" s="260"/>
      <c r="DD121" s="260"/>
      <c r="DE121" s="260"/>
      <c r="DF121" s="260"/>
      <c r="DG121" s="260"/>
      <c r="DH121" s="260"/>
      <c r="DI121" s="260"/>
      <c r="DJ121" s="260"/>
      <c r="DK121" s="260"/>
      <c r="DL121" s="260"/>
      <c r="DM121" s="260"/>
      <c r="DN121" s="260"/>
      <c r="DO121" s="260"/>
      <c r="DP121" s="260"/>
      <c r="DQ121" s="260"/>
      <c r="DR121" s="260"/>
      <c r="DS121" s="260"/>
      <c r="DT121" s="260"/>
      <c r="DU121" s="260"/>
      <c r="DV121" s="260"/>
      <c r="DW121" s="260"/>
      <c r="DX121" s="260"/>
      <c r="DY121" s="260"/>
      <c r="DZ121" s="260"/>
      <c r="EA121" s="260"/>
      <c r="EB121" s="260"/>
      <c r="EC121" s="260"/>
      <c r="ED121" s="260"/>
      <c r="EE121" s="260"/>
      <c r="EF121" s="260"/>
      <c r="EG121" s="260"/>
      <c r="EH121" s="260"/>
      <c r="EI121" s="260"/>
      <c r="EJ121" s="260"/>
      <c r="EK121" s="260"/>
      <c r="EL121" s="260"/>
      <c r="EM121" s="260"/>
      <c r="EN121" s="260"/>
      <c r="EO121" s="260"/>
      <c r="EP121" s="260"/>
      <c r="EQ121" s="260"/>
      <c r="ER121" s="260"/>
      <c r="ES121" s="260"/>
      <c r="ET121" s="260"/>
      <c r="EU121" s="260"/>
      <c r="EV121" s="260"/>
      <c r="EW121" s="260"/>
      <c r="EX121" s="260"/>
      <c r="EY121" s="260"/>
      <c r="EZ121" s="260"/>
      <c r="FA121" s="260"/>
      <c r="FB121" s="260"/>
      <c r="FC121" s="260"/>
      <c r="FD121" s="260"/>
      <c r="FE121" s="260"/>
    </row>
    <row r="122" spans="1:16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2"/>
      <c r="V122" s="12"/>
      <c r="W122" s="12"/>
      <c r="X122" s="12"/>
      <c r="Y122" s="12"/>
      <c r="Z122" s="12"/>
      <c r="AA122" s="12"/>
      <c r="AB122" s="12"/>
      <c r="AC122" s="234"/>
      <c r="AD122" s="240"/>
      <c r="AE122" s="241" t="str">
        <f>AR135</f>
        <v>LIQUID MATERIALS: Salt brine applied (gallons)</v>
      </c>
      <c r="AF122" s="242"/>
      <c r="AG122" s="242"/>
      <c r="AH122" s="242"/>
      <c r="AI122" s="237"/>
      <c r="AJ122" s="237"/>
      <c r="AK122" s="237"/>
      <c r="AL122" s="232"/>
      <c r="AM122" s="232"/>
      <c r="AN122" s="232"/>
      <c r="AO122" s="232"/>
      <c r="AP122" s="232"/>
      <c r="AQ122" s="232"/>
      <c r="AR122" s="232"/>
      <c r="AS122" s="232"/>
      <c r="AT122" s="232"/>
      <c r="AU122" s="232"/>
      <c r="AV122" s="232"/>
      <c r="AW122" s="232"/>
      <c r="AX122" s="232"/>
      <c r="AY122" s="232"/>
      <c r="AZ122" s="260"/>
      <c r="BA122" s="260"/>
      <c r="BB122" s="260"/>
      <c r="BC122" s="260"/>
      <c r="BD122" s="260"/>
      <c r="BE122" s="260"/>
      <c r="BF122" s="260"/>
      <c r="BG122" s="260"/>
      <c r="BH122" s="260"/>
      <c r="BI122" s="260"/>
      <c r="BJ122" s="260"/>
      <c r="BK122" s="260"/>
      <c r="BL122" s="260"/>
      <c r="BM122" s="260"/>
      <c r="BN122" s="260"/>
      <c r="BO122" s="260"/>
      <c r="BP122" s="260"/>
      <c r="BQ122" s="260"/>
      <c r="BR122" s="260"/>
      <c r="BS122" s="260"/>
      <c r="BT122" s="260"/>
      <c r="BU122" s="260"/>
      <c r="BV122" s="260"/>
      <c r="BW122" s="260"/>
      <c r="BX122" s="260"/>
      <c r="BY122" s="260"/>
      <c r="BZ122" s="260"/>
      <c r="CA122" s="260"/>
      <c r="CB122" s="260"/>
      <c r="CC122" s="260"/>
      <c r="CD122" s="260"/>
      <c r="CE122" s="260"/>
      <c r="CF122" s="260"/>
      <c r="CG122" s="260"/>
      <c r="CH122" s="260"/>
      <c r="CI122" s="260"/>
      <c r="CJ122" s="260"/>
      <c r="CK122" s="260"/>
      <c r="CL122" s="260"/>
      <c r="CM122" s="260"/>
      <c r="CN122" s="260"/>
      <c r="CO122" s="260"/>
      <c r="CP122" s="260"/>
      <c r="CQ122" s="260"/>
      <c r="CR122" s="260"/>
      <c r="CS122" s="260"/>
      <c r="CT122" s="260"/>
      <c r="CU122" s="260"/>
      <c r="CV122" s="260"/>
      <c r="CW122" s="260"/>
      <c r="CX122" s="260"/>
      <c r="CY122" s="260"/>
      <c r="CZ122" s="260"/>
      <c r="DA122" s="260"/>
      <c r="DB122" s="260"/>
      <c r="DC122" s="260"/>
      <c r="DD122" s="260"/>
      <c r="DE122" s="260"/>
      <c r="DF122" s="260"/>
      <c r="DG122" s="260"/>
      <c r="DH122" s="260"/>
      <c r="DI122" s="260"/>
      <c r="DJ122" s="260"/>
      <c r="DK122" s="260"/>
      <c r="DL122" s="260"/>
      <c r="DM122" s="260"/>
      <c r="DN122" s="260"/>
      <c r="DO122" s="260"/>
      <c r="DP122" s="260"/>
      <c r="DQ122" s="260"/>
      <c r="DR122" s="260"/>
      <c r="DS122" s="260"/>
      <c r="DT122" s="260"/>
      <c r="DU122" s="260"/>
      <c r="DV122" s="260"/>
      <c r="DW122" s="260"/>
      <c r="DX122" s="260"/>
      <c r="DY122" s="260"/>
      <c r="DZ122" s="260"/>
      <c r="EA122" s="260"/>
      <c r="EB122" s="260"/>
      <c r="EC122" s="260"/>
      <c r="ED122" s="260"/>
      <c r="EE122" s="260"/>
      <c r="EF122" s="260"/>
      <c r="EG122" s="260"/>
      <c r="EH122" s="260"/>
      <c r="EI122" s="260"/>
      <c r="EJ122" s="260"/>
      <c r="EK122" s="260"/>
      <c r="EL122" s="260"/>
      <c r="EM122" s="260"/>
      <c r="EN122" s="260"/>
      <c r="EO122" s="260"/>
      <c r="EP122" s="260"/>
      <c r="EQ122" s="260"/>
      <c r="ER122" s="260"/>
      <c r="ES122" s="260"/>
      <c r="ET122" s="260"/>
      <c r="EU122" s="260"/>
      <c r="EV122" s="260"/>
      <c r="EW122" s="260"/>
      <c r="EX122" s="260"/>
      <c r="EY122" s="260"/>
      <c r="EZ122" s="260"/>
      <c r="FA122" s="260"/>
      <c r="FB122" s="260"/>
      <c r="FC122" s="260"/>
      <c r="FD122" s="260"/>
      <c r="FE122" s="260"/>
    </row>
    <row r="123" spans="1:16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234"/>
      <c r="AD123" s="240"/>
      <c r="AE123" s="241" t="str">
        <f>AS135</f>
        <v>LIQUID MATERIALS: Total liquid applied (gallons)</v>
      </c>
      <c r="AF123" s="242"/>
      <c r="AG123" s="242"/>
      <c r="AH123" s="242"/>
      <c r="AI123" s="237"/>
      <c r="AJ123" s="237"/>
      <c r="AK123" s="237"/>
      <c r="AL123" s="232"/>
      <c r="AM123" s="232"/>
      <c r="AN123" s="232"/>
      <c r="AO123" s="232"/>
      <c r="AP123" s="232"/>
      <c r="AQ123" s="232"/>
      <c r="AR123" s="232"/>
      <c r="AS123" s="232"/>
      <c r="AT123" s="232"/>
      <c r="AU123" s="232"/>
      <c r="AV123" s="232"/>
      <c r="AW123" s="232"/>
      <c r="AX123" s="232"/>
      <c r="AY123" s="232"/>
      <c r="AZ123" s="260"/>
      <c r="BA123" s="260"/>
      <c r="BB123" s="260"/>
      <c r="BC123" s="260"/>
      <c r="BD123" s="260"/>
      <c r="BE123" s="260"/>
      <c r="BF123" s="260"/>
      <c r="BG123" s="260"/>
      <c r="BH123" s="260"/>
      <c r="BI123" s="260"/>
      <c r="BJ123" s="260"/>
      <c r="BK123" s="260"/>
      <c r="BL123" s="260"/>
      <c r="BM123" s="260"/>
      <c r="BN123" s="260"/>
      <c r="BO123" s="260"/>
      <c r="BP123" s="260"/>
      <c r="BQ123" s="260"/>
      <c r="BR123" s="260"/>
      <c r="BS123" s="260"/>
      <c r="BT123" s="260"/>
      <c r="BU123" s="260"/>
      <c r="BV123" s="260"/>
      <c r="BW123" s="260"/>
      <c r="BX123" s="260"/>
      <c r="BY123" s="260"/>
      <c r="BZ123" s="260"/>
      <c r="CA123" s="260"/>
      <c r="CB123" s="260"/>
      <c r="CC123" s="260"/>
      <c r="CD123" s="260"/>
      <c r="CE123" s="260"/>
      <c r="CF123" s="260"/>
      <c r="CG123" s="260"/>
      <c r="CH123" s="260"/>
      <c r="CI123" s="260"/>
      <c r="CJ123" s="260"/>
      <c r="CK123" s="260"/>
      <c r="CL123" s="260"/>
      <c r="CM123" s="260"/>
      <c r="CN123" s="260"/>
      <c r="CO123" s="260"/>
      <c r="CP123" s="260"/>
      <c r="CQ123" s="260"/>
      <c r="CR123" s="260"/>
      <c r="CS123" s="260"/>
      <c r="CT123" s="260"/>
      <c r="CU123" s="260"/>
      <c r="CV123" s="260"/>
      <c r="CW123" s="260"/>
      <c r="CX123" s="260"/>
      <c r="CY123" s="260"/>
      <c r="CZ123" s="260"/>
      <c r="DA123" s="260"/>
      <c r="DB123" s="260"/>
      <c r="DC123" s="260"/>
      <c r="DD123" s="260"/>
      <c r="DE123" s="260"/>
      <c r="DF123" s="260"/>
      <c r="DG123" s="260"/>
      <c r="DH123" s="260"/>
      <c r="DI123" s="260"/>
      <c r="DJ123" s="260"/>
      <c r="DK123" s="260"/>
      <c r="DL123" s="260"/>
      <c r="DM123" s="260"/>
      <c r="DN123" s="260"/>
      <c r="DO123" s="260"/>
      <c r="DP123" s="260"/>
      <c r="DQ123" s="260"/>
      <c r="DR123" s="260"/>
      <c r="DS123" s="260"/>
      <c r="DT123" s="260"/>
      <c r="DU123" s="260"/>
      <c r="DV123" s="260"/>
      <c r="DW123" s="260"/>
      <c r="DX123" s="260"/>
      <c r="DY123" s="260"/>
      <c r="DZ123" s="260"/>
      <c r="EA123" s="260"/>
      <c r="EB123" s="260"/>
      <c r="EC123" s="260"/>
      <c r="ED123" s="260"/>
      <c r="EE123" s="260"/>
      <c r="EF123" s="260"/>
      <c r="EG123" s="260"/>
      <c r="EH123" s="260"/>
      <c r="EI123" s="260"/>
      <c r="EJ123" s="260"/>
      <c r="EK123" s="260"/>
      <c r="EL123" s="260"/>
      <c r="EM123" s="260"/>
      <c r="EN123" s="260"/>
      <c r="EO123" s="260"/>
      <c r="EP123" s="260"/>
      <c r="EQ123" s="260"/>
      <c r="ER123" s="260"/>
      <c r="ES123" s="260"/>
      <c r="ET123" s="260"/>
      <c r="EU123" s="260"/>
      <c r="EV123" s="260"/>
      <c r="EW123" s="260"/>
      <c r="EX123" s="260"/>
      <c r="EY123" s="260"/>
      <c r="EZ123" s="260"/>
      <c r="FA123" s="260"/>
      <c r="FB123" s="260"/>
      <c r="FC123" s="260"/>
      <c r="FD123" s="260"/>
      <c r="FE123" s="260"/>
    </row>
    <row r="124" spans="1:16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2"/>
      <c r="V124" s="12"/>
      <c r="W124" s="12"/>
      <c r="X124" s="12"/>
      <c r="Y124" s="12"/>
      <c r="Z124" s="12"/>
      <c r="AA124" s="12"/>
      <c r="AB124" s="12"/>
      <c r="AC124" s="234"/>
      <c r="AD124" s="240"/>
      <c r="AE124" s="243" t="str">
        <f>AT135</f>
        <v>COST: Total labor cost ($)</v>
      </c>
      <c r="AF124" s="242"/>
      <c r="AG124" s="242"/>
      <c r="AH124" s="242"/>
      <c r="AI124" s="237"/>
      <c r="AJ124" s="237"/>
      <c r="AK124" s="237"/>
      <c r="AL124" s="232"/>
      <c r="AM124" s="232"/>
      <c r="AN124" s="232"/>
      <c r="AO124" s="232"/>
      <c r="AP124" s="232"/>
      <c r="AQ124" s="232"/>
      <c r="AR124" s="232"/>
      <c r="AS124" s="232"/>
      <c r="AT124" s="232"/>
      <c r="AU124" s="232"/>
      <c r="AV124" s="232"/>
      <c r="AW124" s="232"/>
      <c r="AX124" s="232"/>
      <c r="AY124" s="232"/>
      <c r="AZ124" s="260"/>
      <c r="BA124" s="260"/>
      <c r="BB124" s="260"/>
      <c r="BC124" s="260"/>
      <c r="BD124" s="260"/>
      <c r="BE124" s="260"/>
      <c r="BF124" s="260"/>
      <c r="BG124" s="260"/>
      <c r="BH124" s="260"/>
      <c r="BI124" s="260"/>
      <c r="BJ124" s="260"/>
      <c r="BK124" s="260"/>
      <c r="BL124" s="260"/>
      <c r="BM124" s="260"/>
      <c r="BN124" s="260"/>
      <c r="BO124" s="260"/>
      <c r="BP124" s="260"/>
      <c r="BQ124" s="260"/>
      <c r="BR124" s="260"/>
      <c r="BS124" s="260"/>
      <c r="BT124" s="260"/>
      <c r="BU124" s="260"/>
      <c r="BV124" s="260"/>
      <c r="BW124" s="260"/>
      <c r="BX124" s="260"/>
      <c r="BY124" s="260"/>
      <c r="BZ124" s="260"/>
      <c r="CA124" s="260"/>
      <c r="CB124" s="260"/>
      <c r="CC124" s="260"/>
      <c r="CD124" s="260"/>
      <c r="CE124" s="260"/>
      <c r="CF124" s="260"/>
      <c r="CG124" s="260"/>
      <c r="CH124" s="260"/>
      <c r="CI124" s="260"/>
      <c r="CJ124" s="260"/>
      <c r="CK124" s="260"/>
      <c r="CL124" s="260"/>
      <c r="CM124" s="260"/>
      <c r="CN124" s="260"/>
      <c r="CO124" s="260"/>
      <c r="CP124" s="260"/>
      <c r="CQ124" s="260"/>
      <c r="CR124" s="260"/>
      <c r="CS124" s="260"/>
      <c r="CT124" s="260"/>
      <c r="CU124" s="260"/>
      <c r="CV124" s="260"/>
      <c r="CW124" s="260"/>
      <c r="CX124" s="260"/>
      <c r="CY124" s="260"/>
      <c r="CZ124" s="260"/>
      <c r="DA124" s="260"/>
      <c r="DB124" s="260"/>
      <c r="DC124" s="260"/>
      <c r="DD124" s="260"/>
      <c r="DE124" s="260"/>
      <c r="DF124" s="260"/>
      <c r="DG124" s="260"/>
      <c r="DH124" s="260"/>
      <c r="DI124" s="260"/>
      <c r="DJ124" s="260"/>
      <c r="DK124" s="260"/>
      <c r="DL124" s="260"/>
      <c r="DM124" s="260"/>
      <c r="DN124" s="260"/>
      <c r="DO124" s="260"/>
      <c r="DP124" s="260"/>
      <c r="DQ124" s="260"/>
      <c r="DR124" s="260"/>
      <c r="DS124" s="260"/>
      <c r="DT124" s="260"/>
      <c r="DU124" s="260"/>
      <c r="DV124" s="260"/>
      <c r="DW124" s="260"/>
      <c r="DX124" s="260"/>
      <c r="DY124" s="260"/>
      <c r="DZ124" s="260"/>
      <c r="EA124" s="260"/>
      <c r="EB124" s="260"/>
      <c r="EC124" s="260"/>
      <c r="ED124" s="260"/>
      <c r="EE124" s="260"/>
      <c r="EF124" s="260"/>
      <c r="EG124" s="260"/>
      <c r="EH124" s="260"/>
      <c r="EI124" s="260"/>
      <c r="EJ124" s="260"/>
      <c r="EK124" s="260"/>
      <c r="EL124" s="260"/>
      <c r="EM124" s="260"/>
      <c r="EN124" s="260"/>
      <c r="EO124" s="260"/>
      <c r="EP124" s="260"/>
      <c r="EQ124" s="260"/>
      <c r="ER124" s="260"/>
      <c r="ES124" s="260"/>
      <c r="ET124" s="260"/>
      <c r="EU124" s="260"/>
      <c r="EV124" s="260"/>
      <c r="EW124" s="260"/>
      <c r="EX124" s="260"/>
      <c r="EY124" s="260"/>
      <c r="EZ124" s="260"/>
      <c r="FA124" s="260"/>
      <c r="FB124" s="260"/>
      <c r="FC124" s="260"/>
      <c r="FD124" s="260"/>
      <c r="FE124" s="260"/>
    </row>
    <row r="125" spans="1:16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2"/>
      <c r="V125" s="12"/>
      <c r="W125" s="12"/>
      <c r="X125" s="12"/>
      <c r="Y125" s="12"/>
      <c r="Z125" s="12"/>
      <c r="AA125" s="12"/>
      <c r="AB125" s="12"/>
      <c r="AC125" s="234"/>
      <c r="AD125" s="240"/>
      <c r="AE125" s="243" t="str">
        <f>AU135</f>
        <v>COST: Total equipment cost ($)</v>
      </c>
      <c r="AF125" s="242"/>
      <c r="AG125" s="242"/>
      <c r="AH125" s="242"/>
      <c r="AI125" s="237"/>
      <c r="AJ125" s="237"/>
      <c r="AK125" s="237"/>
      <c r="AL125" s="232"/>
      <c r="AM125" s="232"/>
      <c r="AN125" s="232"/>
      <c r="AO125" s="232"/>
      <c r="AP125" s="232"/>
      <c r="AQ125" s="232"/>
      <c r="AR125" s="232"/>
      <c r="AS125" s="232"/>
      <c r="AT125" s="232"/>
      <c r="AU125" s="232"/>
      <c r="AV125" s="232"/>
      <c r="AW125" s="232"/>
      <c r="AX125" s="232"/>
      <c r="AY125" s="232"/>
      <c r="AZ125" s="260"/>
      <c r="BA125" s="260"/>
      <c r="BB125" s="260"/>
      <c r="BC125" s="260"/>
      <c r="BD125" s="260"/>
      <c r="BE125" s="260"/>
      <c r="BF125" s="260"/>
      <c r="BG125" s="260"/>
      <c r="BH125" s="260"/>
      <c r="BI125" s="260"/>
      <c r="BJ125" s="260"/>
      <c r="BK125" s="260"/>
      <c r="BL125" s="260"/>
      <c r="BM125" s="260"/>
      <c r="BN125" s="260"/>
      <c r="BO125" s="260"/>
      <c r="BP125" s="260"/>
      <c r="BQ125" s="260"/>
      <c r="BR125" s="260"/>
      <c r="BS125" s="260"/>
      <c r="BT125" s="260"/>
      <c r="BU125" s="260"/>
      <c r="BV125" s="260"/>
      <c r="BW125" s="260"/>
      <c r="BX125" s="260"/>
      <c r="BY125" s="260"/>
      <c r="BZ125" s="260"/>
      <c r="CA125" s="260"/>
      <c r="CB125" s="260"/>
      <c r="CC125" s="260"/>
      <c r="CD125" s="260"/>
      <c r="CE125" s="260"/>
      <c r="CF125" s="260"/>
      <c r="CG125" s="260"/>
      <c r="CH125" s="260"/>
      <c r="CI125" s="260"/>
      <c r="CJ125" s="260"/>
      <c r="CK125" s="260"/>
      <c r="CL125" s="260"/>
      <c r="CM125" s="260"/>
      <c r="CN125" s="260"/>
      <c r="CO125" s="260"/>
      <c r="CP125" s="260"/>
      <c r="CQ125" s="260"/>
      <c r="CR125" s="260"/>
      <c r="CS125" s="260"/>
      <c r="CT125" s="260"/>
      <c r="CU125" s="260"/>
      <c r="CV125" s="260"/>
      <c r="CW125" s="260"/>
      <c r="CX125" s="260"/>
      <c r="CY125" s="260"/>
      <c r="CZ125" s="260"/>
      <c r="DA125" s="260"/>
      <c r="DB125" s="260"/>
      <c r="DC125" s="260"/>
      <c r="DD125" s="260"/>
      <c r="DE125" s="260"/>
      <c r="DF125" s="260"/>
      <c r="DG125" s="260"/>
      <c r="DH125" s="260"/>
      <c r="DI125" s="260"/>
      <c r="DJ125" s="260"/>
      <c r="DK125" s="260"/>
      <c r="DL125" s="260"/>
      <c r="DM125" s="260"/>
      <c r="DN125" s="260"/>
      <c r="DO125" s="260"/>
      <c r="DP125" s="260"/>
      <c r="DQ125" s="260"/>
      <c r="DR125" s="260"/>
      <c r="DS125" s="260"/>
      <c r="DT125" s="260"/>
      <c r="DU125" s="260"/>
      <c r="DV125" s="260"/>
      <c r="DW125" s="260"/>
      <c r="DX125" s="260"/>
      <c r="DY125" s="260"/>
      <c r="DZ125" s="260"/>
      <c r="EA125" s="260"/>
      <c r="EB125" s="260"/>
      <c r="EC125" s="260"/>
      <c r="ED125" s="260"/>
      <c r="EE125" s="260"/>
      <c r="EF125" s="260"/>
      <c r="EG125" s="260"/>
      <c r="EH125" s="260"/>
      <c r="EI125" s="260"/>
      <c r="EJ125" s="260"/>
      <c r="EK125" s="260"/>
      <c r="EL125" s="260"/>
      <c r="EM125" s="260"/>
      <c r="EN125" s="260"/>
      <c r="EO125" s="260"/>
      <c r="EP125" s="260"/>
      <c r="EQ125" s="260"/>
      <c r="ER125" s="260"/>
      <c r="ES125" s="260"/>
      <c r="ET125" s="260"/>
      <c r="EU125" s="260"/>
      <c r="EV125" s="260"/>
      <c r="EW125" s="260"/>
      <c r="EX125" s="260"/>
      <c r="EY125" s="260"/>
      <c r="EZ125" s="260"/>
      <c r="FA125" s="260"/>
      <c r="FB125" s="260"/>
      <c r="FC125" s="260"/>
      <c r="FD125" s="260"/>
      <c r="FE125" s="260"/>
    </row>
    <row r="126" spans="1:16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2"/>
      <c r="V126" s="12"/>
      <c r="W126" s="12"/>
      <c r="X126" s="12"/>
      <c r="Y126" s="12"/>
      <c r="Z126" s="12"/>
      <c r="AA126" s="12"/>
      <c r="AB126" s="12"/>
      <c r="AC126" s="234"/>
      <c r="AD126" s="240"/>
      <c r="AE126" s="243" t="str">
        <f>AV135</f>
        <v>COST: Total materials cost ($)</v>
      </c>
      <c r="AF126" s="242"/>
      <c r="AG126" s="242"/>
      <c r="AH126" s="242"/>
      <c r="AI126" s="237"/>
      <c r="AJ126" s="237"/>
      <c r="AK126" s="237"/>
      <c r="AL126" s="232"/>
      <c r="AM126" s="232"/>
      <c r="AN126" s="232"/>
      <c r="AO126" s="232"/>
      <c r="AP126" s="232"/>
      <c r="AQ126" s="232"/>
      <c r="AR126" s="232"/>
      <c r="AS126" s="232"/>
      <c r="AT126" s="232"/>
      <c r="AU126" s="232"/>
      <c r="AV126" s="232"/>
      <c r="AW126" s="232"/>
      <c r="AX126" s="232"/>
      <c r="AY126" s="232"/>
      <c r="AZ126" s="260"/>
      <c r="BA126" s="260"/>
      <c r="BB126" s="260"/>
      <c r="BC126" s="260"/>
      <c r="BD126" s="260"/>
      <c r="BE126" s="260"/>
      <c r="BF126" s="260"/>
      <c r="BG126" s="260"/>
      <c r="BH126" s="260"/>
      <c r="BI126" s="260"/>
      <c r="BJ126" s="260"/>
      <c r="BK126" s="260"/>
      <c r="BL126" s="260"/>
      <c r="BM126" s="260"/>
      <c r="BN126" s="260"/>
      <c r="BO126" s="260"/>
      <c r="BP126" s="260"/>
      <c r="BQ126" s="260"/>
      <c r="BR126" s="260"/>
      <c r="BS126" s="260"/>
      <c r="BT126" s="260"/>
      <c r="BU126" s="260"/>
      <c r="BV126" s="260"/>
      <c r="BW126" s="260"/>
      <c r="BX126" s="260"/>
      <c r="BY126" s="260"/>
      <c r="BZ126" s="260"/>
      <c r="CA126" s="260"/>
      <c r="CB126" s="260"/>
      <c r="CC126" s="260"/>
      <c r="CD126" s="260"/>
      <c r="CE126" s="260"/>
      <c r="CF126" s="260"/>
      <c r="CG126" s="260"/>
      <c r="CH126" s="260"/>
      <c r="CI126" s="260"/>
      <c r="CJ126" s="260"/>
      <c r="CK126" s="260"/>
      <c r="CL126" s="260"/>
      <c r="CM126" s="260"/>
      <c r="CN126" s="260"/>
      <c r="CO126" s="260"/>
      <c r="CP126" s="260"/>
      <c r="CQ126" s="260"/>
      <c r="CR126" s="260"/>
      <c r="CS126" s="260"/>
      <c r="CT126" s="260"/>
      <c r="CU126" s="260"/>
      <c r="CV126" s="260"/>
      <c r="CW126" s="260"/>
      <c r="CX126" s="260"/>
      <c r="CY126" s="260"/>
      <c r="CZ126" s="260"/>
      <c r="DA126" s="260"/>
      <c r="DB126" s="260"/>
      <c r="DC126" s="260"/>
      <c r="DD126" s="260"/>
      <c r="DE126" s="260"/>
      <c r="DF126" s="260"/>
      <c r="DG126" s="260"/>
      <c r="DH126" s="260"/>
      <c r="DI126" s="260"/>
      <c r="DJ126" s="260"/>
      <c r="DK126" s="260"/>
      <c r="DL126" s="260"/>
      <c r="DM126" s="260"/>
      <c r="DN126" s="260"/>
      <c r="DO126" s="260"/>
      <c r="DP126" s="260"/>
      <c r="DQ126" s="260"/>
      <c r="DR126" s="260"/>
      <c r="DS126" s="260"/>
      <c r="DT126" s="260"/>
      <c r="DU126" s="260"/>
      <c r="DV126" s="260"/>
      <c r="DW126" s="260"/>
      <c r="DX126" s="260"/>
      <c r="DY126" s="260"/>
      <c r="DZ126" s="260"/>
      <c r="EA126" s="260"/>
      <c r="EB126" s="260"/>
      <c r="EC126" s="260"/>
      <c r="ED126" s="260"/>
      <c r="EE126" s="260"/>
      <c r="EF126" s="260"/>
      <c r="EG126" s="260"/>
      <c r="EH126" s="260"/>
      <c r="EI126" s="260"/>
      <c r="EJ126" s="260"/>
      <c r="EK126" s="260"/>
      <c r="EL126" s="260"/>
      <c r="EM126" s="260"/>
      <c r="EN126" s="260"/>
      <c r="EO126" s="260"/>
      <c r="EP126" s="260"/>
      <c r="EQ126" s="260"/>
      <c r="ER126" s="260"/>
      <c r="ES126" s="260"/>
      <c r="ET126" s="260"/>
      <c r="EU126" s="260"/>
      <c r="EV126" s="260"/>
      <c r="EW126" s="260"/>
      <c r="EX126" s="260"/>
      <c r="EY126" s="260"/>
      <c r="EZ126" s="260"/>
      <c r="FA126" s="260"/>
      <c r="FB126" s="260"/>
      <c r="FC126" s="260"/>
      <c r="FD126" s="260"/>
      <c r="FE126" s="260"/>
    </row>
    <row r="127" spans="1:16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2"/>
      <c r="V127" s="12"/>
      <c r="W127" s="12"/>
      <c r="X127" s="12"/>
      <c r="Y127" s="12"/>
      <c r="Z127" s="12"/>
      <c r="AA127" s="12"/>
      <c r="AB127" s="12"/>
      <c r="AC127" s="234"/>
      <c r="AD127" s="240"/>
      <c r="AE127" s="243" t="str">
        <f>AW135</f>
        <v>COSTS: Snow and ice total expenditure ($)</v>
      </c>
      <c r="AF127" s="242"/>
      <c r="AG127" s="242"/>
      <c r="AH127" s="242"/>
      <c r="AI127" s="237"/>
      <c r="AJ127" s="237"/>
      <c r="AK127" s="237"/>
      <c r="AL127" s="232"/>
      <c r="AM127" s="232"/>
      <c r="AN127" s="232"/>
      <c r="AO127" s="232"/>
      <c r="AP127" s="232"/>
      <c r="AQ127" s="232"/>
      <c r="AR127" s="232"/>
      <c r="AS127" s="232"/>
      <c r="AT127" s="232"/>
      <c r="AU127" s="232"/>
      <c r="AV127" s="232"/>
      <c r="AW127" s="232"/>
      <c r="AX127" s="232"/>
      <c r="AY127" s="232"/>
      <c r="AZ127" s="260"/>
      <c r="BA127" s="260"/>
      <c r="BB127" s="260"/>
      <c r="BC127" s="260"/>
      <c r="BD127" s="260"/>
      <c r="BE127" s="260"/>
      <c r="BF127" s="260"/>
      <c r="BG127" s="260"/>
      <c r="BH127" s="260"/>
      <c r="BI127" s="260"/>
      <c r="BJ127" s="260"/>
      <c r="BK127" s="260"/>
      <c r="BL127" s="260"/>
      <c r="BM127" s="260"/>
      <c r="BN127" s="260"/>
      <c r="BO127" s="260"/>
      <c r="BP127" s="260"/>
      <c r="BQ127" s="260"/>
      <c r="BR127" s="260"/>
      <c r="BS127" s="260"/>
      <c r="BT127" s="260"/>
      <c r="BU127" s="260"/>
      <c r="BV127" s="260"/>
      <c r="BW127" s="260"/>
      <c r="BX127" s="260"/>
      <c r="BY127" s="260"/>
      <c r="BZ127" s="260"/>
      <c r="CA127" s="260"/>
      <c r="CB127" s="260"/>
      <c r="CC127" s="260"/>
      <c r="CD127" s="260"/>
      <c r="CE127" s="260"/>
      <c r="CF127" s="260"/>
      <c r="CG127" s="260"/>
      <c r="CH127" s="260"/>
      <c r="CI127" s="260"/>
      <c r="CJ127" s="260"/>
      <c r="CK127" s="260"/>
      <c r="CL127" s="260"/>
      <c r="CM127" s="260"/>
      <c r="CN127" s="260"/>
      <c r="CO127" s="260"/>
      <c r="CP127" s="260"/>
      <c r="CQ127" s="260"/>
      <c r="CR127" s="260"/>
      <c r="CS127" s="260"/>
      <c r="CT127" s="260"/>
      <c r="CU127" s="260"/>
      <c r="CV127" s="260"/>
      <c r="CW127" s="260"/>
      <c r="CX127" s="260"/>
      <c r="CY127" s="260"/>
      <c r="CZ127" s="260"/>
      <c r="DA127" s="260"/>
      <c r="DB127" s="260"/>
      <c r="DC127" s="260"/>
      <c r="DD127" s="260"/>
      <c r="DE127" s="260"/>
      <c r="DF127" s="260"/>
      <c r="DG127" s="260"/>
      <c r="DH127" s="260"/>
      <c r="DI127" s="260"/>
      <c r="DJ127" s="260"/>
      <c r="DK127" s="260"/>
      <c r="DL127" s="260"/>
      <c r="DM127" s="260"/>
      <c r="DN127" s="260"/>
      <c r="DO127" s="260"/>
      <c r="DP127" s="260"/>
      <c r="DQ127" s="260"/>
      <c r="DR127" s="260"/>
      <c r="DS127" s="260"/>
      <c r="DT127" s="260"/>
      <c r="DU127" s="260"/>
      <c r="DV127" s="260"/>
      <c r="DW127" s="260"/>
      <c r="DX127" s="260"/>
      <c r="DY127" s="260"/>
      <c r="DZ127" s="260"/>
      <c r="EA127" s="260"/>
      <c r="EB127" s="260"/>
      <c r="EC127" s="260"/>
      <c r="ED127" s="260"/>
      <c r="EE127" s="260"/>
      <c r="EF127" s="260"/>
      <c r="EG127" s="260"/>
      <c r="EH127" s="260"/>
      <c r="EI127" s="260"/>
      <c r="EJ127" s="260"/>
      <c r="EK127" s="260"/>
      <c r="EL127" s="260"/>
      <c r="EM127" s="260"/>
      <c r="EN127" s="260"/>
      <c r="EO127" s="260"/>
      <c r="EP127" s="260"/>
      <c r="EQ127" s="260"/>
      <c r="ER127" s="260"/>
      <c r="ES127" s="260"/>
      <c r="ET127" s="260"/>
      <c r="EU127" s="260"/>
      <c r="EV127" s="260"/>
      <c r="EW127" s="260"/>
      <c r="EX127" s="260"/>
      <c r="EY127" s="260"/>
      <c r="EZ127" s="260"/>
      <c r="FA127" s="260"/>
      <c r="FB127" s="260"/>
      <c r="FC127" s="260"/>
      <c r="FD127" s="260"/>
      <c r="FE127" s="260"/>
    </row>
    <row r="128" spans="1:16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c r="AB128" s="12"/>
      <c r="AC128" s="234"/>
      <c r="AD128" s="240"/>
      <c r="AE128" s="243" t="str">
        <f>AX135</f>
        <v>COSTS: Average salt price mid-winter (Jan. 1) ($/ton)</v>
      </c>
      <c r="AF128" s="242"/>
      <c r="AG128" s="242"/>
      <c r="AH128" s="242"/>
      <c r="AI128" s="237"/>
      <c r="AJ128" s="237"/>
      <c r="AK128" s="237"/>
      <c r="AL128" s="232"/>
      <c r="AM128" s="232"/>
      <c r="AN128" s="232"/>
      <c r="AO128" s="232"/>
      <c r="AP128" s="232"/>
      <c r="AQ128" s="232"/>
      <c r="AR128" s="232"/>
      <c r="AS128" s="232"/>
      <c r="AT128" s="232"/>
      <c r="AU128" s="232"/>
      <c r="AV128" s="232"/>
      <c r="AW128" s="232"/>
      <c r="AX128" s="232"/>
      <c r="AY128" s="232"/>
      <c r="AZ128" s="260"/>
      <c r="BA128" s="260"/>
      <c r="BB128" s="260"/>
      <c r="BC128" s="260"/>
      <c r="BD128" s="260"/>
      <c r="BE128" s="260"/>
      <c r="BF128" s="260"/>
      <c r="BG128" s="260"/>
      <c r="BH128" s="260"/>
      <c r="BI128" s="260"/>
      <c r="BJ128" s="260"/>
      <c r="BK128" s="260"/>
      <c r="BL128" s="260"/>
      <c r="BM128" s="260"/>
      <c r="BN128" s="260"/>
      <c r="BO128" s="260"/>
      <c r="BP128" s="260"/>
      <c r="BQ128" s="260"/>
      <c r="BR128" s="260"/>
      <c r="BS128" s="260"/>
      <c r="BT128" s="260"/>
      <c r="BU128" s="260"/>
      <c r="BV128" s="260"/>
      <c r="BW128" s="260"/>
      <c r="BX128" s="260"/>
      <c r="BY128" s="260"/>
      <c r="BZ128" s="260"/>
      <c r="CA128" s="260"/>
      <c r="CB128" s="260"/>
      <c r="CC128" s="260"/>
      <c r="CD128" s="260"/>
      <c r="CE128" s="260"/>
      <c r="CF128" s="260"/>
      <c r="CG128" s="260"/>
      <c r="CH128" s="260"/>
      <c r="CI128" s="260"/>
      <c r="CJ128" s="260"/>
      <c r="CK128" s="260"/>
      <c r="CL128" s="260"/>
      <c r="CM128" s="260"/>
      <c r="CN128" s="260"/>
      <c r="CO128" s="260"/>
      <c r="CP128" s="260"/>
      <c r="CQ128" s="260"/>
      <c r="CR128" s="260"/>
      <c r="CS128" s="260"/>
      <c r="CT128" s="260"/>
      <c r="CU128" s="260"/>
      <c r="CV128" s="260"/>
      <c r="CW128" s="260"/>
      <c r="CX128" s="260"/>
      <c r="CY128" s="260"/>
      <c r="CZ128" s="260"/>
      <c r="DA128" s="260"/>
      <c r="DB128" s="260"/>
      <c r="DC128" s="260"/>
      <c r="DD128" s="260"/>
      <c r="DE128" s="260"/>
      <c r="DF128" s="260"/>
      <c r="DG128" s="260"/>
      <c r="DH128" s="260"/>
      <c r="DI128" s="260"/>
      <c r="DJ128" s="260"/>
      <c r="DK128" s="260"/>
      <c r="DL128" s="260"/>
      <c r="DM128" s="260"/>
      <c r="DN128" s="260"/>
      <c r="DO128" s="260"/>
      <c r="DP128" s="260"/>
      <c r="DQ128" s="260"/>
      <c r="DR128" s="260"/>
      <c r="DS128" s="260"/>
      <c r="DT128" s="260"/>
      <c r="DU128" s="260"/>
      <c r="DV128" s="260"/>
      <c r="DW128" s="260"/>
      <c r="DX128" s="260"/>
      <c r="DY128" s="260"/>
      <c r="DZ128" s="260"/>
      <c r="EA128" s="260"/>
      <c r="EB128" s="260"/>
      <c r="EC128" s="260"/>
      <c r="ED128" s="260"/>
      <c r="EE128" s="260"/>
      <c r="EF128" s="260"/>
      <c r="EG128" s="260"/>
      <c r="EH128" s="260"/>
      <c r="EI128" s="260"/>
      <c r="EJ128" s="260"/>
      <c r="EK128" s="260"/>
      <c r="EL128" s="260"/>
      <c r="EM128" s="260"/>
      <c r="EN128" s="260"/>
      <c r="EO128" s="260"/>
      <c r="EP128" s="260"/>
      <c r="EQ128" s="260"/>
      <c r="ER128" s="260"/>
      <c r="ES128" s="260"/>
      <c r="ET128" s="260"/>
      <c r="EU128" s="260"/>
      <c r="EV128" s="260"/>
      <c r="EW128" s="260"/>
      <c r="EX128" s="260"/>
      <c r="EY128" s="260"/>
      <c r="EZ128" s="260"/>
      <c r="FA128" s="260"/>
      <c r="FB128" s="260"/>
      <c r="FC128" s="260"/>
      <c r="FD128" s="260"/>
      <c r="FE128" s="260"/>
    </row>
    <row r="129" spans="1:16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2"/>
      <c r="V129" s="12"/>
      <c r="W129" s="12"/>
      <c r="X129" s="12"/>
      <c r="Y129" s="12"/>
      <c r="Z129" s="12"/>
      <c r="AA129" s="12"/>
      <c r="AB129" s="12"/>
      <c r="AC129" s="234"/>
      <c r="AD129" s="240"/>
      <c r="AE129" s="243" t="s">
        <v>627</v>
      </c>
      <c r="AF129" s="242"/>
      <c r="AG129" s="242"/>
      <c r="AH129" s="242"/>
      <c r="AI129" s="237"/>
      <c r="AJ129" s="237"/>
      <c r="AK129" s="237"/>
      <c r="AL129" s="232"/>
      <c r="AM129" s="232"/>
      <c r="AN129" s="232"/>
      <c r="AO129" s="232"/>
      <c r="AP129" s="232"/>
      <c r="AQ129" s="232"/>
      <c r="AR129" s="232"/>
      <c r="AS129" s="232"/>
      <c r="AT129" s="232"/>
      <c r="AU129" s="232"/>
      <c r="AV129" s="232"/>
      <c r="AW129" s="232"/>
      <c r="AX129" s="232"/>
      <c r="AY129" s="232"/>
      <c r="AZ129" s="260"/>
      <c r="BA129" s="260"/>
      <c r="BB129" s="260"/>
      <c r="BC129" s="260"/>
      <c r="BD129" s="260"/>
      <c r="BE129" s="260"/>
      <c r="BF129" s="260"/>
      <c r="BG129" s="260"/>
      <c r="BH129" s="260"/>
      <c r="BI129" s="260"/>
      <c r="BJ129" s="260"/>
      <c r="BK129" s="260"/>
      <c r="BL129" s="260"/>
      <c r="BM129" s="260"/>
      <c r="BN129" s="260"/>
      <c r="BO129" s="260"/>
      <c r="BP129" s="260"/>
      <c r="BQ129" s="260"/>
      <c r="BR129" s="260"/>
      <c r="BS129" s="260"/>
      <c r="BT129" s="260"/>
      <c r="BU129" s="260"/>
      <c r="BV129" s="260"/>
      <c r="BW129" s="260"/>
      <c r="BX129" s="260"/>
      <c r="BY129" s="260"/>
      <c r="BZ129" s="260"/>
      <c r="CA129" s="260"/>
      <c r="CB129" s="260"/>
      <c r="CC129" s="260"/>
      <c r="CD129" s="260"/>
      <c r="CE129" s="260"/>
      <c r="CF129" s="260"/>
      <c r="CG129" s="260"/>
      <c r="CH129" s="260"/>
      <c r="CI129" s="260"/>
      <c r="CJ129" s="260"/>
      <c r="CK129" s="260"/>
      <c r="CL129" s="260"/>
      <c r="CM129" s="260"/>
      <c r="CN129" s="260"/>
      <c r="CO129" s="260"/>
      <c r="CP129" s="260"/>
      <c r="CQ129" s="260"/>
      <c r="CR129" s="260"/>
      <c r="CS129" s="260"/>
      <c r="CT129" s="260"/>
      <c r="CU129" s="260"/>
      <c r="CV129" s="260"/>
      <c r="CW129" s="260"/>
      <c r="CX129" s="260"/>
      <c r="CY129" s="260"/>
      <c r="CZ129" s="260"/>
      <c r="DA129" s="260"/>
      <c r="DB129" s="260"/>
      <c r="DC129" s="260"/>
      <c r="DD129" s="260"/>
      <c r="DE129" s="260"/>
      <c r="DF129" s="260"/>
      <c r="DG129" s="260"/>
      <c r="DH129" s="260"/>
      <c r="DI129" s="260"/>
      <c r="DJ129" s="260"/>
      <c r="DK129" s="260"/>
      <c r="DL129" s="260"/>
      <c r="DM129" s="260"/>
      <c r="DN129" s="260"/>
      <c r="DO129" s="260"/>
      <c r="DP129" s="260"/>
      <c r="DQ129" s="260"/>
      <c r="DR129" s="260"/>
      <c r="DS129" s="260"/>
      <c r="DT129" s="260"/>
      <c r="DU129" s="260"/>
      <c r="DV129" s="260"/>
      <c r="DW129" s="260"/>
      <c r="DX129" s="260"/>
      <c r="DY129" s="260"/>
      <c r="DZ129" s="260"/>
      <c r="EA129" s="260"/>
      <c r="EB129" s="260"/>
      <c r="EC129" s="260"/>
      <c r="ED129" s="260"/>
      <c r="EE129" s="260"/>
      <c r="EF129" s="260"/>
      <c r="EG129" s="260"/>
      <c r="EH129" s="260"/>
      <c r="EI129" s="260"/>
      <c r="EJ129" s="260"/>
      <c r="EK129" s="260"/>
      <c r="EL129" s="260"/>
      <c r="EM129" s="260"/>
      <c r="EN129" s="260"/>
      <c r="EO129" s="260"/>
      <c r="EP129" s="260"/>
      <c r="EQ129" s="260"/>
      <c r="ER129" s="260"/>
      <c r="ES129" s="260"/>
      <c r="ET129" s="260"/>
      <c r="EU129" s="260"/>
      <c r="EV129" s="260"/>
      <c r="EW129" s="260"/>
      <c r="EX129" s="260"/>
      <c r="EY129" s="260"/>
      <c r="EZ129" s="260"/>
      <c r="FA129" s="260"/>
      <c r="FB129" s="260"/>
      <c r="FC129" s="260"/>
      <c r="FD129" s="260"/>
      <c r="FE129" s="260"/>
    </row>
    <row r="130" spans="1:16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234"/>
      <c r="AD130" s="240"/>
      <c r="AE130" s="243">
        <f>AZ135</f>
        <v>0</v>
      </c>
      <c r="AF130" s="242"/>
      <c r="AG130" s="242"/>
      <c r="AH130" s="242"/>
      <c r="AI130" s="237"/>
      <c r="AJ130" s="237"/>
      <c r="AK130" s="237"/>
      <c r="AL130" s="232"/>
      <c r="AM130" s="232"/>
      <c r="AN130" s="232"/>
      <c r="AO130" s="232"/>
      <c r="AP130" s="232"/>
      <c r="AQ130" s="232"/>
      <c r="AR130" s="232"/>
      <c r="AS130" s="232"/>
      <c r="AT130" s="232"/>
      <c r="AU130" s="232"/>
      <c r="AV130" s="232"/>
      <c r="AW130" s="232"/>
      <c r="AX130" s="232"/>
      <c r="AY130" s="232"/>
      <c r="AZ130" s="260"/>
      <c r="BA130" s="260"/>
      <c r="BB130" s="260"/>
      <c r="BC130" s="260"/>
      <c r="BD130" s="260"/>
      <c r="BE130" s="260"/>
      <c r="BF130" s="260"/>
      <c r="BG130" s="260"/>
      <c r="BH130" s="260"/>
      <c r="BI130" s="260"/>
      <c r="BJ130" s="260"/>
      <c r="BK130" s="260"/>
      <c r="BL130" s="260"/>
      <c r="BM130" s="260"/>
      <c r="BN130" s="260"/>
      <c r="BO130" s="260"/>
      <c r="BP130" s="260"/>
      <c r="BQ130" s="260"/>
      <c r="BR130" s="260"/>
      <c r="BS130" s="260"/>
      <c r="BT130" s="260"/>
      <c r="BU130" s="260"/>
      <c r="BV130" s="260"/>
      <c r="BW130" s="260"/>
      <c r="BX130" s="260"/>
      <c r="BY130" s="260"/>
      <c r="BZ130" s="260"/>
      <c r="CA130" s="260"/>
      <c r="CB130" s="260"/>
      <c r="CC130" s="260"/>
      <c r="CD130" s="260"/>
      <c r="CE130" s="260"/>
      <c r="CF130" s="260"/>
      <c r="CG130" s="260"/>
      <c r="CH130" s="260"/>
      <c r="CI130" s="260"/>
      <c r="CJ130" s="260"/>
      <c r="CK130" s="260"/>
      <c r="CL130" s="260"/>
      <c r="CM130" s="260"/>
      <c r="CN130" s="260"/>
      <c r="CO130" s="260"/>
      <c r="CP130" s="260"/>
      <c r="CQ130" s="260"/>
      <c r="CR130" s="260"/>
      <c r="CS130" s="260"/>
      <c r="CT130" s="260"/>
      <c r="CU130" s="260"/>
      <c r="CV130" s="260"/>
      <c r="CW130" s="260"/>
      <c r="CX130" s="260"/>
      <c r="CY130" s="260"/>
      <c r="CZ130" s="260"/>
      <c r="DA130" s="260"/>
      <c r="DB130" s="260"/>
      <c r="DC130" s="260"/>
      <c r="DD130" s="260"/>
      <c r="DE130" s="260"/>
      <c r="DF130" s="260"/>
      <c r="DG130" s="260"/>
      <c r="DH130" s="260"/>
      <c r="DI130" s="260"/>
      <c r="DJ130" s="260"/>
      <c r="DK130" s="260"/>
      <c r="DL130" s="260"/>
      <c r="DM130" s="260"/>
      <c r="DN130" s="260"/>
      <c r="DO130" s="260"/>
      <c r="DP130" s="260"/>
      <c r="DQ130" s="260"/>
      <c r="DR130" s="260"/>
      <c r="DS130" s="260"/>
      <c r="DT130" s="260"/>
      <c r="DU130" s="260"/>
      <c r="DV130" s="260"/>
      <c r="DW130" s="260"/>
      <c r="DX130" s="260"/>
      <c r="DY130" s="260"/>
      <c r="DZ130" s="260"/>
      <c r="EA130" s="260"/>
      <c r="EB130" s="260"/>
      <c r="EC130" s="260"/>
      <c r="ED130" s="260"/>
      <c r="EE130" s="260"/>
      <c r="EF130" s="260"/>
      <c r="EG130" s="260"/>
      <c r="EH130" s="260"/>
      <c r="EI130" s="260"/>
      <c r="EJ130" s="260"/>
      <c r="EK130" s="260"/>
      <c r="EL130" s="260"/>
      <c r="EM130" s="260"/>
      <c r="EN130" s="260"/>
      <c r="EO130" s="260"/>
      <c r="EP130" s="260"/>
      <c r="EQ130" s="260"/>
      <c r="ER130" s="260"/>
      <c r="ES130" s="260"/>
      <c r="ET130" s="260"/>
      <c r="EU130" s="260"/>
      <c r="EV130" s="260"/>
      <c r="EW130" s="260"/>
      <c r="EX130" s="260"/>
      <c r="EY130" s="260"/>
      <c r="EZ130" s="260"/>
      <c r="FA130" s="260"/>
      <c r="FB130" s="260"/>
      <c r="FC130" s="260"/>
      <c r="FD130" s="260"/>
      <c r="FE130" s="260"/>
    </row>
    <row r="131" spans="1:16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2"/>
      <c r="V131" s="12"/>
      <c r="W131" s="12"/>
      <c r="X131" s="12"/>
      <c r="Y131" s="12"/>
      <c r="Z131" s="12"/>
      <c r="AA131" s="12"/>
      <c r="AB131" s="12"/>
      <c r="AC131" s="234"/>
      <c r="AD131" s="240"/>
      <c r="AE131" s="241"/>
      <c r="AF131" s="242"/>
      <c r="AG131" s="242"/>
      <c r="AH131" s="242"/>
      <c r="AI131" s="237"/>
      <c r="AJ131" s="237"/>
      <c r="AK131" s="237"/>
      <c r="AL131" s="232"/>
      <c r="AM131" s="232"/>
      <c r="AN131" s="232"/>
      <c r="AO131" s="232"/>
      <c r="AP131" s="232"/>
      <c r="AQ131" s="232"/>
      <c r="AR131" s="232"/>
      <c r="AS131" s="232"/>
      <c r="AT131" s="232"/>
      <c r="AU131" s="232"/>
      <c r="AV131" s="232"/>
      <c r="AW131" s="232"/>
      <c r="AX131" s="232"/>
      <c r="AY131" s="232"/>
      <c r="AZ131" s="260"/>
      <c r="BA131" s="260"/>
      <c r="BB131" s="260"/>
      <c r="BC131" s="260"/>
      <c r="BD131" s="260"/>
      <c r="BE131" s="260"/>
      <c r="BF131" s="260"/>
      <c r="BG131" s="260"/>
      <c r="BH131" s="260"/>
      <c r="BI131" s="260"/>
      <c r="BJ131" s="260"/>
      <c r="BK131" s="260"/>
      <c r="BL131" s="260"/>
      <c r="BM131" s="260"/>
      <c r="BN131" s="260"/>
      <c r="BO131" s="260"/>
      <c r="BP131" s="260"/>
      <c r="BQ131" s="260"/>
      <c r="BR131" s="260"/>
      <c r="BS131" s="260"/>
      <c r="BT131" s="260"/>
      <c r="BU131" s="260"/>
      <c r="BV131" s="260"/>
      <c r="BW131" s="260"/>
      <c r="BX131" s="260"/>
      <c r="BY131" s="260"/>
      <c r="BZ131" s="260"/>
      <c r="CA131" s="260"/>
      <c r="CB131" s="260"/>
      <c r="CC131" s="260"/>
      <c r="CD131" s="260"/>
      <c r="CE131" s="260"/>
      <c r="CF131" s="260"/>
      <c r="CG131" s="260"/>
      <c r="CH131" s="260"/>
      <c r="CI131" s="260"/>
      <c r="CJ131" s="260"/>
      <c r="CK131" s="260"/>
      <c r="CL131" s="260"/>
      <c r="CM131" s="260"/>
      <c r="CN131" s="260"/>
      <c r="CO131" s="260"/>
      <c r="CP131" s="260"/>
      <c r="CQ131" s="260"/>
      <c r="CR131" s="260"/>
      <c r="CS131" s="260"/>
      <c r="CT131" s="260"/>
      <c r="CU131" s="260"/>
      <c r="CV131" s="260"/>
      <c r="CW131" s="260"/>
      <c r="CX131" s="260"/>
      <c r="CY131" s="260"/>
      <c r="CZ131" s="260"/>
      <c r="DA131" s="260"/>
      <c r="DB131" s="260"/>
      <c r="DC131" s="260"/>
      <c r="DD131" s="260"/>
      <c r="DE131" s="260"/>
      <c r="DF131" s="260"/>
      <c r="DG131" s="260"/>
      <c r="DH131" s="260"/>
      <c r="DI131" s="260"/>
      <c r="DJ131" s="260"/>
      <c r="DK131" s="260"/>
      <c r="DL131" s="260"/>
      <c r="DM131" s="260"/>
      <c r="DN131" s="260"/>
      <c r="DO131" s="260"/>
      <c r="DP131" s="260"/>
      <c r="DQ131" s="260"/>
      <c r="DR131" s="260"/>
      <c r="DS131" s="260"/>
      <c r="DT131" s="260"/>
      <c r="DU131" s="260"/>
      <c r="DV131" s="260"/>
      <c r="DW131" s="260"/>
      <c r="DX131" s="260"/>
      <c r="DY131" s="260"/>
      <c r="DZ131" s="260"/>
      <c r="EA131" s="260"/>
      <c r="EB131" s="260"/>
      <c r="EC131" s="260"/>
      <c r="ED131" s="260"/>
      <c r="EE131" s="260"/>
      <c r="EF131" s="260"/>
      <c r="EG131" s="260"/>
      <c r="EH131" s="260"/>
      <c r="EI131" s="260"/>
      <c r="EJ131" s="260"/>
      <c r="EK131" s="260"/>
      <c r="EL131" s="260"/>
      <c r="EM131" s="260"/>
      <c r="EN131" s="260"/>
      <c r="EO131" s="260"/>
      <c r="EP131" s="260"/>
      <c r="EQ131" s="260"/>
      <c r="ER131" s="260"/>
      <c r="ES131" s="260"/>
      <c r="ET131" s="260"/>
      <c r="EU131" s="260"/>
      <c r="EV131" s="260"/>
      <c r="EW131" s="260"/>
      <c r="EX131" s="260"/>
      <c r="EY131" s="260"/>
      <c r="EZ131" s="260"/>
      <c r="FA131" s="260"/>
      <c r="FB131" s="260"/>
      <c r="FC131" s="260"/>
      <c r="FD131" s="260"/>
      <c r="FE131" s="260"/>
    </row>
    <row r="132" spans="1:16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2"/>
      <c r="V132" s="12"/>
      <c r="W132" s="12"/>
      <c r="X132" s="12"/>
      <c r="Y132" s="12"/>
      <c r="Z132" s="12"/>
      <c r="AA132" s="12"/>
      <c r="AB132" s="12"/>
      <c r="AC132" s="234"/>
      <c r="AD132" s="245"/>
      <c r="AE132" s="246"/>
      <c r="AF132" s="236"/>
      <c r="AG132" s="231"/>
      <c r="AH132" s="231"/>
      <c r="AI132" s="231"/>
      <c r="AJ132" s="231"/>
      <c r="AK132" s="247"/>
      <c r="AL132" s="232"/>
      <c r="AM132" s="232"/>
      <c r="AN132" s="232"/>
      <c r="AO132" s="232"/>
      <c r="AP132" s="232"/>
      <c r="AQ132" s="232"/>
      <c r="AR132" s="232"/>
      <c r="AS132" s="232"/>
      <c r="AT132" s="232"/>
      <c r="AU132" s="232"/>
      <c r="AV132" s="232"/>
      <c r="AW132" s="232"/>
      <c r="AX132" s="232"/>
      <c r="AY132" s="232"/>
      <c r="AZ132" s="260"/>
      <c r="BA132" s="260"/>
      <c r="BB132" s="260"/>
      <c r="BC132" s="260"/>
      <c r="BD132" s="260"/>
      <c r="BE132" s="260"/>
      <c r="BF132" s="260"/>
      <c r="BG132" s="260"/>
      <c r="BH132" s="260"/>
      <c r="BI132" s="260"/>
      <c r="BJ132" s="260"/>
      <c r="BK132" s="260"/>
      <c r="BL132" s="260"/>
      <c r="BM132" s="260"/>
      <c r="BN132" s="260"/>
      <c r="BO132" s="260"/>
      <c r="BP132" s="260"/>
      <c r="BQ132" s="260"/>
      <c r="BR132" s="260"/>
      <c r="BS132" s="260"/>
      <c r="BT132" s="260"/>
      <c r="BU132" s="260"/>
      <c r="BV132" s="260"/>
      <c r="BW132" s="260"/>
      <c r="BX132" s="260"/>
      <c r="BY132" s="260"/>
      <c r="BZ132" s="260"/>
      <c r="CA132" s="260"/>
      <c r="CB132" s="260"/>
      <c r="CC132" s="260"/>
      <c r="CD132" s="260"/>
      <c r="CE132" s="260"/>
      <c r="CF132" s="260"/>
      <c r="CG132" s="260"/>
      <c r="CH132" s="260"/>
      <c r="CI132" s="260"/>
      <c r="CJ132" s="260"/>
      <c r="CK132" s="260"/>
      <c r="CL132" s="260"/>
      <c r="CM132" s="260"/>
      <c r="CN132" s="260"/>
      <c r="CO132" s="260"/>
      <c r="CP132" s="260"/>
      <c r="CQ132" s="260"/>
      <c r="CR132" s="260"/>
      <c r="CS132" s="260"/>
      <c r="CT132" s="260"/>
      <c r="CU132" s="260"/>
      <c r="CV132" s="260"/>
      <c r="CW132" s="260"/>
      <c r="CX132" s="260"/>
      <c r="CY132" s="260"/>
      <c r="CZ132" s="260"/>
      <c r="DA132" s="260"/>
      <c r="DB132" s="260"/>
      <c r="DC132" s="260"/>
      <c r="DD132" s="260"/>
      <c r="DE132" s="260"/>
      <c r="DF132" s="260"/>
      <c r="DG132" s="260"/>
      <c r="DH132" s="260"/>
      <c r="DI132" s="260"/>
      <c r="DJ132" s="260"/>
      <c r="DK132" s="260"/>
      <c r="DL132" s="260"/>
      <c r="DM132" s="260"/>
      <c r="DN132" s="260"/>
      <c r="DO132" s="260"/>
      <c r="DP132" s="260"/>
      <c r="DQ132" s="260"/>
      <c r="DR132" s="260"/>
      <c r="DS132" s="260"/>
      <c r="DT132" s="260"/>
      <c r="DU132" s="260"/>
      <c r="DV132" s="260"/>
      <c r="DW132" s="260"/>
      <c r="DX132" s="260"/>
      <c r="DY132" s="260"/>
      <c r="DZ132" s="260"/>
      <c r="EA132" s="260"/>
      <c r="EB132" s="260"/>
      <c r="EC132" s="260"/>
      <c r="ED132" s="260"/>
      <c r="EE132" s="260"/>
      <c r="EF132" s="260"/>
      <c r="EG132" s="260"/>
      <c r="EH132" s="260"/>
      <c r="EI132" s="260"/>
      <c r="EJ132" s="260"/>
      <c r="EK132" s="260"/>
      <c r="EL132" s="260"/>
      <c r="EM132" s="260"/>
      <c r="EN132" s="260"/>
      <c r="EO132" s="260"/>
      <c r="EP132" s="260"/>
      <c r="EQ132" s="260"/>
      <c r="ER132" s="260"/>
      <c r="ES132" s="260"/>
      <c r="ET132" s="260"/>
      <c r="EU132" s="260"/>
      <c r="EV132" s="260"/>
      <c r="EW132" s="260"/>
      <c r="EX132" s="260"/>
      <c r="EY132" s="260"/>
      <c r="EZ132" s="260"/>
      <c r="FA132" s="260"/>
      <c r="FB132" s="260"/>
      <c r="FC132" s="260"/>
      <c r="FD132" s="260"/>
      <c r="FE132" s="260"/>
    </row>
    <row r="133" spans="1:16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2"/>
      <c r="V133" s="12"/>
      <c r="W133" s="12"/>
      <c r="X133" s="12"/>
      <c r="Y133" s="12"/>
      <c r="Z133" s="12"/>
      <c r="AA133" s="12"/>
      <c r="AB133" s="12"/>
      <c r="AC133" s="248"/>
      <c r="AD133" s="252"/>
      <c r="AE133" s="250"/>
      <c r="AF133" s="251"/>
      <c r="AG133" s="251"/>
      <c r="AH133" s="251"/>
      <c r="AI133" s="251"/>
      <c r="AJ133" s="251"/>
      <c r="AK133" s="251"/>
      <c r="AL133" s="251"/>
      <c r="AM133" s="251"/>
      <c r="AN133" s="251"/>
      <c r="AO133" s="251"/>
      <c r="AP133" s="251"/>
      <c r="AQ133" s="251"/>
      <c r="AR133" s="251"/>
      <c r="AS133" s="251"/>
      <c r="AT133" s="251"/>
      <c r="AU133" s="251"/>
      <c r="AV133" s="251"/>
      <c r="AW133" s="251"/>
      <c r="AX133" s="251"/>
      <c r="AY133" s="251"/>
      <c r="AZ133" s="260"/>
      <c r="BA133" s="260"/>
      <c r="BB133" s="260"/>
      <c r="BC133" s="260"/>
      <c r="BD133" s="260"/>
      <c r="BE133" s="260"/>
      <c r="BF133" s="260"/>
      <c r="BG133" s="260"/>
      <c r="BH133" s="260"/>
      <c r="BI133" s="260"/>
      <c r="BJ133" s="260"/>
      <c r="BK133" s="260"/>
      <c r="BL133" s="260"/>
      <c r="BM133" s="260"/>
      <c r="BN133" s="260"/>
      <c r="BO133" s="260"/>
      <c r="BP133" s="260"/>
      <c r="BQ133" s="260"/>
      <c r="BR133" s="260"/>
      <c r="BS133" s="260"/>
      <c r="BT133" s="260"/>
      <c r="BU133" s="260"/>
      <c r="BV133" s="260"/>
      <c r="BW133" s="260"/>
      <c r="BX133" s="260"/>
      <c r="BY133" s="260"/>
      <c r="BZ133" s="260"/>
      <c r="CA133" s="260"/>
      <c r="CB133" s="260"/>
      <c r="CC133" s="260"/>
      <c r="CD133" s="260"/>
      <c r="CE133" s="260"/>
      <c r="CF133" s="260"/>
      <c r="CG133" s="260"/>
      <c r="CH133" s="260"/>
      <c r="CI133" s="260"/>
      <c r="CJ133" s="260"/>
      <c r="CK133" s="260"/>
      <c r="CL133" s="260"/>
      <c r="CM133" s="260"/>
      <c r="CN133" s="260"/>
      <c r="CO133" s="260"/>
      <c r="CP133" s="260"/>
      <c r="CQ133" s="260"/>
      <c r="CR133" s="260"/>
      <c r="CS133" s="260"/>
      <c r="CT133" s="260"/>
      <c r="CU133" s="260"/>
      <c r="CV133" s="260"/>
      <c r="CW133" s="260"/>
      <c r="CX133" s="260"/>
      <c r="CY133" s="260"/>
      <c r="CZ133" s="260"/>
      <c r="DA133" s="260"/>
      <c r="DB133" s="260"/>
      <c r="DC133" s="260"/>
      <c r="DD133" s="260"/>
      <c r="DE133" s="260"/>
      <c r="DF133" s="260"/>
      <c r="DG133" s="260"/>
      <c r="DH133" s="260"/>
      <c r="DI133" s="260"/>
      <c r="DJ133" s="260"/>
      <c r="DK133" s="260"/>
      <c r="DL133" s="260"/>
      <c r="DM133" s="260"/>
      <c r="DN133" s="260"/>
      <c r="DO133" s="260"/>
      <c r="DP133" s="260"/>
      <c r="DQ133" s="260"/>
      <c r="DR133" s="260"/>
      <c r="DS133" s="260"/>
      <c r="DT133" s="260"/>
      <c r="DU133" s="260"/>
      <c r="DV133" s="260"/>
      <c r="DW133" s="260"/>
      <c r="DX133" s="260"/>
      <c r="DY133" s="260"/>
      <c r="DZ133" s="260"/>
      <c r="EA133" s="260"/>
      <c r="EB133" s="260"/>
      <c r="EC133" s="260"/>
      <c r="ED133" s="260"/>
      <c r="EE133" s="260"/>
      <c r="EF133" s="260"/>
      <c r="EG133" s="260"/>
      <c r="EH133" s="260"/>
      <c r="EI133" s="260"/>
      <c r="EJ133" s="260"/>
      <c r="EK133" s="260"/>
      <c r="EL133" s="260"/>
      <c r="EM133" s="260"/>
      <c r="EN133" s="260"/>
      <c r="EO133" s="260"/>
      <c r="EP133" s="260"/>
      <c r="EQ133" s="260"/>
      <c r="ER133" s="260"/>
      <c r="ES133" s="260"/>
      <c r="ET133" s="260"/>
      <c r="EU133" s="260"/>
      <c r="EV133" s="260"/>
      <c r="EW133" s="260"/>
      <c r="EX133" s="260"/>
      <c r="EY133" s="260"/>
      <c r="EZ133" s="260"/>
      <c r="FA133" s="260"/>
      <c r="FB133" s="260"/>
      <c r="FC133" s="260"/>
      <c r="FD133" s="260"/>
      <c r="FE133" s="260"/>
    </row>
    <row r="134" spans="1:16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2"/>
      <c r="V134" s="12"/>
      <c r="W134" s="12"/>
      <c r="X134" s="12"/>
      <c r="Y134" s="12"/>
      <c r="Z134" s="12"/>
      <c r="AA134" s="12"/>
      <c r="AB134" s="12"/>
      <c r="AC134" s="248"/>
      <c r="AD134" s="257" t="str">
        <f ca="1">IF(ISBLANK(OFFSET(AC134,0,$AG$106)),"",OFFSET(AC134,0,$AG$106))</f>
        <v>Winter 2016-17</v>
      </c>
      <c r="AE134" s="239" t="str">
        <f>AE34</f>
        <v>Winter 2016-17</v>
      </c>
      <c r="AF134" s="239" t="str">
        <f t="shared" ref="AF134:AS134" si="45">AF34</f>
        <v>Winter 2016-17</v>
      </c>
      <c r="AG134" s="239" t="str">
        <f t="shared" si="45"/>
        <v>Winter 2016-17</v>
      </c>
      <c r="AH134" s="239" t="str">
        <f t="shared" si="45"/>
        <v>Winter 2016-17</v>
      </c>
      <c r="AI134" s="239" t="str">
        <f t="shared" si="45"/>
        <v>Winter 2016-17</v>
      </c>
      <c r="AJ134" s="239" t="str">
        <f t="shared" si="45"/>
        <v>Winter 2016-17</v>
      </c>
      <c r="AK134" s="239" t="str">
        <f t="shared" si="45"/>
        <v>Winter 2016-17</v>
      </c>
      <c r="AL134" s="239" t="str">
        <f t="shared" si="45"/>
        <v>Winter 2016-17</v>
      </c>
      <c r="AM134" s="239" t="str">
        <f t="shared" si="45"/>
        <v>Winter 2016-17</v>
      </c>
      <c r="AN134" s="239" t="str">
        <f t="shared" si="45"/>
        <v>Winter 2016-17</v>
      </c>
      <c r="AO134" s="239" t="str">
        <f t="shared" si="45"/>
        <v>Winter 2016-17</v>
      </c>
      <c r="AP134" s="239" t="str">
        <f t="shared" si="45"/>
        <v>Winter 2016-17</v>
      </c>
      <c r="AQ134" s="239" t="str">
        <f t="shared" si="45"/>
        <v>Winter 2016-17</v>
      </c>
      <c r="AR134" s="239" t="str">
        <f t="shared" si="45"/>
        <v>Winter 2016-17</v>
      </c>
      <c r="AS134" s="239" t="str">
        <f t="shared" si="45"/>
        <v>Winter 2016-17</v>
      </c>
      <c r="AT134" s="239" t="str">
        <f t="shared" ref="AT134:AX134" si="46">AT34</f>
        <v>Winter 2016-17</v>
      </c>
      <c r="AU134" s="239" t="str">
        <f t="shared" si="46"/>
        <v>Winter 2016-17</v>
      </c>
      <c r="AV134" s="239" t="str">
        <f t="shared" si="46"/>
        <v>Winter 2016-17</v>
      </c>
      <c r="AW134" s="239" t="str">
        <f t="shared" si="46"/>
        <v>Winter 2016-17</v>
      </c>
      <c r="AX134" s="239" t="str">
        <f t="shared" si="46"/>
        <v>Winter 2016-17</v>
      </c>
      <c r="AY134" s="260"/>
      <c r="AZ134" s="260"/>
      <c r="BA134" s="239" t="str">
        <f>BA34</f>
        <v>Winter 2015-16</v>
      </c>
      <c r="BB134" s="239" t="str">
        <f t="shared" ref="BB134:BT134" si="47">BB34</f>
        <v>Winter 2015-16</v>
      </c>
      <c r="BC134" s="239" t="str">
        <f t="shared" si="47"/>
        <v>Winter 2015-16</v>
      </c>
      <c r="BD134" s="239" t="str">
        <f t="shared" si="47"/>
        <v>Winter 2015-16</v>
      </c>
      <c r="BE134" s="239" t="str">
        <f t="shared" si="47"/>
        <v>Winter 2015-16</v>
      </c>
      <c r="BF134" s="239" t="str">
        <f t="shared" si="47"/>
        <v>Winter 2015-16</v>
      </c>
      <c r="BG134" s="239" t="str">
        <f t="shared" si="47"/>
        <v>Winter 2015-16</v>
      </c>
      <c r="BH134" s="239" t="str">
        <f t="shared" si="47"/>
        <v>Winter 2015-16</v>
      </c>
      <c r="BI134" s="239" t="str">
        <f t="shared" si="47"/>
        <v>Winter 2015-16</v>
      </c>
      <c r="BJ134" s="239" t="str">
        <f t="shared" si="47"/>
        <v>Winter 2015-16</v>
      </c>
      <c r="BK134" s="239" t="str">
        <f t="shared" si="47"/>
        <v>Winter 2015-16</v>
      </c>
      <c r="BL134" s="239" t="str">
        <f t="shared" si="47"/>
        <v>Winter 2015-16</v>
      </c>
      <c r="BM134" s="239" t="str">
        <f t="shared" si="47"/>
        <v>Winter 2015-16</v>
      </c>
      <c r="BN134" s="239" t="str">
        <f t="shared" si="47"/>
        <v>Winter 2015-16</v>
      </c>
      <c r="BO134" s="239" t="str">
        <f t="shared" si="47"/>
        <v>Winter 2015-16</v>
      </c>
      <c r="BP134" s="239" t="str">
        <f t="shared" si="47"/>
        <v>Winter 2015-16</v>
      </c>
      <c r="BQ134" s="239" t="str">
        <f t="shared" si="47"/>
        <v>Winter 2015-16</v>
      </c>
      <c r="BR134" s="239" t="str">
        <f t="shared" si="47"/>
        <v>Winter 2015-16</v>
      </c>
      <c r="BS134" s="239" t="str">
        <f t="shared" si="47"/>
        <v>Winter 2015-16</v>
      </c>
      <c r="BT134" s="239" t="str">
        <f t="shared" si="47"/>
        <v>Winter 2015-16</v>
      </c>
      <c r="BU134" s="239"/>
      <c r="BV134" s="260"/>
      <c r="BW134" s="239" t="str">
        <f>BW34</f>
        <v>Winter 2014-15</v>
      </c>
      <c r="BX134" s="239" t="str">
        <f t="shared" ref="BX134:CP134" si="48">BX34</f>
        <v>Winter 2014-15</v>
      </c>
      <c r="BY134" s="239" t="str">
        <f t="shared" si="48"/>
        <v>Winter 2014-15</v>
      </c>
      <c r="BZ134" s="239" t="str">
        <f t="shared" si="48"/>
        <v>Winter 2014-15</v>
      </c>
      <c r="CA134" s="239" t="str">
        <f t="shared" si="48"/>
        <v>Winter 2014-15</v>
      </c>
      <c r="CB134" s="239" t="str">
        <f t="shared" si="48"/>
        <v>Winter 2014-15</v>
      </c>
      <c r="CC134" s="239" t="str">
        <f t="shared" si="48"/>
        <v>Winter 2014-15</v>
      </c>
      <c r="CD134" s="239" t="str">
        <f t="shared" si="48"/>
        <v>Winter 2014-15</v>
      </c>
      <c r="CE134" s="239" t="str">
        <f t="shared" si="48"/>
        <v>Winter 2014-15</v>
      </c>
      <c r="CF134" s="239" t="str">
        <f t="shared" si="48"/>
        <v>Winter 2014-15</v>
      </c>
      <c r="CG134" s="239" t="str">
        <f t="shared" si="48"/>
        <v>Winter 2014-15</v>
      </c>
      <c r="CH134" s="239" t="str">
        <f t="shared" si="48"/>
        <v>Winter 2014-15</v>
      </c>
      <c r="CI134" s="239" t="str">
        <f t="shared" si="48"/>
        <v>Winter 2014-15</v>
      </c>
      <c r="CJ134" s="239" t="str">
        <f t="shared" si="48"/>
        <v>Winter 2014-15</v>
      </c>
      <c r="CK134" s="239" t="str">
        <f t="shared" si="48"/>
        <v>Winter 2014-15</v>
      </c>
      <c r="CL134" s="239" t="str">
        <f t="shared" si="48"/>
        <v>Winter 2014-15</v>
      </c>
      <c r="CM134" s="239" t="str">
        <f t="shared" si="48"/>
        <v>Winter 2014-15</v>
      </c>
      <c r="CN134" s="239" t="str">
        <f t="shared" si="48"/>
        <v>Winter 2014-15</v>
      </c>
      <c r="CO134" s="239" t="str">
        <f t="shared" si="48"/>
        <v>Winter 2014-15</v>
      </c>
      <c r="CP134" s="239" t="str">
        <f t="shared" si="48"/>
        <v>Winter 2014-15</v>
      </c>
      <c r="CQ134" s="239"/>
      <c r="CR134" s="260"/>
      <c r="CS134" s="239" t="str">
        <f>CS34</f>
        <v>Average across 2014-15, 2015-16 and 2016-17</v>
      </c>
      <c r="CT134" s="239" t="str">
        <f t="shared" ref="CT134:DL134" si="49">CT34</f>
        <v>Average across 2014-15, 2015-16 and 2016-17</v>
      </c>
      <c r="CU134" s="239" t="str">
        <f t="shared" si="49"/>
        <v>Average across 2014-15, 2015-16 and 2016-17</v>
      </c>
      <c r="CV134" s="239" t="str">
        <f t="shared" si="49"/>
        <v>Average across 2014-15, 2015-16 and 2016-17</v>
      </c>
      <c r="CW134" s="239" t="str">
        <f t="shared" si="49"/>
        <v>Average across 2014-15, 2015-16 and 2016-17</v>
      </c>
      <c r="CX134" s="239" t="str">
        <f t="shared" si="49"/>
        <v>Average across 2014-15, 2015-16 and 2016-17</v>
      </c>
      <c r="CY134" s="239" t="str">
        <f t="shared" si="49"/>
        <v>Average across 2014-15, 2015-16 and 2016-17</v>
      </c>
      <c r="CZ134" s="239" t="str">
        <f t="shared" si="49"/>
        <v>Average across 2014-15, 2015-16 and 2016-17</v>
      </c>
      <c r="DA134" s="239" t="str">
        <f t="shared" si="49"/>
        <v>Average across 2014-15, 2015-16 and 2016-17</v>
      </c>
      <c r="DB134" s="239" t="str">
        <f t="shared" si="49"/>
        <v>Average across 2014-15, 2015-16 and 2016-17</v>
      </c>
      <c r="DC134" s="239" t="str">
        <f t="shared" si="49"/>
        <v>Average across 2014-15, 2015-16 and 2016-17</v>
      </c>
      <c r="DD134" s="239" t="str">
        <f t="shared" si="49"/>
        <v>Average across 2014-15, 2015-16 and 2016-17</v>
      </c>
      <c r="DE134" s="239" t="str">
        <f t="shared" si="49"/>
        <v>Average across 2014-15, 2015-16 and 2016-17</v>
      </c>
      <c r="DF134" s="239" t="str">
        <f t="shared" si="49"/>
        <v>Average across 2014-15, 2015-16 and 2016-17</v>
      </c>
      <c r="DG134" s="239" t="str">
        <f t="shared" si="49"/>
        <v>Average across 2014-15, 2015-16 and 2016-17</v>
      </c>
      <c r="DH134" s="239" t="str">
        <f t="shared" si="49"/>
        <v>Average across 2014-15, 2015-16 and 2016-17</v>
      </c>
      <c r="DI134" s="239" t="str">
        <f t="shared" si="49"/>
        <v>Average across 2014-15, 2015-16 and 2016-17</v>
      </c>
      <c r="DJ134" s="239" t="str">
        <f t="shared" si="49"/>
        <v>Average across 2014-15, 2015-16 and 2016-17</v>
      </c>
      <c r="DK134" s="239" t="str">
        <f t="shared" si="49"/>
        <v>Average across 2014-15, 2015-16 and 2016-17</v>
      </c>
      <c r="DL134" s="239" t="str">
        <f t="shared" si="49"/>
        <v>Average across 2014-15, 2015-16 and 2016-17</v>
      </c>
      <c r="DM134" s="239"/>
      <c r="DN134" s="260"/>
      <c r="DO134" s="239" t="str">
        <f>DO34</f>
        <v>Change 2015-16 to 2016-17</v>
      </c>
      <c r="DP134" s="239" t="str">
        <f t="shared" ref="DP134:EH134" si="50">DP34</f>
        <v>Change 2015-16 to 2016-17</v>
      </c>
      <c r="DQ134" s="239" t="str">
        <f t="shared" si="50"/>
        <v>Change 2015-16 to 2016-17</v>
      </c>
      <c r="DR134" s="239" t="str">
        <f t="shared" si="50"/>
        <v>Change 2015-16 to 2016-17</v>
      </c>
      <c r="DS134" s="239" t="str">
        <f t="shared" si="50"/>
        <v>Change 2015-16 to 2016-17</v>
      </c>
      <c r="DT134" s="239" t="str">
        <f t="shared" si="50"/>
        <v>Change 2015-16 to 2016-17</v>
      </c>
      <c r="DU134" s="239" t="str">
        <f t="shared" si="50"/>
        <v>Change 2015-16 to 2016-17</v>
      </c>
      <c r="DV134" s="239" t="str">
        <f t="shared" si="50"/>
        <v>Change 2015-16 to 2016-17</v>
      </c>
      <c r="DW134" s="239" t="str">
        <f t="shared" si="50"/>
        <v>Change 2015-16 to 2016-17</v>
      </c>
      <c r="DX134" s="239" t="str">
        <f t="shared" si="50"/>
        <v>Change 2015-16 to 2016-17</v>
      </c>
      <c r="DY134" s="239" t="str">
        <f t="shared" si="50"/>
        <v>Change 2015-16 to 2016-17</v>
      </c>
      <c r="DZ134" s="239" t="str">
        <f t="shared" si="50"/>
        <v>Change 2015-16 to 2016-17</v>
      </c>
      <c r="EA134" s="239" t="str">
        <f t="shared" si="50"/>
        <v>Change 2015-16 to 2016-17</v>
      </c>
      <c r="EB134" s="239" t="str">
        <f t="shared" si="50"/>
        <v>Change 2015-16 to 2016-17</v>
      </c>
      <c r="EC134" s="239" t="str">
        <f t="shared" si="50"/>
        <v>Change 2015-16 to 2016-17</v>
      </c>
      <c r="ED134" s="239" t="str">
        <f t="shared" si="50"/>
        <v>Change 2015-16 to 2016-17</v>
      </c>
      <c r="EE134" s="239" t="str">
        <f t="shared" si="50"/>
        <v>Change 2015-16 to 2016-17</v>
      </c>
      <c r="EF134" s="239" t="str">
        <f t="shared" si="50"/>
        <v>Change 2015-16 to 2016-17</v>
      </c>
      <c r="EG134" s="239" t="str">
        <f t="shared" si="50"/>
        <v>Change 2015-16 to 2016-17</v>
      </c>
      <c r="EH134" s="239" t="str">
        <f t="shared" si="50"/>
        <v>Change 2015-16 to 2016-17</v>
      </c>
      <c r="EI134" s="239"/>
      <c r="EJ134" s="239"/>
      <c r="EK134" s="239" t="str">
        <f>EK34</f>
        <v>Change 2014-15 to 2015-16</v>
      </c>
      <c r="EL134" s="239" t="str">
        <f t="shared" ref="EL134:FD134" si="51">EL34</f>
        <v>Change 2014-15 to 2015-16</v>
      </c>
      <c r="EM134" s="239" t="str">
        <f t="shared" si="51"/>
        <v>Change 2014-15 to 2015-16</v>
      </c>
      <c r="EN134" s="239" t="str">
        <f t="shared" si="51"/>
        <v>Change 2014-15 to 2015-16</v>
      </c>
      <c r="EO134" s="239" t="str">
        <f t="shared" si="51"/>
        <v>Change 2014-15 to 2015-16</v>
      </c>
      <c r="EP134" s="239" t="str">
        <f t="shared" si="51"/>
        <v>Change 2014-15 to 2015-16</v>
      </c>
      <c r="EQ134" s="239" t="str">
        <f t="shared" si="51"/>
        <v>Change 2014-15 to 2015-16</v>
      </c>
      <c r="ER134" s="239" t="str">
        <f t="shared" si="51"/>
        <v>Change 2014-15 to 2015-16</v>
      </c>
      <c r="ES134" s="239" t="str">
        <f t="shared" si="51"/>
        <v>Change 2014-15 to 2015-16</v>
      </c>
      <c r="ET134" s="239" t="str">
        <f t="shared" si="51"/>
        <v>Change 2014-15 to 2015-16</v>
      </c>
      <c r="EU134" s="239" t="str">
        <f t="shared" si="51"/>
        <v>Change 2014-15 to 2015-16</v>
      </c>
      <c r="EV134" s="239" t="str">
        <f t="shared" si="51"/>
        <v>Change 2014-15 to 2015-16</v>
      </c>
      <c r="EW134" s="239" t="str">
        <f t="shared" si="51"/>
        <v>Change 2014-15 to 2015-16</v>
      </c>
      <c r="EX134" s="239" t="str">
        <f t="shared" si="51"/>
        <v>Change 2014-15 to 2015-16</v>
      </c>
      <c r="EY134" s="239" t="str">
        <f t="shared" si="51"/>
        <v>Change 2014-15 to 2015-16</v>
      </c>
      <c r="EZ134" s="239" t="str">
        <f t="shared" si="51"/>
        <v>Change 2014-15 to 2015-16</v>
      </c>
      <c r="FA134" s="239" t="str">
        <f t="shared" si="51"/>
        <v>Change 2014-15 to 2015-16</v>
      </c>
      <c r="FB134" s="239" t="str">
        <f t="shared" si="51"/>
        <v>Change 2014-15 to 2015-16</v>
      </c>
      <c r="FC134" s="239" t="str">
        <f t="shared" si="51"/>
        <v>Change 2014-15 to 2015-16</v>
      </c>
      <c r="FD134" s="239" t="str">
        <f t="shared" si="51"/>
        <v>Change 2014-15 to 2015-16</v>
      </c>
      <c r="FE134" s="239"/>
    </row>
    <row r="135" spans="1:16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2"/>
      <c r="V135" s="12"/>
      <c r="W135" s="12"/>
      <c r="X135" s="12"/>
      <c r="Y135" s="12"/>
      <c r="Z135" s="12"/>
      <c r="AA135" s="12"/>
      <c r="AB135" s="12"/>
      <c r="AC135" s="248"/>
      <c r="AD135" s="257" t="str">
        <f ca="1">IF(ISBLANK(OFFSET(AC135,0,$AG$106)),"",OFFSET(AC135,0,$AG$106))</f>
        <v>COSTS: Average salt price mid-winter (Jan. 1) ($/ton)</v>
      </c>
      <c r="AE135" s="256" t="str">
        <f t="shared" ref="AE135:AS135" si="52">AE35</f>
        <v>SYSTEM: Total lane miles</v>
      </c>
      <c r="AF135" s="255" t="str">
        <f t="shared" si="52"/>
        <v>HUMAN RESOURCES: State workers (full-time)</v>
      </c>
      <c r="AG135" s="255" t="str">
        <f t="shared" si="52"/>
        <v>HUMAN RESOURCES: State workers (part-time and seasonal)</v>
      </c>
      <c r="AH135" s="255" t="str">
        <f t="shared" si="52"/>
        <v>VEHICLE RESOURCES: Plow trucks (owned and contracted units)</v>
      </c>
      <c r="AI135" s="255" t="str">
        <f t="shared" si="52"/>
        <v>VEHICLE RESOURCES: Road graders (owned and contracted units)</v>
      </c>
      <c r="AJ135" s="255" t="str">
        <f t="shared" si="52"/>
        <v>VEHICLE RESOURCES: Blowers (owned and contracted units)</v>
      </c>
      <c r="AK135" s="255" t="str">
        <f t="shared" si="52"/>
        <v>FACILITY RESOURCES: Salt storage facilities (count)</v>
      </c>
      <c r="AL135" s="255" t="str">
        <f t="shared" si="52"/>
        <v>FACILITY RESOURCES: Salt storage capacity (tons)</v>
      </c>
      <c r="AM135" s="255" t="str">
        <f t="shared" si="52"/>
        <v>FACILITY RESOURCES: Liquid storage facilities (count)</v>
      </c>
      <c r="AN135" s="255" t="str">
        <f t="shared" si="52"/>
        <v>FACILITY RESOURCES: Liquid storage capacity (gallons)</v>
      </c>
      <c r="AO135" s="255" t="str">
        <f t="shared" si="52"/>
        <v>DRY MATERIALS: Salt applied (tons)</v>
      </c>
      <c r="AP135" s="255" t="str">
        <f t="shared" si="52"/>
        <v>DRY MATERIALS: Total chemicals applied (tons)</v>
      </c>
      <c r="AQ135" s="255" t="str">
        <f t="shared" si="52"/>
        <v>DRY MATERIALS: Abrasives (non-chemical) applied (tons)</v>
      </c>
      <c r="AR135" s="255" t="str">
        <f t="shared" si="52"/>
        <v>LIQUID MATERIALS: Salt brine applied (gallons)</v>
      </c>
      <c r="AS135" s="255" t="str">
        <f t="shared" si="52"/>
        <v>LIQUID MATERIALS: Total liquid applied (gallons)</v>
      </c>
      <c r="AT135" s="255" t="str">
        <f t="shared" ref="AT135:AX135" si="53">AT35</f>
        <v>COST: Total labor cost ($)</v>
      </c>
      <c r="AU135" s="255" t="str">
        <f t="shared" si="53"/>
        <v>COST: Total equipment cost ($)</v>
      </c>
      <c r="AV135" s="255" t="str">
        <f t="shared" si="53"/>
        <v>COST: Total materials cost ($)</v>
      </c>
      <c r="AW135" s="255" t="str">
        <f t="shared" si="53"/>
        <v>COSTS: Snow and ice total expenditure ($)</v>
      </c>
      <c r="AX135" s="255" t="str">
        <f t="shared" si="53"/>
        <v>COSTS: Average salt price mid-winter (Jan. 1) ($/ton)</v>
      </c>
      <c r="AY135" s="255"/>
      <c r="AZ135" s="255"/>
      <c r="BA135" s="256" t="str">
        <f t="shared" ref="BA135:BT135" si="54">BA35</f>
        <v>SYSTEM: Total lane miles</v>
      </c>
      <c r="BB135" s="255" t="str">
        <f t="shared" si="54"/>
        <v>HUMAN RESOURCES: State workers (full-time)</v>
      </c>
      <c r="BC135" s="255" t="str">
        <f t="shared" si="54"/>
        <v>HUMAN RESOURCES: State workers (part-time and seasonal)</v>
      </c>
      <c r="BD135" s="255" t="str">
        <f t="shared" si="54"/>
        <v>VEHICLE RESOURCES: Plow trucks (owned and contracted units)</v>
      </c>
      <c r="BE135" s="255" t="str">
        <f t="shared" si="54"/>
        <v>VEHICLE RESOURCES: Road graders (owned and contracted units)</v>
      </c>
      <c r="BF135" s="255" t="str">
        <f t="shared" si="54"/>
        <v>VEHICLE RESOURCES: Blowers (owned and contracted units)</v>
      </c>
      <c r="BG135" s="255" t="str">
        <f t="shared" si="54"/>
        <v>FACILITY RESOURCES: Salt storage facilities (count)</v>
      </c>
      <c r="BH135" s="255" t="str">
        <f t="shared" si="54"/>
        <v>FACILITY RESOURCES: Salt storage capacity (tons)</v>
      </c>
      <c r="BI135" s="255" t="str">
        <f t="shared" si="54"/>
        <v>FACILITY RESOURCES: Liquid storage facilities (count)</v>
      </c>
      <c r="BJ135" s="255" t="str">
        <f t="shared" si="54"/>
        <v>FACILITY RESOURCES: Liquid storage capacity (gallons)</v>
      </c>
      <c r="BK135" s="255" t="str">
        <f t="shared" si="54"/>
        <v>DRY MATERIALS: Salt applied (tons)</v>
      </c>
      <c r="BL135" s="255" t="str">
        <f t="shared" si="54"/>
        <v>DRY MATERIALS: Total chemicals applied (tons)</v>
      </c>
      <c r="BM135" s="255" t="str">
        <f t="shared" si="54"/>
        <v>DRY MATERIALS: Abrasives (non-chemical) applied (tons)</v>
      </c>
      <c r="BN135" s="255" t="str">
        <f t="shared" si="54"/>
        <v>LIQUID MATERIALS: Salt brine applied (gallons)</v>
      </c>
      <c r="BO135" s="255" t="str">
        <f t="shared" si="54"/>
        <v>LIQUID MATERIALS: Total liquid applied (gallons)</v>
      </c>
      <c r="BP135" s="255" t="str">
        <f t="shared" si="54"/>
        <v>COST: Total labor cost ($)</v>
      </c>
      <c r="BQ135" s="255" t="str">
        <f t="shared" si="54"/>
        <v>COST: Total equipment cost ($)</v>
      </c>
      <c r="BR135" s="255" t="str">
        <f t="shared" si="54"/>
        <v>COST: Total materials cost ($)</v>
      </c>
      <c r="BS135" s="255" t="str">
        <f t="shared" si="54"/>
        <v>COSTS: Snow and ice total expenditure ($)</v>
      </c>
      <c r="BT135" s="255" t="str">
        <f t="shared" si="54"/>
        <v>COSTS: Average salt price mid-winter (Jan. 1) ($/ton)</v>
      </c>
      <c r="BU135" s="255"/>
      <c r="BV135" s="255"/>
      <c r="BW135" s="256" t="str">
        <f t="shared" ref="BW135:CP135" si="55">BW35</f>
        <v>SYSTEM: Total lane miles</v>
      </c>
      <c r="BX135" s="255" t="str">
        <f t="shared" si="55"/>
        <v>HUMAN RESOURCES: State workers (full-time)</v>
      </c>
      <c r="BY135" s="255" t="str">
        <f t="shared" si="55"/>
        <v>HUMAN RESOURCES: State workers (part-time and seasonal)</v>
      </c>
      <c r="BZ135" s="255" t="str">
        <f t="shared" si="55"/>
        <v>VEHICLE RESOURCES: Plow trucks (owned and contracted units)</v>
      </c>
      <c r="CA135" s="255" t="str">
        <f t="shared" si="55"/>
        <v>VEHICLE RESOURCES: Road graders (owned and contracted units)</v>
      </c>
      <c r="CB135" s="255" t="str">
        <f t="shared" si="55"/>
        <v>VEHICLE RESOURCES: Blowers (owned and contracted units)</v>
      </c>
      <c r="CC135" s="255" t="str">
        <f t="shared" si="55"/>
        <v>FACILITY RESOURCES: Salt storage facilities (count)</v>
      </c>
      <c r="CD135" s="255" t="str">
        <f t="shared" si="55"/>
        <v>FACILITY RESOURCES: Salt storage capacity (tons)</v>
      </c>
      <c r="CE135" s="255" t="str">
        <f t="shared" si="55"/>
        <v>FACILITY RESOURCES: Liquid storage facilities (count)</v>
      </c>
      <c r="CF135" s="255" t="str">
        <f t="shared" si="55"/>
        <v>FACILITY RESOURCES: Liquid storage capacity (gallons)</v>
      </c>
      <c r="CG135" s="255" t="str">
        <f t="shared" si="55"/>
        <v>DRY MATERIALS: Salt applied (tons)</v>
      </c>
      <c r="CH135" s="255" t="str">
        <f t="shared" si="55"/>
        <v>DRY MATERIALS: Total chemicals applied (tons)</v>
      </c>
      <c r="CI135" s="255" t="str">
        <f t="shared" si="55"/>
        <v>DRY MATERIALS: Abrasives (non-chemical) applied (tons)</v>
      </c>
      <c r="CJ135" s="255" t="str">
        <f t="shared" si="55"/>
        <v>LIQUID MATERIALS: Salt brine applied (gallons)</v>
      </c>
      <c r="CK135" s="255" t="str">
        <f t="shared" si="55"/>
        <v>LIQUID MATERIALS: Total liquid applied (gallons)</v>
      </c>
      <c r="CL135" s="255" t="str">
        <f t="shared" si="55"/>
        <v>COST: Total labor cost ($)</v>
      </c>
      <c r="CM135" s="255" t="str">
        <f t="shared" si="55"/>
        <v>COST: Total equipment cost ($)</v>
      </c>
      <c r="CN135" s="255" t="str">
        <f t="shared" si="55"/>
        <v>COST: Total materials cost ($)</v>
      </c>
      <c r="CO135" s="255" t="str">
        <f t="shared" si="55"/>
        <v>COSTS: Snow and ice total expenditure ($)</v>
      </c>
      <c r="CP135" s="255" t="str">
        <f t="shared" si="55"/>
        <v>COSTS: Average salt price mid-winter (Jan. 1) ($/ton)</v>
      </c>
      <c r="CQ135" s="255"/>
      <c r="CR135" s="255"/>
      <c r="CS135" s="256" t="str">
        <f t="shared" ref="CS135:DL135" si="56">CS35</f>
        <v>SYSTEM: Total lane miles</v>
      </c>
      <c r="CT135" s="255" t="str">
        <f t="shared" si="56"/>
        <v>HUMAN RESOURCES: State workers (full-time)</v>
      </c>
      <c r="CU135" s="255" t="str">
        <f t="shared" si="56"/>
        <v>HUMAN RESOURCES: State workers (part-time and seasonal)</v>
      </c>
      <c r="CV135" s="255" t="str">
        <f t="shared" si="56"/>
        <v>VEHICLE RESOURCES: Plow trucks (owned and contracted units)</v>
      </c>
      <c r="CW135" s="255" t="str">
        <f t="shared" si="56"/>
        <v>VEHICLE RESOURCES: Road graders (owned and contracted units)</v>
      </c>
      <c r="CX135" s="255" t="str">
        <f t="shared" si="56"/>
        <v>VEHICLE RESOURCES: Blowers (owned and contracted units)</v>
      </c>
      <c r="CY135" s="255" t="str">
        <f t="shared" si="56"/>
        <v>FACILITY RESOURCES: Salt storage facilities (count)</v>
      </c>
      <c r="CZ135" s="255" t="str">
        <f t="shared" si="56"/>
        <v>FACILITY RESOURCES: Salt storage capacity (tons)</v>
      </c>
      <c r="DA135" s="255" t="str">
        <f t="shared" si="56"/>
        <v>FACILITY RESOURCES: Liquid storage facilities (count)</v>
      </c>
      <c r="DB135" s="255" t="str">
        <f t="shared" si="56"/>
        <v>FACILITY RESOURCES: Liquid storage capacity (gallons)</v>
      </c>
      <c r="DC135" s="255" t="str">
        <f t="shared" si="56"/>
        <v>DRY MATERIALS: Salt applied (tons)</v>
      </c>
      <c r="DD135" s="255" t="str">
        <f t="shared" si="56"/>
        <v>DRY MATERIALS: Total chemicals applied (tons)</v>
      </c>
      <c r="DE135" s="255" t="str">
        <f t="shared" si="56"/>
        <v>DRY MATERIALS: Abrasives (non-chemical) applied (tons)</v>
      </c>
      <c r="DF135" s="255" t="str">
        <f t="shared" si="56"/>
        <v>LIQUID MATERIALS: Salt brine applied (gallons)</v>
      </c>
      <c r="DG135" s="255" t="str">
        <f t="shared" si="56"/>
        <v>LIQUID MATERIALS: Total liquid applied (gallons)</v>
      </c>
      <c r="DH135" s="255" t="str">
        <f t="shared" si="56"/>
        <v>COST: Total labor cost ($)</v>
      </c>
      <c r="DI135" s="255" t="str">
        <f t="shared" si="56"/>
        <v>COST: Total equipment cost ($)</v>
      </c>
      <c r="DJ135" s="255" t="str">
        <f t="shared" si="56"/>
        <v>COST: Total materials cost ($)</v>
      </c>
      <c r="DK135" s="255" t="str">
        <f t="shared" si="56"/>
        <v>COSTS: Snow and ice total expenditure ($)</v>
      </c>
      <c r="DL135" s="255" t="str">
        <f t="shared" si="56"/>
        <v>COSTS: Average salt price mid-winter (Jan. 1) ($/ton)</v>
      </c>
      <c r="DM135" s="255"/>
      <c r="DN135" s="255"/>
      <c r="DO135" s="256" t="str">
        <f t="shared" ref="DO135:EH135" si="57">DO35</f>
        <v>SYSTEM: Total lane miles</v>
      </c>
      <c r="DP135" s="255" t="str">
        <f t="shared" si="57"/>
        <v>HUMAN RESOURCES: State workers (full-time)</v>
      </c>
      <c r="DQ135" s="255" t="str">
        <f t="shared" si="57"/>
        <v>HUMAN RESOURCES: State workers (part-time and seasonal)</v>
      </c>
      <c r="DR135" s="255" t="str">
        <f t="shared" si="57"/>
        <v>VEHICLE RESOURCES: Plow trucks (owned and contracted units)</v>
      </c>
      <c r="DS135" s="255" t="str">
        <f t="shared" si="57"/>
        <v>VEHICLE RESOURCES: Road graders (owned and contracted units)</v>
      </c>
      <c r="DT135" s="255" t="str">
        <f t="shared" si="57"/>
        <v>VEHICLE RESOURCES: Blowers (owned and contracted units)</v>
      </c>
      <c r="DU135" s="255" t="str">
        <f t="shared" si="57"/>
        <v>FACILITY RESOURCES: Salt storage facilities (count)</v>
      </c>
      <c r="DV135" s="255" t="str">
        <f t="shared" si="57"/>
        <v>FACILITY RESOURCES: Salt storage capacity (tons)</v>
      </c>
      <c r="DW135" s="255" t="str">
        <f t="shared" si="57"/>
        <v>FACILITY RESOURCES: Liquid storage facilities (count)</v>
      </c>
      <c r="DX135" s="255" t="str">
        <f t="shared" si="57"/>
        <v>FACILITY RESOURCES: Liquid storage capacity (gallons)</v>
      </c>
      <c r="DY135" s="255" t="str">
        <f t="shared" si="57"/>
        <v>DRY MATERIALS: Salt applied (tons)</v>
      </c>
      <c r="DZ135" s="255" t="str">
        <f t="shared" si="57"/>
        <v>DRY MATERIALS: Total chemicals applied (tons)</v>
      </c>
      <c r="EA135" s="255" t="str">
        <f t="shared" si="57"/>
        <v>DRY MATERIALS: Abrasives (non-chemical) applied (tons)</v>
      </c>
      <c r="EB135" s="255" t="str">
        <f t="shared" si="57"/>
        <v>LIQUID MATERIALS: Salt brine applied (gallons)</v>
      </c>
      <c r="EC135" s="255" t="str">
        <f t="shared" si="57"/>
        <v>LIQUID MATERIALS: Total liquid applied (gallons)</v>
      </c>
      <c r="ED135" s="255" t="str">
        <f t="shared" si="57"/>
        <v>COST: Total labor cost ($)</v>
      </c>
      <c r="EE135" s="255" t="str">
        <f t="shared" si="57"/>
        <v>COST: Total equipment cost ($)</v>
      </c>
      <c r="EF135" s="255" t="str">
        <f t="shared" si="57"/>
        <v>COST: Total materials cost ($)</v>
      </c>
      <c r="EG135" s="255" t="str">
        <f t="shared" si="57"/>
        <v>COSTS: Snow and ice total expenditure ($)</v>
      </c>
      <c r="EH135" s="255" t="str">
        <f t="shared" si="57"/>
        <v>COSTS: Average salt price mid-winter (Jan. 1) ($/ton)</v>
      </c>
      <c r="EI135" s="255"/>
      <c r="EJ135" s="255"/>
      <c r="EK135" s="256" t="str">
        <f t="shared" ref="EK135:FD135" si="58">EK35</f>
        <v>SYSTEM: Total lane miles</v>
      </c>
      <c r="EL135" s="255" t="str">
        <f t="shared" si="58"/>
        <v>HUMAN RESOURCES: State workers (full-time)</v>
      </c>
      <c r="EM135" s="255" t="str">
        <f t="shared" si="58"/>
        <v>HUMAN RESOURCES: State workers (part-time and seasonal)</v>
      </c>
      <c r="EN135" s="255" t="str">
        <f t="shared" si="58"/>
        <v>VEHICLE RESOURCES: Plow trucks (owned and contracted units)</v>
      </c>
      <c r="EO135" s="255" t="str">
        <f t="shared" si="58"/>
        <v>VEHICLE RESOURCES: Road graders (owned and contracted units)</v>
      </c>
      <c r="EP135" s="255" t="str">
        <f t="shared" si="58"/>
        <v>VEHICLE RESOURCES: Blowers (owned and contracted units)</v>
      </c>
      <c r="EQ135" s="255" t="str">
        <f t="shared" si="58"/>
        <v>FACILITY RESOURCES: Salt storage facilities (count)</v>
      </c>
      <c r="ER135" s="255" t="str">
        <f t="shared" si="58"/>
        <v>FACILITY RESOURCES: Salt storage capacity (tons)</v>
      </c>
      <c r="ES135" s="255" t="str">
        <f t="shared" si="58"/>
        <v>FACILITY RESOURCES: Liquid storage facilities (count)</v>
      </c>
      <c r="ET135" s="255" t="str">
        <f t="shared" si="58"/>
        <v>FACILITY RESOURCES: Liquid storage capacity (gallons)</v>
      </c>
      <c r="EU135" s="255" t="str">
        <f t="shared" si="58"/>
        <v>DRY MATERIALS: Salt applied (tons)</v>
      </c>
      <c r="EV135" s="255" t="str">
        <f t="shared" si="58"/>
        <v>DRY MATERIALS: Total chemicals applied (tons)</v>
      </c>
      <c r="EW135" s="255" t="str">
        <f t="shared" si="58"/>
        <v>DRY MATERIALS: Abrasives (non-chemical) applied (tons)</v>
      </c>
      <c r="EX135" s="255" t="str">
        <f t="shared" si="58"/>
        <v>LIQUID MATERIALS: Salt brine applied (gallons)</v>
      </c>
      <c r="EY135" s="255" t="str">
        <f t="shared" si="58"/>
        <v>LIQUID MATERIALS: Total liquid applied (gallons)</v>
      </c>
      <c r="EZ135" s="255" t="str">
        <f t="shared" si="58"/>
        <v>COST: Total labor cost ($)</v>
      </c>
      <c r="FA135" s="255" t="str">
        <f t="shared" si="58"/>
        <v>COST: Total equipment cost ($)</v>
      </c>
      <c r="FB135" s="255" t="str">
        <f t="shared" si="58"/>
        <v>COST: Total materials cost ($)</v>
      </c>
      <c r="FC135" s="255" t="str">
        <f t="shared" si="58"/>
        <v>COSTS: Snow and ice total expenditure ($)</v>
      </c>
      <c r="FD135" s="255" t="str">
        <f t="shared" si="58"/>
        <v>COSTS: Average salt price mid-winter (Jan. 1) ($/ton)</v>
      </c>
      <c r="FE135" s="255"/>
    </row>
    <row r="136" spans="1:16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2"/>
      <c r="V136" s="12"/>
      <c r="W136" s="12"/>
      <c r="X136" s="12"/>
      <c r="Y136" s="12"/>
      <c r="Z136" s="12"/>
      <c r="AA136" s="12"/>
      <c r="AB136" s="12"/>
      <c r="AC136" s="248" t="s">
        <v>346</v>
      </c>
      <c r="AD136" s="257" t="str">
        <f t="shared" ref="AD136:AD167" ca="1" si="59">IF(ISBLANK(OFFSET(AC136,0,$AG$106)),"-",OFFSET(AC136,0,$AG$106))</f>
        <v>$134</v>
      </c>
      <c r="AE136" s="259" t="str">
        <f t="shared" ref="AE136:AX137" si="60">AE36</f>
        <v>29,273</v>
      </c>
      <c r="AF136" s="259" t="str">
        <f t="shared" si="60"/>
        <v>825</v>
      </c>
      <c r="AG136" s="259" t="str">
        <f t="shared" si="60"/>
        <v>0</v>
      </c>
      <c r="AH136" s="259" t="str">
        <f t="shared" si="60"/>
        <v>102</v>
      </c>
      <c r="AI136" s="259" t="str">
        <f t="shared" si="60"/>
        <v>34</v>
      </c>
      <c r="AJ136" s="259" t="str">
        <f t="shared" si="60"/>
        <v>0</v>
      </c>
      <c r="AK136" s="259" t="str">
        <f t="shared" si="60"/>
        <v>26</v>
      </c>
      <c r="AL136" s="259" t="str">
        <f t="shared" si="60"/>
        <v>18,300</v>
      </c>
      <c r="AM136" s="259" t="str">
        <f t="shared" si="60"/>
        <v>23</v>
      </c>
      <c r="AN136" s="259" t="str">
        <f t="shared" si="60"/>
        <v>742,300</v>
      </c>
      <c r="AO136" s="259" t="str">
        <f t="shared" si="60"/>
        <v>7,720</v>
      </c>
      <c r="AP136" s="259" t="str">
        <f t="shared" si="60"/>
        <v>25,235</v>
      </c>
      <c r="AQ136" s="259" t="str">
        <f t="shared" si="60"/>
        <v>584</v>
      </c>
      <c r="AR136" s="259" t="str">
        <f t="shared" si="60"/>
        <v>232,650</v>
      </c>
      <c r="AS136" s="259" t="str">
        <f t="shared" si="60"/>
        <v>280,590</v>
      </c>
      <c r="AT136" s="259" t="str">
        <f t="shared" si="60"/>
        <v>$1,467,504</v>
      </c>
      <c r="AU136" s="259" t="str">
        <f t="shared" si="60"/>
        <v>$302,174</v>
      </c>
      <c r="AV136" s="259" t="str">
        <f t="shared" si="60"/>
        <v>$579,474</v>
      </c>
      <c r="AW136" s="259" t="str">
        <f t="shared" si="60"/>
        <v>$2,349,152</v>
      </c>
      <c r="AX136" s="259" t="str">
        <f t="shared" si="60"/>
        <v>$134</v>
      </c>
      <c r="AY136" s="269" t="s">
        <v>275</v>
      </c>
      <c r="AZ136" s="269"/>
      <c r="BA136" s="248" t="str">
        <f t="shared" ref="BA136:BT138" si="61">BA36</f>
        <v>29,273</v>
      </c>
      <c r="BB136" s="259" t="str">
        <f t="shared" si="61"/>
        <v>350</v>
      </c>
      <c r="BC136" s="259">
        <f t="shared" si="61"/>
        <v>0</v>
      </c>
      <c r="BD136" s="259" t="str">
        <f t="shared" si="61"/>
        <v>43</v>
      </c>
      <c r="BE136" s="259" t="str">
        <f t="shared" si="61"/>
        <v>9</v>
      </c>
      <c r="BF136" s="259">
        <f t="shared" si="61"/>
        <v>0</v>
      </c>
      <c r="BG136" s="259">
        <f t="shared" si="61"/>
        <v>0</v>
      </c>
      <c r="BH136" s="259">
        <f t="shared" si="61"/>
        <v>0</v>
      </c>
      <c r="BI136" s="259" t="str">
        <f t="shared" si="61"/>
        <v>7</v>
      </c>
      <c r="BJ136" s="259" t="str">
        <f t="shared" si="61"/>
        <v>12,174</v>
      </c>
      <c r="BK136" s="259">
        <f t="shared" si="61"/>
        <v>0</v>
      </c>
      <c r="BL136" s="259">
        <f t="shared" si="61"/>
        <v>0</v>
      </c>
      <c r="BM136" s="259" t="str">
        <f t="shared" si="61"/>
        <v>2,326</v>
      </c>
      <c r="BN136" s="259">
        <f t="shared" si="61"/>
        <v>0</v>
      </c>
      <c r="BO136" s="259" t="str">
        <f t="shared" si="61"/>
        <v>22,276</v>
      </c>
      <c r="BP136" s="259" t="str">
        <f t="shared" si="61"/>
        <v>-</v>
      </c>
      <c r="BQ136" s="259" t="str">
        <f t="shared" si="61"/>
        <v>-</v>
      </c>
      <c r="BR136" s="259" t="str">
        <f t="shared" si="61"/>
        <v>-</v>
      </c>
      <c r="BS136" s="259" t="str">
        <f t="shared" si="61"/>
        <v>-</v>
      </c>
      <c r="BT136" s="259" t="str">
        <f t="shared" si="61"/>
        <v>$207</v>
      </c>
      <c r="BU136" s="269" t="s">
        <v>275</v>
      </c>
      <c r="BV136" s="269" t="s">
        <v>275</v>
      </c>
      <c r="BW136" s="248" t="str">
        <f t="shared" ref="BW136:CP136" si="62">BW36</f>
        <v>-</v>
      </c>
      <c r="BX136" s="259" t="str">
        <f t="shared" si="62"/>
        <v>-</v>
      </c>
      <c r="BY136" s="259" t="str">
        <f t="shared" si="62"/>
        <v>-</v>
      </c>
      <c r="BZ136" s="259" t="str">
        <f t="shared" si="62"/>
        <v>-</v>
      </c>
      <c r="CA136" s="259" t="str">
        <f t="shared" si="62"/>
        <v>-</v>
      </c>
      <c r="CB136" s="259" t="str">
        <f t="shared" si="62"/>
        <v>-</v>
      </c>
      <c r="CC136" s="259" t="str">
        <f t="shared" si="62"/>
        <v>-</v>
      </c>
      <c r="CD136" s="259" t="str">
        <f t="shared" si="62"/>
        <v>-</v>
      </c>
      <c r="CE136" s="259" t="str">
        <f t="shared" si="62"/>
        <v>-</v>
      </c>
      <c r="CF136" s="259" t="str">
        <f t="shared" si="62"/>
        <v>-</v>
      </c>
      <c r="CG136" s="259" t="str">
        <f t="shared" si="62"/>
        <v>-</v>
      </c>
      <c r="CH136" s="259" t="str">
        <f t="shared" si="62"/>
        <v>-</v>
      </c>
      <c r="CI136" s="259" t="str">
        <f t="shared" si="62"/>
        <v>-</v>
      </c>
      <c r="CJ136" s="259" t="str">
        <f t="shared" si="62"/>
        <v>-</v>
      </c>
      <c r="CK136" s="259" t="str">
        <f t="shared" si="62"/>
        <v>-</v>
      </c>
      <c r="CL136" s="259" t="str">
        <f t="shared" si="62"/>
        <v>-</v>
      </c>
      <c r="CM136" s="259" t="str">
        <f t="shared" si="62"/>
        <v>-</v>
      </c>
      <c r="CN136" s="259" t="str">
        <f t="shared" si="62"/>
        <v>-</v>
      </c>
      <c r="CO136" s="259" t="str">
        <f t="shared" si="62"/>
        <v>-</v>
      </c>
      <c r="CP136" s="259" t="str">
        <f t="shared" si="62"/>
        <v>-</v>
      </c>
      <c r="CQ136" s="269" t="s">
        <v>275</v>
      </c>
      <c r="CR136" s="269" t="s">
        <v>275</v>
      </c>
      <c r="CS136" s="248" t="str">
        <f t="shared" ref="CS136:DL136" si="63">CS36</f>
        <v>29,273</v>
      </c>
      <c r="CT136" s="259" t="str">
        <f t="shared" si="63"/>
        <v>588</v>
      </c>
      <c r="CU136" s="259" t="str">
        <f t="shared" si="63"/>
        <v>0</v>
      </c>
      <c r="CV136" s="259" t="str">
        <f t="shared" si="63"/>
        <v>73</v>
      </c>
      <c r="CW136" s="259" t="str">
        <f t="shared" si="63"/>
        <v>22</v>
      </c>
      <c r="CX136" s="259" t="str">
        <f t="shared" si="63"/>
        <v>0</v>
      </c>
      <c r="CY136" s="259" t="str">
        <f t="shared" si="63"/>
        <v>13</v>
      </c>
      <c r="CZ136" s="259" t="str">
        <f t="shared" si="63"/>
        <v>9,150</v>
      </c>
      <c r="DA136" s="259" t="str">
        <f t="shared" si="63"/>
        <v>15</v>
      </c>
      <c r="DB136" s="259" t="str">
        <f t="shared" si="63"/>
        <v>377,237</v>
      </c>
      <c r="DC136" s="259" t="str">
        <f t="shared" si="63"/>
        <v>3,860</v>
      </c>
      <c r="DD136" s="259" t="str">
        <f t="shared" si="63"/>
        <v>-</v>
      </c>
      <c r="DE136" s="259" t="str">
        <f t="shared" si="63"/>
        <v>1,455</v>
      </c>
      <c r="DF136" s="259" t="str">
        <f t="shared" si="63"/>
        <v>116,325</v>
      </c>
      <c r="DG136" s="259" t="str">
        <f t="shared" si="63"/>
        <v>151,433</v>
      </c>
      <c r="DH136" s="259" t="str">
        <f t="shared" si="63"/>
        <v>-</v>
      </c>
      <c r="DI136" s="259" t="str">
        <f t="shared" si="63"/>
        <v>-</v>
      </c>
      <c r="DJ136" s="259" t="str">
        <f t="shared" si="63"/>
        <v>-</v>
      </c>
      <c r="DK136" s="259" t="str">
        <f t="shared" si="63"/>
        <v>-</v>
      </c>
      <c r="DL136" s="259" t="str">
        <f t="shared" si="63"/>
        <v>$170</v>
      </c>
      <c r="DM136" s="269" t="s">
        <v>275</v>
      </c>
      <c r="DN136" s="269" t="s">
        <v>275</v>
      </c>
      <c r="DO136" s="248" t="str">
        <f t="shared" ref="DO136:EH136" si="64">DO36</f>
        <v>0</v>
      </c>
      <c r="DP136" s="259" t="str">
        <f t="shared" si="64"/>
        <v>475</v>
      </c>
      <c r="DQ136" s="259" t="str">
        <f t="shared" si="64"/>
        <v>0</v>
      </c>
      <c r="DR136" s="259" t="str">
        <f t="shared" si="64"/>
        <v>59</v>
      </c>
      <c r="DS136" s="259" t="str">
        <f t="shared" si="64"/>
        <v>25</v>
      </c>
      <c r="DT136" s="259" t="str">
        <f t="shared" si="64"/>
        <v>0</v>
      </c>
      <c r="DU136" s="259" t="str">
        <f t="shared" si="64"/>
        <v>26</v>
      </c>
      <c r="DV136" s="259" t="str">
        <f t="shared" si="64"/>
        <v>18,300</v>
      </c>
      <c r="DW136" s="259" t="str">
        <f t="shared" si="64"/>
        <v>16</v>
      </c>
      <c r="DX136" s="259" t="str">
        <f t="shared" si="64"/>
        <v>730,126</v>
      </c>
      <c r="DY136" s="259" t="str">
        <f t="shared" si="64"/>
        <v>7,720</v>
      </c>
      <c r="DZ136" s="259" t="str">
        <f t="shared" si="64"/>
        <v>-</v>
      </c>
      <c r="EA136" s="259" t="str">
        <f t="shared" si="64"/>
        <v>-1,742</v>
      </c>
      <c r="EB136" s="259" t="str">
        <f t="shared" si="64"/>
        <v>232,650</v>
      </c>
      <c r="EC136" s="259" t="str">
        <f t="shared" si="64"/>
        <v>258,314</v>
      </c>
      <c r="ED136" s="259" t="str">
        <f t="shared" si="64"/>
        <v>-</v>
      </c>
      <c r="EE136" s="259" t="str">
        <f t="shared" si="64"/>
        <v>-</v>
      </c>
      <c r="EF136" s="259" t="str">
        <f t="shared" si="64"/>
        <v>-</v>
      </c>
      <c r="EG136" s="259" t="str">
        <f t="shared" si="64"/>
        <v>-</v>
      </c>
      <c r="EH136" s="259" t="str">
        <f t="shared" si="64"/>
        <v>-$73</v>
      </c>
      <c r="EI136" s="269" t="s">
        <v>275</v>
      </c>
      <c r="EJ136" s="269" t="s">
        <v>275</v>
      </c>
      <c r="EK136" s="248" t="str">
        <f t="shared" ref="EK136:FD136" si="65">EK36</f>
        <v>-</v>
      </c>
      <c r="EL136" s="259" t="str">
        <f t="shared" si="65"/>
        <v>-</v>
      </c>
      <c r="EM136" s="259" t="str">
        <f t="shared" si="65"/>
        <v>-</v>
      </c>
      <c r="EN136" s="259" t="str">
        <f t="shared" si="65"/>
        <v>-</v>
      </c>
      <c r="EO136" s="259" t="str">
        <f t="shared" si="65"/>
        <v>-</v>
      </c>
      <c r="EP136" s="259" t="str">
        <f t="shared" si="65"/>
        <v>-</v>
      </c>
      <c r="EQ136" s="259" t="str">
        <f t="shared" si="65"/>
        <v>-</v>
      </c>
      <c r="ER136" s="259" t="str">
        <f t="shared" si="65"/>
        <v>-</v>
      </c>
      <c r="ES136" s="259" t="str">
        <f t="shared" si="65"/>
        <v>-</v>
      </c>
      <c r="ET136" s="259" t="str">
        <f t="shared" si="65"/>
        <v>-</v>
      </c>
      <c r="EU136" s="259" t="str">
        <f t="shared" si="65"/>
        <v>-</v>
      </c>
      <c r="EV136" s="259" t="str">
        <f t="shared" si="65"/>
        <v>-</v>
      </c>
      <c r="EW136" s="259" t="str">
        <f t="shared" si="65"/>
        <v>-</v>
      </c>
      <c r="EX136" s="259" t="str">
        <f t="shared" si="65"/>
        <v>-</v>
      </c>
      <c r="EY136" s="259" t="str">
        <f t="shared" si="65"/>
        <v>-</v>
      </c>
      <c r="EZ136" s="259" t="str">
        <f t="shared" si="65"/>
        <v>-</v>
      </c>
      <c r="FA136" s="259" t="str">
        <f t="shared" si="65"/>
        <v>-</v>
      </c>
      <c r="FB136" s="259" t="str">
        <f t="shared" si="65"/>
        <v>-</v>
      </c>
      <c r="FC136" s="259" t="str">
        <f t="shared" si="65"/>
        <v>-</v>
      </c>
      <c r="FD136" s="259" t="str">
        <f t="shared" si="65"/>
        <v>-</v>
      </c>
      <c r="FE136" s="269" t="s">
        <v>275</v>
      </c>
    </row>
    <row r="137" spans="1:16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2"/>
      <c r="V137" s="12"/>
      <c r="W137" s="12"/>
      <c r="X137" s="12"/>
      <c r="Y137" s="12"/>
      <c r="Z137" s="12"/>
      <c r="AA137" s="12"/>
      <c r="AB137" s="12"/>
      <c r="AC137" s="248" t="s">
        <v>345</v>
      </c>
      <c r="AD137" s="257" t="str">
        <f t="shared" ca="1" si="59"/>
        <v>$160</v>
      </c>
      <c r="AE137" s="259" t="str">
        <f t="shared" si="60"/>
        <v>11,766</v>
      </c>
      <c r="AF137" s="259" t="str">
        <f t="shared" si="60"/>
        <v>194</v>
      </c>
      <c r="AG137" s="259" t="str">
        <f t="shared" si="60"/>
        <v>14</v>
      </c>
      <c r="AH137" s="259" t="str">
        <f t="shared" si="60"/>
        <v>279</v>
      </c>
      <c r="AI137" s="259" t="str">
        <f t="shared" si="60"/>
        <v>300</v>
      </c>
      <c r="AJ137" s="259" t="str">
        <f t="shared" si="60"/>
        <v>86</v>
      </c>
      <c r="AK137" s="259" t="str">
        <f t="shared" si="60"/>
        <v>14</v>
      </c>
      <c r="AL137" s="259" t="str">
        <f t="shared" si="60"/>
        <v>8,814</v>
      </c>
      <c r="AM137" s="259" t="str">
        <f t="shared" si="60"/>
        <v>9</v>
      </c>
      <c r="AN137" s="259" t="str">
        <f t="shared" si="60"/>
        <v>127,000</v>
      </c>
      <c r="AO137" s="259" t="str">
        <f t="shared" si="60"/>
        <v>-</v>
      </c>
      <c r="AP137" s="259" t="str">
        <f t="shared" si="60"/>
        <v>-</v>
      </c>
      <c r="AQ137" s="259" t="str">
        <f t="shared" si="60"/>
        <v>-</v>
      </c>
      <c r="AR137" s="259">
        <f t="shared" si="60"/>
        <v>0</v>
      </c>
      <c r="AS137" s="259" t="str">
        <f t="shared" si="60"/>
        <v>0</v>
      </c>
      <c r="AT137" s="259" t="str">
        <f t="shared" si="60"/>
        <v>$0</v>
      </c>
      <c r="AU137" s="259" t="str">
        <f t="shared" si="60"/>
        <v>$0</v>
      </c>
      <c r="AV137" s="259" t="str">
        <f t="shared" si="60"/>
        <v>$0</v>
      </c>
      <c r="AW137" s="259" t="str">
        <f t="shared" si="60"/>
        <v>$0</v>
      </c>
      <c r="AX137" s="259" t="str">
        <f t="shared" si="60"/>
        <v>$160</v>
      </c>
      <c r="AY137" s="269" t="s">
        <v>275</v>
      </c>
      <c r="AZ137" s="269"/>
      <c r="BA137" s="248" t="str">
        <f t="shared" si="61"/>
        <v>15,000</v>
      </c>
      <c r="BB137" s="259" t="str">
        <f t="shared" si="61"/>
        <v>195</v>
      </c>
      <c r="BC137" s="259" t="str">
        <f t="shared" si="61"/>
        <v>14</v>
      </c>
      <c r="BD137" s="259" t="str">
        <f t="shared" si="61"/>
        <v>279</v>
      </c>
      <c r="BE137" s="259" t="str">
        <f t="shared" si="61"/>
        <v>300</v>
      </c>
      <c r="BF137" s="259" t="str">
        <f t="shared" si="61"/>
        <v>86</v>
      </c>
      <c r="BG137" s="259" t="str">
        <f t="shared" si="61"/>
        <v>14</v>
      </c>
      <c r="BH137" s="259" t="str">
        <f t="shared" si="61"/>
        <v>8,815</v>
      </c>
      <c r="BI137" s="259" t="str">
        <f t="shared" si="61"/>
        <v>9</v>
      </c>
      <c r="BJ137" s="259" t="str">
        <f t="shared" si="61"/>
        <v>127,000</v>
      </c>
      <c r="BK137" s="259" t="str">
        <f t="shared" si="61"/>
        <v>-</v>
      </c>
      <c r="BL137" s="259">
        <f t="shared" si="61"/>
        <v>0</v>
      </c>
      <c r="BM137" s="259" t="str">
        <f t="shared" si="61"/>
        <v>-</v>
      </c>
      <c r="BN137" s="259" t="str">
        <f t="shared" si="61"/>
        <v>-</v>
      </c>
      <c r="BO137" s="259">
        <f t="shared" si="61"/>
        <v>0</v>
      </c>
      <c r="BP137" s="259" t="str">
        <f t="shared" si="61"/>
        <v>-</v>
      </c>
      <c r="BQ137" s="259" t="str">
        <f t="shared" si="61"/>
        <v>-</v>
      </c>
      <c r="BR137" s="259" t="str">
        <f t="shared" si="61"/>
        <v>-</v>
      </c>
      <c r="BS137" s="259" t="str">
        <f t="shared" si="61"/>
        <v>-</v>
      </c>
      <c r="BT137" s="259" t="str">
        <f t="shared" si="61"/>
        <v>$150</v>
      </c>
      <c r="BU137" s="269" t="s">
        <v>275</v>
      </c>
      <c r="BV137" s="269" t="s">
        <v>275</v>
      </c>
      <c r="BW137" s="248" t="str">
        <f t="shared" ref="BW137:CP137" si="66">BW37</f>
        <v>-</v>
      </c>
      <c r="BX137" s="259" t="str">
        <f t="shared" si="66"/>
        <v>-</v>
      </c>
      <c r="BY137" s="259" t="str">
        <f t="shared" si="66"/>
        <v>-</v>
      </c>
      <c r="BZ137" s="259" t="str">
        <f t="shared" si="66"/>
        <v>-</v>
      </c>
      <c r="CA137" s="259" t="str">
        <f t="shared" si="66"/>
        <v>-</v>
      </c>
      <c r="CB137" s="259" t="str">
        <f t="shared" si="66"/>
        <v>-</v>
      </c>
      <c r="CC137" s="259" t="str">
        <f t="shared" si="66"/>
        <v>-</v>
      </c>
      <c r="CD137" s="259" t="str">
        <f t="shared" si="66"/>
        <v>-</v>
      </c>
      <c r="CE137" s="259" t="str">
        <f t="shared" si="66"/>
        <v>-</v>
      </c>
      <c r="CF137" s="259" t="str">
        <f t="shared" si="66"/>
        <v>-</v>
      </c>
      <c r="CG137" s="259" t="str">
        <f t="shared" si="66"/>
        <v>-</v>
      </c>
      <c r="CH137" s="259" t="str">
        <f t="shared" si="66"/>
        <v>-</v>
      </c>
      <c r="CI137" s="259" t="str">
        <f t="shared" si="66"/>
        <v>-</v>
      </c>
      <c r="CJ137" s="259" t="str">
        <f t="shared" si="66"/>
        <v>-</v>
      </c>
      <c r="CK137" s="259" t="str">
        <f t="shared" si="66"/>
        <v>-</v>
      </c>
      <c r="CL137" s="259" t="str">
        <f t="shared" si="66"/>
        <v>-</v>
      </c>
      <c r="CM137" s="259" t="str">
        <f t="shared" si="66"/>
        <v>-</v>
      </c>
      <c r="CN137" s="259" t="str">
        <f t="shared" si="66"/>
        <v>-</v>
      </c>
      <c r="CO137" s="259" t="str">
        <f t="shared" si="66"/>
        <v>-</v>
      </c>
      <c r="CP137" s="259" t="str">
        <f t="shared" si="66"/>
        <v>-</v>
      </c>
      <c r="CQ137" s="269" t="s">
        <v>275</v>
      </c>
      <c r="CR137" s="269" t="s">
        <v>275</v>
      </c>
      <c r="CS137" s="248" t="str">
        <f t="shared" ref="CS137:DL137" si="67">CS37</f>
        <v>13,383</v>
      </c>
      <c r="CT137" s="259" t="str">
        <f t="shared" si="67"/>
        <v>195</v>
      </c>
      <c r="CU137" s="259" t="str">
        <f t="shared" si="67"/>
        <v>14</v>
      </c>
      <c r="CV137" s="259" t="str">
        <f t="shared" si="67"/>
        <v>279</v>
      </c>
      <c r="CW137" s="259" t="str">
        <f t="shared" si="67"/>
        <v>300</v>
      </c>
      <c r="CX137" s="259" t="str">
        <f t="shared" si="67"/>
        <v>86</v>
      </c>
      <c r="CY137" s="259" t="str">
        <f t="shared" si="67"/>
        <v>14</v>
      </c>
      <c r="CZ137" s="259" t="str">
        <f t="shared" si="67"/>
        <v>8,815</v>
      </c>
      <c r="DA137" s="259" t="str">
        <f t="shared" si="67"/>
        <v>9</v>
      </c>
      <c r="DB137" s="259" t="str">
        <f t="shared" si="67"/>
        <v>127,000</v>
      </c>
      <c r="DC137" s="259" t="str">
        <f t="shared" si="67"/>
        <v>-</v>
      </c>
      <c r="DD137" s="259" t="str">
        <f t="shared" si="67"/>
        <v>-</v>
      </c>
      <c r="DE137" s="259" t="str">
        <f t="shared" si="67"/>
        <v>-</v>
      </c>
      <c r="DF137" s="259" t="str">
        <f t="shared" si="67"/>
        <v>-</v>
      </c>
      <c r="DG137" s="259" t="str">
        <f t="shared" si="67"/>
        <v>-</v>
      </c>
      <c r="DH137" s="259" t="str">
        <f t="shared" si="67"/>
        <v>-</v>
      </c>
      <c r="DI137" s="259" t="str">
        <f t="shared" si="67"/>
        <v>-</v>
      </c>
      <c r="DJ137" s="259" t="str">
        <f t="shared" si="67"/>
        <v>-</v>
      </c>
      <c r="DK137" s="259" t="str">
        <f t="shared" si="67"/>
        <v>-</v>
      </c>
      <c r="DL137" s="259" t="str">
        <f t="shared" si="67"/>
        <v>$155</v>
      </c>
      <c r="DM137" s="269" t="s">
        <v>275</v>
      </c>
      <c r="DN137" s="269" t="s">
        <v>275</v>
      </c>
      <c r="DO137" s="248" t="str">
        <f t="shared" ref="DO137:EH137" si="68">DO37</f>
        <v>-3,234</v>
      </c>
      <c r="DP137" s="259" t="str">
        <f t="shared" si="68"/>
        <v>-1</v>
      </c>
      <c r="DQ137" s="259" t="str">
        <f t="shared" si="68"/>
        <v>0</v>
      </c>
      <c r="DR137" s="259" t="str">
        <f t="shared" si="68"/>
        <v>0</v>
      </c>
      <c r="DS137" s="259" t="str">
        <f t="shared" si="68"/>
        <v>0</v>
      </c>
      <c r="DT137" s="259" t="str">
        <f t="shared" si="68"/>
        <v>0</v>
      </c>
      <c r="DU137" s="259" t="str">
        <f t="shared" si="68"/>
        <v>0</v>
      </c>
      <c r="DV137" s="259" t="str">
        <f t="shared" si="68"/>
        <v>-1</v>
      </c>
      <c r="DW137" s="259" t="str">
        <f t="shared" si="68"/>
        <v>0</v>
      </c>
      <c r="DX137" s="259" t="str">
        <f t="shared" si="68"/>
        <v>0</v>
      </c>
      <c r="DY137" s="259" t="str">
        <f t="shared" si="68"/>
        <v>-</v>
      </c>
      <c r="DZ137" s="259" t="str">
        <f t="shared" si="68"/>
        <v>-</v>
      </c>
      <c r="EA137" s="259" t="str">
        <f t="shared" si="68"/>
        <v>-</v>
      </c>
      <c r="EB137" s="259" t="str">
        <f t="shared" si="68"/>
        <v>-</v>
      </c>
      <c r="EC137" s="259" t="str">
        <f t="shared" si="68"/>
        <v>-</v>
      </c>
      <c r="ED137" s="259" t="str">
        <f t="shared" si="68"/>
        <v>-</v>
      </c>
      <c r="EE137" s="259" t="str">
        <f t="shared" si="68"/>
        <v>-</v>
      </c>
      <c r="EF137" s="259" t="str">
        <f t="shared" si="68"/>
        <v>-</v>
      </c>
      <c r="EG137" s="259" t="str">
        <f t="shared" si="68"/>
        <v>-</v>
      </c>
      <c r="EH137" s="259" t="str">
        <f t="shared" si="68"/>
        <v>$10</v>
      </c>
      <c r="EI137" s="269" t="s">
        <v>275</v>
      </c>
      <c r="EJ137" s="269" t="s">
        <v>275</v>
      </c>
      <c r="EK137" s="248" t="str">
        <f t="shared" ref="EK137:FD137" si="69">EK37</f>
        <v>-</v>
      </c>
      <c r="EL137" s="259" t="str">
        <f t="shared" si="69"/>
        <v>-</v>
      </c>
      <c r="EM137" s="259" t="str">
        <f t="shared" si="69"/>
        <v>-</v>
      </c>
      <c r="EN137" s="259" t="str">
        <f t="shared" si="69"/>
        <v>-</v>
      </c>
      <c r="EO137" s="259" t="str">
        <f t="shared" si="69"/>
        <v>-</v>
      </c>
      <c r="EP137" s="259" t="str">
        <f t="shared" si="69"/>
        <v>-</v>
      </c>
      <c r="EQ137" s="259" t="str">
        <f t="shared" si="69"/>
        <v>-</v>
      </c>
      <c r="ER137" s="259" t="str">
        <f t="shared" si="69"/>
        <v>-</v>
      </c>
      <c r="ES137" s="259" t="str">
        <f t="shared" si="69"/>
        <v>-</v>
      </c>
      <c r="ET137" s="259" t="str">
        <f t="shared" si="69"/>
        <v>-</v>
      </c>
      <c r="EU137" s="259" t="str">
        <f t="shared" si="69"/>
        <v>-</v>
      </c>
      <c r="EV137" s="259" t="str">
        <f t="shared" si="69"/>
        <v>-</v>
      </c>
      <c r="EW137" s="259" t="str">
        <f t="shared" si="69"/>
        <v>-</v>
      </c>
      <c r="EX137" s="259" t="str">
        <f t="shared" si="69"/>
        <v>-</v>
      </c>
      <c r="EY137" s="259" t="str">
        <f t="shared" si="69"/>
        <v>-</v>
      </c>
      <c r="EZ137" s="259" t="str">
        <f t="shared" si="69"/>
        <v>-</v>
      </c>
      <c r="FA137" s="259" t="str">
        <f t="shared" si="69"/>
        <v>-</v>
      </c>
      <c r="FB137" s="259" t="str">
        <f t="shared" si="69"/>
        <v>-</v>
      </c>
      <c r="FC137" s="259" t="str">
        <f t="shared" si="69"/>
        <v>-</v>
      </c>
      <c r="FD137" s="259" t="str">
        <f t="shared" si="69"/>
        <v>-</v>
      </c>
      <c r="FE137" s="269" t="s">
        <v>275</v>
      </c>
    </row>
    <row r="138" spans="1:16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2"/>
      <c r="V138" s="12"/>
      <c r="W138" s="12"/>
      <c r="X138" s="12"/>
      <c r="Y138" s="12"/>
      <c r="Z138" s="12"/>
      <c r="AA138" s="12"/>
      <c r="AB138" s="12"/>
      <c r="AC138" s="248" t="s">
        <v>153</v>
      </c>
      <c r="AD138" s="257" t="str">
        <f t="shared" ca="1" si="59"/>
        <v>$125</v>
      </c>
      <c r="AE138" s="259" t="str">
        <f t="shared" ref="AE138" si="70">AE38</f>
        <v>14,000</v>
      </c>
      <c r="AF138" s="259" t="str">
        <f t="shared" ref="AF138:AS138" si="71">AF38</f>
        <v>395</v>
      </c>
      <c r="AG138" s="259" t="str">
        <f t="shared" si="71"/>
        <v>-</v>
      </c>
      <c r="AH138" s="259" t="str">
        <f t="shared" si="71"/>
        <v>195</v>
      </c>
      <c r="AI138" s="259" t="str">
        <f t="shared" si="71"/>
        <v>7</v>
      </c>
      <c r="AJ138" s="259" t="str">
        <f t="shared" si="71"/>
        <v>3</v>
      </c>
      <c r="AK138" s="259" t="str">
        <f t="shared" si="71"/>
        <v>32</v>
      </c>
      <c r="AL138" s="259" t="str">
        <f t="shared" si="71"/>
        <v>79,000</v>
      </c>
      <c r="AM138" s="259" t="str">
        <f t="shared" si="71"/>
        <v>34</v>
      </c>
      <c r="AN138" s="259" t="str">
        <f t="shared" si="71"/>
        <v>381,000</v>
      </c>
      <c r="AO138" s="259" t="str">
        <f t="shared" si="71"/>
        <v>49,000</v>
      </c>
      <c r="AP138" s="259" t="str">
        <f t="shared" si="71"/>
        <v>49,005</v>
      </c>
      <c r="AQ138" s="259" t="str">
        <f t="shared" si="71"/>
        <v>20</v>
      </c>
      <c r="AR138" s="259" t="str">
        <f t="shared" si="71"/>
        <v>210,000</v>
      </c>
      <c r="AS138" s="259" t="str">
        <f t="shared" si="71"/>
        <v>402,000</v>
      </c>
      <c r="AT138" s="259" t="str">
        <f t="shared" ref="AT138:AX138" si="72">AT38</f>
        <v>$2,500,000</v>
      </c>
      <c r="AU138" s="259" t="str">
        <f t="shared" si="72"/>
        <v>$3,157,000</v>
      </c>
      <c r="AV138" s="259" t="str">
        <f t="shared" si="72"/>
        <v>$3,022,000</v>
      </c>
      <c r="AW138" s="259" t="str">
        <f t="shared" si="72"/>
        <v>$8,679,000</v>
      </c>
      <c r="AX138" s="259" t="str">
        <f t="shared" si="72"/>
        <v>$125</v>
      </c>
      <c r="AY138" s="269" t="s">
        <v>275</v>
      </c>
      <c r="AZ138" s="269"/>
      <c r="BA138" s="248" t="str">
        <f t="shared" si="61"/>
        <v>14,000</v>
      </c>
      <c r="BB138" s="259" t="str">
        <f t="shared" si="61"/>
        <v>447</v>
      </c>
      <c r="BC138" s="259">
        <f t="shared" si="61"/>
        <v>0</v>
      </c>
      <c r="BD138" s="259" t="str">
        <f t="shared" si="61"/>
        <v>197</v>
      </c>
      <c r="BE138" s="259" t="str">
        <f t="shared" si="61"/>
        <v>8</v>
      </c>
      <c r="BF138" s="259" t="str">
        <f t="shared" si="61"/>
        <v>2</v>
      </c>
      <c r="BG138" s="259" t="str">
        <f t="shared" si="61"/>
        <v>32</v>
      </c>
      <c r="BH138" s="259" t="str">
        <f t="shared" si="61"/>
        <v>80</v>
      </c>
      <c r="BI138" s="259" t="str">
        <f t="shared" si="61"/>
        <v>32</v>
      </c>
      <c r="BJ138" s="259" t="str">
        <f t="shared" si="61"/>
        <v>361,000</v>
      </c>
      <c r="BK138" s="259" t="str">
        <f t="shared" si="61"/>
        <v>22</v>
      </c>
      <c r="BL138" s="259" t="str">
        <f t="shared" si="61"/>
        <v>29</v>
      </c>
      <c r="BM138" s="259" t="str">
        <f t="shared" si="61"/>
        <v>17</v>
      </c>
      <c r="BN138" s="259" t="str">
        <f t="shared" si="61"/>
        <v>82,000</v>
      </c>
      <c r="BO138" s="259" t="str">
        <f t="shared" si="61"/>
        <v>194,000</v>
      </c>
      <c r="BP138" s="259" t="str">
        <f t="shared" si="61"/>
        <v>$2,500,000</v>
      </c>
      <c r="BQ138" s="259" t="str">
        <f t="shared" si="61"/>
        <v>$2,800,000</v>
      </c>
      <c r="BR138" s="259" t="str">
        <f t="shared" si="61"/>
        <v>$2,800,000</v>
      </c>
      <c r="BS138" s="259" t="str">
        <f t="shared" si="61"/>
        <v>$7,800,000</v>
      </c>
      <c r="BT138" s="259" t="str">
        <f t="shared" si="61"/>
        <v>$125</v>
      </c>
      <c r="BU138" s="269" t="s">
        <v>275</v>
      </c>
      <c r="BV138" s="269" t="s">
        <v>275</v>
      </c>
      <c r="BW138" s="248" t="str">
        <f t="shared" ref="BW138:CP138" si="73">BW38</f>
        <v>14,000</v>
      </c>
      <c r="BX138" s="259" t="str">
        <f t="shared" si="73"/>
        <v>315</v>
      </c>
      <c r="BY138" s="259" t="str">
        <f t="shared" si="73"/>
        <v>98</v>
      </c>
      <c r="BZ138" s="259" t="str">
        <f t="shared" si="73"/>
        <v>200</v>
      </c>
      <c r="CA138" s="259" t="str">
        <f t="shared" si="73"/>
        <v>7</v>
      </c>
      <c r="CB138" s="259" t="str">
        <f t="shared" si="73"/>
        <v>2</v>
      </c>
      <c r="CC138" s="259" t="str">
        <f t="shared" si="73"/>
        <v>32</v>
      </c>
      <c r="CD138" s="259" t="str">
        <f t="shared" si="73"/>
        <v>80</v>
      </c>
      <c r="CE138" s="259" t="str">
        <f t="shared" si="73"/>
        <v>32</v>
      </c>
      <c r="CF138" s="259" t="str">
        <f t="shared" si="73"/>
        <v>361,000</v>
      </c>
      <c r="CG138" s="259" t="str">
        <f t="shared" si="73"/>
        <v>13,000</v>
      </c>
      <c r="CH138" s="259" t="str">
        <f t="shared" si="73"/>
        <v>13,000</v>
      </c>
      <c r="CI138" s="259">
        <f t="shared" si="73"/>
        <v>0</v>
      </c>
      <c r="CJ138" s="259" t="str">
        <f t="shared" si="73"/>
        <v>15,000</v>
      </c>
      <c r="CK138" s="259" t="str">
        <f t="shared" si="73"/>
        <v>95,000</v>
      </c>
      <c r="CL138" s="259" t="str">
        <f t="shared" si="73"/>
        <v>$1,900,000</v>
      </c>
      <c r="CM138" s="259" t="str">
        <f t="shared" si="73"/>
        <v>$2,300,000</v>
      </c>
      <c r="CN138" s="259" t="str">
        <f t="shared" si="73"/>
        <v>$1,600,000</v>
      </c>
      <c r="CO138" s="259" t="str">
        <f t="shared" si="73"/>
        <v>$5,800,000</v>
      </c>
      <c r="CP138" s="259" t="str">
        <f t="shared" si="73"/>
        <v>$125</v>
      </c>
      <c r="CQ138" s="269" t="s">
        <v>275</v>
      </c>
      <c r="CR138" s="269" t="s">
        <v>275</v>
      </c>
      <c r="CS138" s="248" t="str">
        <f t="shared" ref="CS138:DL138" si="74">CS38</f>
        <v>14,000</v>
      </c>
      <c r="CT138" s="259" t="str">
        <f t="shared" si="74"/>
        <v>386</v>
      </c>
      <c r="CU138" s="259" t="str">
        <f t="shared" si="74"/>
        <v>49</v>
      </c>
      <c r="CV138" s="259" t="str">
        <f t="shared" si="74"/>
        <v>197</v>
      </c>
      <c r="CW138" s="259" t="str">
        <f t="shared" si="74"/>
        <v>7</v>
      </c>
      <c r="CX138" s="259" t="str">
        <f t="shared" si="74"/>
        <v>2</v>
      </c>
      <c r="CY138" s="259" t="str">
        <f t="shared" si="74"/>
        <v>32</v>
      </c>
      <c r="CZ138" s="259" t="str">
        <f t="shared" si="74"/>
        <v>26,387</v>
      </c>
      <c r="DA138" s="259" t="str">
        <f t="shared" si="74"/>
        <v>33</v>
      </c>
      <c r="DB138" s="259" t="str">
        <f t="shared" si="74"/>
        <v>367,667</v>
      </c>
      <c r="DC138" s="259" t="str">
        <f t="shared" si="74"/>
        <v>20,674</v>
      </c>
      <c r="DD138" s="259" t="str">
        <f t="shared" si="74"/>
        <v>20,678</v>
      </c>
      <c r="DE138" s="259" t="str">
        <f t="shared" si="74"/>
        <v>12</v>
      </c>
      <c r="DF138" s="259" t="str">
        <f t="shared" si="74"/>
        <v>102,333</v>
      </c>
      <c r="DG138" s="259" t="str">
        <f t="shared" si="74"/>
        <v>230,333</v>
      </c>
      <c r="DH138" s="259" t="str">
        <f t="shared" si="74"/>
        <v>$2,300,000</v>
      </c>
      <c r="DI138" s="259" t="str">
        <f t="shared" si="74"/>
        <v>$2,752,333</v>
      </c>
      <c r="DJ138" s="259" t="str">
        <f t="shared" si="74"/>
        <v>$2,474,000</v>
      </c>
      <c r="DK138" s="259" t="str">
        <f t="shared" si="74"/>
        <v>$7,426,333</v>
      </c>
      <c r="DL138" s="259" t="str">
        <f t="shared" si="74"/>
        <v>$125</v>
      </c>
      <c r="DM138" s="269" t="s">
        <v>275</v>
      </c>
      <c r="DN138" s="269" t="s">
        <v>275</v>
      </c>
      <c r="DO138" s="248" t="str">
        <f t="shared" ref="DO138:EH138" si="75">DO38</f>
        <v>0</v>
      </c>
      <c r="DP138" s="259" t="str">
        <f t="shared" si="75"/>
        <v>-52</v>
      </c>
      <c r="DQ138" s="259" t="str">
        <f t="shared" si="75"/>
        <v>-</v>
      </c>
      <c r="DR138" s="259" t="str">
        <f t="shared" si="75"/>
        <v>-2</v>
      </c>
      <c r="DS138" s="259" t="str">
        <f t="shared" si="75"/>
        <v>-1</v>
      </c>
      <c r="DT138" s="259" t="str">
        <f t="shared" si="75"/>
        <v>1</v>
      </c>
      <c r="DU138" s="259" t="str">
        <f t="shared" si="75"/>
        <v>0</v>
      </c>
      <c r="DV138" s="259" t="str">
        <f t="shared" si="75"/>
        <v>78,920</v>
      </c>
      <c r="DW138" s="259" t="str">
        <f t="shared" si="75"/>
        <v>2</v>
      </c>
      <c r="DX138" s="259" t="str">
        <f t="shared" si="75"/>
        <v>20,000</v>
      </c>
      <c r="DY138" s="259" t="str">
        <f t="shared" si="75"/>
        <v>48,978</v>
      </c>
      <c r="DZ138" s="259" t="str">
        <f t="shared" si="75"/>
        <v>48,976</v>
      </c>
      <c r="EA138" s="259" t="str">
        <f t="shared" si="75"/>
        <v>3</v>
      </c>
      <c r="EB138" s="259" t="str">
        <f t="shared" si="75"/>
        <v>128,000</v>
      </c>
      <c r="EC138" s="259" t="str">
        <f t="shared" si="75"/>
        <v>208,000</v>
      </c>
      <c r="ED138" s="259" t="str">
        <f t="shared" si="75"/>
        <v>$0</v>
      </c>
      <c r="EE138" s="259" t="str">
        <f t="shared" si="75"/>
        <v>$357,000</v>
      </c>
      <c r="EF138" s="259" t="str">
        <f t="shared" si="75"/>
        <v>$222,000</v>
      </c>
      <c r="EG138" s="259" t="str">
        <f t="shared" si="75"/>
        <v>$879,000</v>
      </c>
      <c r="EH138" s="259" t="str">
        <f t="shared" si="75"/>
        <v>$0</v>
      </c>
      <c r="EI138" s="269" t="s">
        <v>275</v>
      </c>
      <c r="EJ138" s="269" t="s">
        <v>275</v>
      </c>
      <c r="EK138" s="248" t="str">
        <f t="shared" ref="EK138:FD138" si="76">EK38</f>
        <v>0</v>
      </c>
      <c r="EL138" s="259" t="str">
        <f t="shared" si="76"/>
        <v>132</v>
      </c>
      <c r="EM138" s="259" t="str">
        <f t="shared" si="76"/>
        <v>-98</v>
      </c>
      <c r="EN138" s="259" t="str">
        <f t="shared" si="76"/>
        <v>-3</v>
      </c>
      <c r="EO138" s="259" t="str">
        <f t="shared" si="76"/>
        <v>1</v>
      </c>
      <c r="EP138" s="259" t="str">
        <f t="shared" si="76"/>
        <v>0</v>
      </c>
      <c r="EQ138" s="259" t="str">
        <f t="shared" si="76"/>
        <v>0</v>
      </c>
      <c r="ER138" s="259" t="str">
        <f t="shared" si="76"/>
        <v>0</v>
      </c>
      <c r="ES138" s="259" t="str">
        <f t="shared" si="76"/>
        <v>0</v>
      </c>
      <c r="ET138" s="259" t="str">
        <f t="shared" si="76"/>
        <v>0</v>
      </c>
      <c r="EU138" s="259" t="str">
        <f t="shared" si="76"/>
        <v>-12,978</v>
      </c>
      <c r="EV138" s="259" t="str">
        <f t="shared" si="76"/>
        <v>-12,971</v>
      </c>
      <c r="EW138" s="259" t="str">
        <f t="shared" si="76"/>
        <v>17</v>
      </c>
      <c r="EX138" s="259" t="str">
        <f t="shared" si="76"/>
        <v>67,000</v>
      </c>
      <c r="EY138" s="259" t="str">
        <f t="shared" si="76"/>
        <v>99,000</v>
      </c>
      <c r="EZ138" s="259" t="str">
        <f t="shared" si="76"/>
        <v>$600,000</v>
      </c>
      <c r="FA138" s="259" t="str">
        <f t="shared" si="76"/>
        <v>$500,000</v>
      </c>
      <c r="FB138" s="259" t="str">
        <f t="shared" si="76"/>
        <v>$1,200,000</v>
      </c>
      <c r="FC138" s="259" t="str">
        <f t="shared" si="76"/>
        <v>$2,000,000</v>
      </c>
      <c r="FD138" s="259" t="str">
        <f t="shared" si="76"/>
        <v>$0</v>
      </c>
      <c r="FE138" s="269" t="s">
        <v>275</v>
      </c>
    </row>
    <row r="139" spans="1:16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2"/>
      <c r="V139" s="12"/>
      <c r="W139" s="12"/>
      <c r="X139" s="12"/>
      <c r="Y139" s="12"/>
      <c r="Z139" s="12"/>
      <c r="AA139" s="12"/>
      <c r="AB139" s="12"/>
      <c r="AC139" s="248" t="s">
        <v>154</v>
      </c>
      <c r="AD139" s="257" t="str">
        <f t="shared" ca="1" si="59"/>
        <v>-</v>
      </c>
      <c r="AE139" s="259" t="str">
        <f t="shared" ref="AE139" si="77">AE39</f>
        <v>-</v>
      </c>
      <c r="AF139" s="259" t="str">
        <f t="shared" ref="AF139:AS139" si="78">AF39</f>
        <v>-</v>
      </c>
      <c r="AG139" s="259" t="str">
        <f t="shared" si="78"/>
        <v>-</v>
      </c>
      <c r="AH139" s="259" t="str">
        <f t="shared" si="78"/>
        <v>-</v>
      </c>
      <c r="AI139" s="259" t="str">
        <f t="shared" si="78"/>
        <v>-</v>
      </c>
      <c r="AJ139" s="259" t="str">
        <f t="shared" si="78"/>
        <v>-</v>
      </c>
      <c r="AK139" s="259" t="str">
        <f t="shared" si="78"/>
        <v>-</v>
      </c>
      <c r="AL139" s="259" t="str">
        <f t="shared" si="78"/>
        <v>-</v>
      </c>
      <c r="AM139" s="259" t="str">
        <f t="shared" si="78"/>
        <v>-</v>
      </c>
      <c r="AN139" s="259" t="str">
        <f t="shared" si="78"/>
        <v>-</v>
      </c>
      <c r="AO139" s="259" t="str">
        <f t="shared" si="78"/>
        <v>-</v>
      </c>
      <c r="AP139" s="259" t="str">
        <f t="shared" si="78"/>
        <v>-</v>
      </c>
      <c r="AQ139" s="259" t="str">
        <f t="shared" si="78"/>
        <v>-</v>
      </c>
      <c r="AR139" s="259" t="str">
        <f t="shared" si="78"/>
        <v>-</v>
      </c>
      <c r="AS139" s="259" t="str">
        <f t="shared" si="78"/>
        <v>-</v>
      </c>
      <c r="AT139" s="259" t="str">
        <f t="shared" ref="AT139:AX139" si="79">AT39</f>
        <v>-</v>
      </c>
      <c r="AU139" s="259" t="str">
        <f t="shared" si="79"/>
        <v>-</v>
      </c>
      <c r="AV139" s="259" t="str">
        <f t="shared" si="79"/>
        <v>-</v>
      </c>
      <c r="AW139" s="259" t="str">
        <f t="shared" si="79"/>
        <v>-</v>
      </c>
      <c r="AX139" s="259" t="str">
        <f t="shared" si="79"/>
        <v>-</v>
      </c>
      <c r="AY139" s="269" t="s">
        <v>275</v>
      </c>
      <c r="AZ139" s="269"/>
      <c r="BA139" s="248" t="str">
        <f t="shared" ref="BA139:BT139" si="80">BA39</f>
        <v>-</v>
      </c>
      <c r="BB139" s="259" t="str">
        <f t="shared" si="80"/>
        <v>-</v>
      </c>
      <c r="BC139" s="259" t="str">
        <f t="shared" si="80"/>
        <v>-</v>
      </c>
      <c r="BD139" s="259" t="str">
        <f t="shared" si="80"/>
        <v>-</v>
      </c>
      <c r="BE139" s="259" t="str">
        <f t="shared" si="80"/>
        <v>-</v>
      </c>
      <c r="BF139" s="259" t="str">
        <f t="shared" si="80"/>
        <v>-</v>
      </c>
      <c r="BG139" s="259" t="str">
        <f t="shared" si="80"/>
        <v>-</v>
      </c>
      <c r="BH139" s="259" t="str">
        <f t="shared" si="80"/>
        <v>-</v>
      </c>
      <c r="BI139" s="259" t="str">
        <f t="shared" si="80"/>
        <v>-</v>
      </c>
      <c r="BJ139" s="259" t="str">
        <f t="shared" si="80"/>
        <v>-</v>
      </c>
      <c r="BK139" s="259" t="str">
        <f t="shared" si="80"/>
        <v>-</v>
      </c>
      <c r="BL139" s="259" t="str">
        <f t="shared" si="80"/>
        <v>-</v>
      </c>
      <c r="BM139" s="259" t="str">
        <f t="shared" si="80"/>
        <v>-</v>
      </c>
      <c r="BN139" s="259" t="str">
        <f t="shared" si="80"/>
        <v>-</v>
      </c>
      <c r="BO139" s="259" t="str">
        <f t="shared" si="80"/>
        <v>-</v>
      </c>
      <c r="BP139" s="259" t="str">
        <f t="shared" si="80"/>
        <v>-</v>
      </c>
      <c r="BQ139" s="259" t="str">
        <f t="shared" si="80"/>
        <v>-</v>
      </c>
      <c r="BR139" s="259" t="str">
        <f t="shared" si="80"/>
        <v>-</v>
      </c>
      <c r="BS139" s="259" t="str">
        <f t="shared" si="80"/>
        <v>-</v>
      </c>
      <c r="BT139" s="259" t="str">
        <f t="shared" si="80"/>
        <v>-</v>
      </c>
      <c r="BU139" s="269" t="s">
        <v>275</v>
      </c>
      <c r="BV139" s="269" t="s">
        <v>275</v>
      </c>
      <c r="BW139" s="248" t="str">
        <f t="shared" ref="BW139:CP139" si="81">BW39</f>
        <v>37,650</v>
      </c>
      <c r="BX139" s="259" t="str">
        <f t="shared" si="81"/>
        <v>375</v>
      </c>
      <c r="BY139" s="259">
        <f t="shared" si="81"/>
        <v>0</v>
      </c>
      <c r="BZ139" s="259" t="str">
        <f t="shared" si="81"/>
        <v>88</v>
      </c>
      <c r="CA139" s="259" t="str">
        <f t="shared" si="81"/>
        <v>30</v>
      </c>
      <c r="CB139" s="259">
        <f t="shared" si="81"/>
        <v>0</v>
      </c>
      <c r="CC139" s="259" t="str">
        <f t="shared" si="81"/>
        <v>90</v>
      </c>
      <c r="CD139" s="259" t="str">
        <f t="shared" si="81"/>
        <v>31,600</v>
      </c>
      <c r="CE139" s="259" t="str">
        <f t="shared" si="81"/>
        <v>80</v>
      </c>
      <c r="CF139" s="259" t="str">
        <f t="shared" si="81"/>
        <v>400,000</v>
      </c>
      <c r="CG139" s="259" t="str">
        <f t="shared" si="81"/>
        <v>150</v>
      </c>
      <c r="CH139" s="259" t="str">
        <f t="shared" si="81"/>
        <v>60,970</v>
      </c>
      <c r="CI139" s="259" t="str">
        <f t="shared" si="81"/>
        <v>20,000</v>
      </c>
      <c r="CJ139" s="259" t="str">
        <f t="shared" si="81"/>
        <v>500,000</v>
      </c>
      <c r="CK139" s="259" t="str">
        <f t="shared" si="81"/>
        <v>730,701</v>
      </c>
      <c r="CL139" s="259" t="str">
        <f t="shared" si="81"/>
        <v>-</v>
      </c>
      <c r="CM139" s="259" t="str">
        <f t="shared" si="81"/>
        <v>-</v>
      </c>
      <c r="CN139" s="259" t="str">
        <f t="shared" si="81"/>
        <v>$6,666,845</v>
      </c>
      <c r="CO139" s="259" t="str">
        <f t="shared" si="81"/>
        <v>$14,951,604</v>
      </c>
      <c r="CP139" s="259" t="str">
        <f t="shared" si="81"/>
        <v>$130</v>
      </c>
      <c r="CQ139" s="269" t="s">
        <v>275</v>
      </c>
      <c r="CR139" s="269" t="s">
        <v>275</v>
      </c>
      <c r="CS139" s="248" t="str">
        <f t="shared" ref="CS139:DL139" si="82">CS39</f>
        <v>-</v>
      </c>
      <c r="CT139" s="259" t="str">
        <f t="shared" si="82"/>
        <v>-</v>
      </c>
      <c r="CU139" s="259" t="str">
        <f t="shared" si="82"/>
        <v>-</v>
      </c>
      <c r="CV139" s="259" t="str">
        <f t="shared" si="82"/>
        <v>-</v>
      </c>
      <c r="CW139" s="259" t="str">
        <f t="shared" si="82"/>
        <v>-</v>
      </c>
      <c r="CX139" s="259" t="str">
        <f t="shared" si="82"/>
        <v>-</v>
      </c>
      <c r="CY139" s="259" t="str">
        <f t="shared" si="82"/>
        <v>-</v>
      </c>
      <c r="CZ139" s="259" t="str">
        <f t="shared" si="82"/>
        <v>-</v>
      </c>
      <c r="DA139" s="259" t="str">
        <f t="shared" si="82"/>
        <v>-</v>
      </c>
      <c r="DB139" s="259" t="str">
        <f t="shared" si="82"/>
        <v>-</v>
      </c>
      <c r="DC139" s="259" t="str">
        <f t="shared" si="82"/>
        <v>-</v>
      </c>
      <c r="DD139" s="259" t="str">
        <f t="shared" si="82"/>
        <v>-</v>
      </c>
      <c r="DE139" s="259" t="str">
        <f t="shared" si="82"/>
        <v>-</v>
      </c>
      <c r="DF139" s="259" t="str">
        <f t="shared" si="82"/>
        <v>-</v>
      </c>
      <c r="DG139" s="259" t="str">
        <f t="shared" si="82"/>
        <v>-</v>
      </c>
      <c r="DH139" s="259" t="str">
        <f t="shared" si="82"/>
        <v>-</v>
      </c>
      <c r="DI139" s="259" t="str">
        <f t="shared" si="82"/>
        <v>-</v>
      </c>
      <c r="DJ139" s="259" t="str">
        <f t="shared" si="82"/>
        <v>-</v>
      </c>
      <c r="DK139" s="259" t="str">
        <f t="shared" si="82"/>
        <v>-</v>
      </c>
      <c r="DL139" s="259" t="str">
        <f t="shared" si="82"/>
        <v>-</v>
      </c>
      <c r="DM139" s="269" t="s">
        <v>275</v>
      </c>
      <c r="DN139" s="269" t="s">
        <v>275</v>
      </c>
      <c r="DO139" s="248" t="str">
        <f t="shared" ref="DO139:EH139" si="83">DO39</f>
        <v>-</v>
      </c>
      <c r="DP139" s="259" t="str">
        <f t="shared" si="83"/>
        <v>-</v>
      </c>
      <c r="DQ139" s="259" t="str">
        <f t="shared" si="83"/>
        <v>-</v>
      </c>
      <c r="DR139" s="259" t="str">
        <f t="shared" si="83"/>
        <v>-</v>
      </c>
      <c r="DS139" s="259" t="str">
        <f t="shared" si="83"/>
        <v>-</v>
      </c>
      <c r="DT139" s="259" t="str">
        <f t="shared" si="83"/>
        <v>-</v>
      </c>
      <c r="DU139" s="259" t="str">
        <f t="shared" si="83"/>
        <v>-</v>
      </c>
      <c r="DV139" s="259" t="str">
        <f t="shared" si="83"/>
        <v>-</v>
      </c>
      <c r="DW139" s="259" t="str">
        <f t="shared" si="83"/>
        <v>-</v>
      </c>
      <c r="DX139" s="259" t="str">
        <f t="shared" si="83"/>
        <v>-</v>
      </c>
      <c r="DY139" s="259" t="str">
        <f t="shared" si="83"/>
        <v>-</v>
      </c>
      <c r="DZ139" s="259" t="str">
        <f t="shared" si="83"/>
        <v>-</v>
      </c>
      <c r="EA139" s="259" t="str">
        <f t="shared" si="83"/>
        <v>-</v>
      </c>
      <c r="EB139" s="259" t="str">
        <f t="shared" si="83"/>
        <v>-</v>
      </c>
      <c r="EC139" s="259" t="str">
        <f t="shared" si="83"/>
        <v>-</v>
      </c>
      <c r="ED139" s="259" t="str">
        <f t="shared" si="83"/>
        <v>-</v>
      </c>
      <c r="EE139" s="259" t="str">
        <f t="shared" si="83"/>
        <v>-</v>
      </c>
      <c r="EF139" s="259" t="str">
        <f t="shared" si="83"/>
        <v>-</v>
      </c>
      <c r="EG139" s="259" t="str">
        <f t="shared" si="83"/>
        <v>-</v>
      </c>
      <c r="EH139" s="259" t="str">
        <f t="shared" si="83"/>
        <v>-</v>
      </c>
      <c r="EI139" s="269" t="s">
        <v>275</v>
      </c>
      <c r="EJ139" s="269" t="s">
        <v>275</v>
      </c>
      <c r="EK139" s="248" t="str">
        <f t="shared" ref="EK139:FD139" si="84">EK39</f>
        <v>-</v>
      </c>
      <c r="EL139" s="259" t="str">
        <f t="shared" si="84"/>
        <v>-</v>
      </c>
      <c r="EM139" s="259" t="str">
        <f t="shared" si="84"/>
        <v>-</v>
      </c>
      <c r="EN139" s="259" t="str">
        <f t="shared" si="84"/>
        <v>-</v>
      </c>
      <c r="EO139" s="259" t="str">
        <f t="shared" si="84"/>
        <v>-</v>
      </c>
      <c r="EP139" s="259" t="str">
        <f t="shared" si="84"/>
        <v>-</v>
      </c>
      <c r="EQ139" s="259" t="str">
        <f t="shared" si="84"/>
        <v>-</v>
      </c>
      <c r="ER139" s="259" t="str">
        <f t="shared" si="84"/>
        <v>-</v>
      </c>
      <c r="ES139" s="259" t="str">
        <f t="shared" si="84"/>
        <v>-</v>
      </c>
      <c r="ET139" s="259" t="str">
        <f t="shared" si="84"/>
        <v>-</v>
      </c>
      <c r="EU139" s="259" t="str">
        <f t="shared" si="84"/>
        <v>-</v>
      </c>
      <c r="EV139" s="259" t="str">
        <f t="shared" si="84"/>
        <v>-</v>
      </c>
      <c r="EW139" s="259" t="str">
        <f t="shared" si="84"/>
        <v>-</v>
      </c>
      <c r="EX139" s="259" t="str">
        <f t="shared" si="84"/>
        <v>-</v>
      </c>
      <c r="EY139" s="259" t="str">
        <f t="shared" si="84"/>
        <v>-</v>
      </c>
      <c r="EZ139" s="259" t="str">
        <f t="shared" si="84"/>
        <v>-</v>
      </c>
      <c r="FA139" s="259" t="str">
        <f t="shared" si="84"/>
        <v>-</v>
      </c>
      <c r="FB139" s="259" t="str">
        <f t="shared" si="84"/>
        <v>-</v>
      </c>
      <c r="FC139" s="259" t="str">
        <f t="shared" si="84"/>
        <v>-</v>
      </c>
      <c r="FD139" s="259" t="str">
        <f t="shared" si="84"/>
        <v>-</v>
      </c>
      <c r="FE139" s="269" t="s">
        <v>275</v>
      </c>
    </row>
    <row r="140" spans="1:16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248" t="s">
        <v>131</v>
      </c>
      <c r="AD140" s="257" t="str">
        <f t="shared" ca="1" si="59"/>
        <v>-</v>
      </c>
      <c r="AE140" s="259" t="str">
        <f t="shared" ref="AE140" si="85">AE40</f>
        <v>9,060</v>
      </c>
      <c r="AF140" s="259" t="str">
        <f t="shared" ref="AF140:AS140" si="86">AF40</f>
        <v>1,945</v>
      </c>
      <c r="AG140" s="259" t="str">
        <f t="shared" si="86"/>
        <v>600</v>
      </c>
      <c r="AH140" s="259" t="str">
        <f t="shared" si="86"/>
        <v>1,025</v>
      </c>
      <c r="AI140" s="259" t="str">
        <f t="shared" si="86"/>
        <v>193</v>
      </c>
      <c r="AJ140" s="259" t="str">
        <f t="shared" si="86"/>
        <v>77</v>
      </c>
      <c r="AK140" s="259" t="str">
        <f t="shared" si="86"/>
        <v>250</v>
      </c>
      <c r="AL140" s="259" t="str">
        <f t="shared" si="86"/>
        <v>10,000</v>
      </c>
      <c r="AM140" s="259" t="str">
        <f t="shared" si="86"/>
        <v>12</v>
      </c>
      <c r="AN140" s="259" t="str">
        <f t="shared" si="86"/>
        <v>60,000</v>
      </c>
      <c r="AO140" s="259" t="str">
        <f t="shared" si="86"/>
        <v>20,636</v>
      </c>
      <c r="AP140" s="259" t="str">
        <f t="shared" si="86"/>
        <v>40,737</v>
      </c>
      <c r="AQ140" s="259" t="str">
        <f t="shared" si="86"/>
        <v>111,922</v>
      </c>
      <c r="AR140" s="259" t="str">
        <f t="shared" si="86"/>
        <v>845,276</v>
      </c>
      <c r="AS140" s="259" t="str">
        <f t="shared" si="86"/>
        <v>845,276</v>
      </c>
      <c r="AT140" s="259" t="str">
        <f t="shared" ref="AT140:AX140" si="87">AT40</f>
        <v>$49,295,797</v>
      </c>
      <c r="AU140" s="259" t="str">
        <f t="shared" si="87"/>
        <v>$8,352,501</v>
      </c>
      <c r="AV140" s="259" t="str">
        <f t="shared" si="87"/>
        <v>$6,239,395</v>
      </c>
      <c r="AW140" s="259" t="str">
        <f t="shared" si="87"/>
        <v>$63,887,693</v>
      </c>
      <c r="AX140" s="259" t="str">
        <f t="shared" si="87"/>
        <v>-</v>
      </c>
      <c r="AY140" s="269" t="s">
        <v>275</v>
      </c>
      <c r="AZ140" s="269"/>
      <c r="BA140" s="248" t="str">
        <f t="shared" ref="BA140:BT140" si="88">BA40</f>
        <v>50,679</v>
      </c>
      <c r="BB140" s="259" t="str">
        <f t="shared" si="88"/>
        <v>1,945</v>
      </c>
      <c r="BC140" s="259" t="str">
        <f t="shared" si="88"/>
        <v>600</v>
      </c>
      <c r="BD140" s="259" t="str">
        <f t="shared" si="88"/>
        <v>1,025</v>
      </c>
      <c r="BE140" s="259" t="str">
        <f t="shared" si="88"/>
        <v>193</v>
      </c>
      <c r="BF140" s="259" t="str">
        <f t="shared" si="88"/>
        <v>77</v>
      </c>
      <c r="BG140" s="259" t="str">
        <f t="shared" si="88"/>
        <v>64</v>
      </c>
      <c r="BH140" s="259" t="str">
        <f t="shared" si="88"/>
        <v>-</v>
      </c>
      <c r="BI140" s="259" t="str">
        <f t="shared" si="88"/>
        <v>-</v>
      </c>
      <c r="BJ140" s="259" t="str">
        <f t="shared" si="88"/>
        <v>-</v>
      </c>
      <c r="BK140" s="259" t="str">
        <f t="shared" si="88"/>
        <v>19,650</v>
      </c>
      <c r="BL140" s="259" t="str">
        <f t="shared" si="88"/>
        <v>39,168</v>
      </c>
      <c r="BM140" s="259" t="str">
        <f t="shared" si="88"/>
        <v>105,002</v>
      </c>
      <c r="BN140" s="259" t="str">
        <f t="shared" si="88"/>
        <v>900,816</v>
      </c>
      <c r="BO140" s="259" t="str">
        <f t="shared" si="88"/>
        <v>900,816</v>
      </c>
      <c r="BP140" s="259" t="str">
        <f t="shared" si="88"/>
        <v>$20,009,840</v>
      </c>
      <c r="BQ140" s="259" t="str">
        <f t="shared" si="88"/>
        <v>$4,260,665</v>
      </c>
      <c r="BR140" s="259" t="str">
        <f t="shared" si="88"/>
        <v>$5,232,636</v>
      </c>
      <c r="BS140" s="259" t="str">
        <f t="shared" si="88"/>
        <v>$29,749,902</v>
      </c>
      <c r="BT140" s="259" t="str">
        <f t="shared" si="88"/>
        <v>-</v>
      </c>
      <c r="BU140" s="269" t="s">
        <v>275</v>
      </c>
      <c r="BV140" s="269" t="s">
        <v>275</v>
      </c>
      <c r="BW140" s="248" t="str">
        <f t="shared" ref="BW140:CP140" si="89">BW40</f>
        <v>49,645</v>
      </c>
      <c r="BX140" s="259" t="str">
        <f t="shared" si="89"/>
        <v>955</v>
      </c>
      <c r="BY140" s="259" t="str">
        <f t="shared" si="89"/>
        <v>551</v>
      </c>
      <c r="BZ140" s="259" t="str">
        <f t="shared" si="89"/>
        <v>1,025</v>
      </c>
      <c r="CA140" s="259" t="str">
        <f t="shared" si="89"/>
        <v>193</v>
      </c>
      <c r="CB140" s="259" t="str">
        <f t="shared" si="89"/>
        <v>77</v>
      </c>
      <c r="CC140" s="259" t="str">
        <f t="shared" si="89"/>
        <v>90</v>
      </c>
      <c r="CD140" s="259" t="str">
        <f t="shared" si="89"/>
        <v>30,000</v>
      </c>
      <c r="CE140" s="259" t="str">
        <f t="shared" si="89"/>
        <v>9</v>
      </c>
      <c r="CF140" s="259" t="str">
        <f t="shared" si="89"/>
        <v>45,000</v>
      </c>
      <c r="CG140" s="259" t="str">
        <f t="shared" si="89"/>
        <v>6,793</v>
      </c>
      <c r="CH140" s="259" t="str">
        <f t="shared" si="89"/>
        <v>6,793</v>
      </c>
      <c r="CI140" s="259" t="str">
        <f t="shared" si="89"/>
        <v>36,073</v>
      </c>
      <c r="CJ140" s="259" t="str">
        <f t="shared" si="89"/>
        <v>483,181</v>
      </c>
      <c r="CK140" s="259" t="str">
        <f t="shared" si="89"/>
        <v>521,208</v>
      </c>
      <c r="CL140" s="259" t="str">
        <f t="shared" si="89"/>
        <v>$9,502,682</v>
      </c>
      <c r="CM140" s="259" t="str">
        <f t="shared" si="89"/>
        <v>$2,050,431</v>
      </c>
      <c r="CN140" s="259" t="str">
        <f t="shared" si="89"/>
        <v>$1,838,391</v>
      </c>
      <c r="CO140" s="259" t="str">
        <f t="shared" si="89"/>
        <v>$13,606,773</v>
      </c>
      <c r="CP140" s="259" t="str">
        <f t="shared" si="89"/>
        <v>$120</v>
      </c>
      <c r="CQ140" s="269" t="s">
        <v>275</v>
      </c>
      <c r="CR140" s="269" t="s">
        <v>275</v>
      </c>
      <c r="CS140" s="248" t="str">
        <f t="shared" ref="CS140:DL140" si="90">CS40</f>
        <v>36,461</v>
      </c>
      <c r="CT140" s="259" t="str">
        <f t="shared" si="90"/>
        <v>1,615</v>
      </c>
      <c r="CU140" s="259" t="str">
        <f t="shared" si="90"/>
        <v>584</v>
      </c>
      <c r="CV140" s="259" t="str">
        <f t="shared" si="90"/>
        <v>1,025</v>
      </c>
      <c r="CW140" s="259" t="str">
        <f t="shared" si="90"/>
        <v>193</v>
      </c>
      <c r="CX140" s="259" t="str">
        <f t="shared" si="90"/>
        <v>77</v>
      </c>
      <c r="CY140" s="259" t="str">
        <f t="shared" si="90"/>
        <v>135</v>
      </c>
      <c r="CZ140" s="259" t="str">
        <f t="shared" si="90"/>
        <v>20,000</v>
      </c>
      <c r="DA140" s="259" t="str">
        <f t="shared" si="90"/>
        <v>11</v>
      </c>
      <c r="DB140" s="259" t="str">
        <f t="shared" si="90"/>
        <v>52,500</v>
      </c>
      <c r="DC140" s="259" t="str">
        <f t="shared" si="90"/>
        <v>15,693</v>
      </c>
      <c r="DD140" s="259" t="str">
        <f t="shared" si="90"/>
        <v>28,899</v>
      </c>
      <c r="DE140" s="259" t="str">
        <f t="shared" si="90"/>
        <v>84,332</v>
      </c>
      <c r="DF140" s="259" t="str">
        <f t="shared" si="90"/>
        <v>743,091</v>
      </c>
      <c r="DG140" s="259" t="str">
        <f t="shared" si="90"/>
        <v>755,767</v>
      </c>
      <c r="DH140" s="259" t="str">
        <f t="shared" si="90"/>
        <v>$26,269,440</v>
      </c>
      <c r="DI140" s="259" t="str">
        <f t="shared" si="90"/>
        <v>$4,887,866</v>
      </c>
      <c r="DJ140" s="259" t="str">
        <f t="shared" si="90"/>
        <v>$4,436,807</v>
      </c>
      <c r="DK140" s="259" t="str">
        <f t="shared" si="90"/>
        <v>$35,748,123</v>
      </c>
      <c r="DL140" s="259" t="str">
        <f t="shared" si="90"/>
        <v>-</v>
      </c>
      <c r="DM140" s="269" t="s">
        <v>275</v>
      </c>
      <c r="DN140" s="269" t="s">
        <v>275</v>
      </c>
      <c r="DO140" s="248" t="str">
        <f t="shared" ref="DO140:EH140" si="91">DO40</f>
        <v>-41,619</v>
      </c>
      <c r="DP140" s="259" t="str">
        <f t="shared" si="91"/>
        <v>0</v>
      </c>
      <c r="DQ140" s="259" t="str">
        <f t="shared" si="91"/>
        <v>0</v>
      </c>
      <c r="DR140" s="259" t="str">
        <f t="shared" si="91"/>
        <v>0</v>
      </c>
      <c r="DS140" s="259" t="str">
        <f t="shared" si="91"/>
        <v>0</v>
      </c>
      <c r="DT140" s="259" t="str">
        <f t="shared" si="91"/>
        <v>0</v>
      </c>
      <c r="DU140" s="259" t="str">
        <f t="shared" si="91"/>
        <v>186</v>
      </c>
      <c r="DV140" s="259" t="str">
        <f t="shared" si="91"/>
        <v>-</v>
      </c>
      <c r="DW140" s="259" t="str">
        <f t="shared" si="91"/>
        <v>-</v>
      </c>
      <c r="DX140" s="259" t="str">
        <f t="shared" si="91"/>
        <v>-</v>
      </c>
      <c r="DY140" s="259" t="str">
        <f t="shared" si="91"/>
        <v>986</v>
      </c>
      <c r="DZ140" s="259" t="str">
        <f t="shared" si="91"/>
        <v>1,569</v>
      </c>
      <c r="EA140" s="259" t="str">
        <f t="shared" si="91"/>
        <v>6,920</v>
      </c>
      <c r="EB140" s="259" t="str">
        <f t="shared" si="91"/>
        <v>-55,540</v>
      </c>
      <c r="EC140" s="259" t="str">
        <f t="shared" si="91"/>
        <v>-55,540</v>
      </c>
      <c r="ED140" s="259" t="str">
        <f t="shared" si="91"/>
        <v>$29,285,957</v>
      </c>
      <c r="EE140" s="259" t="str">
        <f t="shared" si="91"/>
        <v>$4,091,836</v>
      </c>
      <c r="EF140" s="259" t="str">
        <f t="shared" si="91"/>
        <v>$1,006,759</v>
      </c>
      <c r="EG140" s="259" t="str">
        <f t="shared" si="91"/>
        <v>$34,137,791</v>
      </c>
      <c r="EH140" s="259" t="str">
        <f t="shared" si="91"/>
        <v>-</v>
      </c>
      <c r="EI140" s="269" t="s">
        <v>275</v>
      </c>
      <c r="EJ140" s="269" t="s">
        <v>275</v>
      </c>
      <c r="EK140" s="248" t="str">
        <f t="shared" ref="EK140:FD140" si="92">EK40</f>
        <v>1,034</v>
      </c>
      <c r="EL140" s="259" t="str">
        <f t="shared" si="92"/>
        <v>990</v>
      </c>
      <c r="EM140" s="259" t="str">
        <f t="shared" si="92"/>
        <v>49</v>
      </c>
      <c r="EN140" s="259" t="str">
        <f t="shared" si="92"/>
        <v>0</v>
      </c>
      <c r="EO140" s="259" t="str">
        <f t="shared" si="92"/>
        <v>0</v>
      </c>
      <c r="EP140" s="259" t="str">
        <f t="shared" si="92"/>
        <v>0</v>
      </c>
      <c r="EQ140" s="259" t="str">
        <f t="shared" si="92"/>
        <v>-26</v>
      </c>
      <c r="ER140" s="259" t="str">
        <f t="shared" si="92"/>
        <v>-</v>
      </c>
      <c r="ES140" s="259" t="str">
        <f t="shared" si="92"/>
        <v>-</v>
      </c>
      <c r="ET140" s="259" t="str">
        <f t="shared" si="92"/>
        <v>-</v>
      </c>
      <c r="EU140" s="259" t="str">
        <f t="shared" si="92"/>
        <v>12,857</v>
      </c>
      <c r="EV140" s="259" t="str">
        <f t="shared" si="92"/>
        <v>32,375</v>
      </c>
      <c r="EW140" s="259" t="str">
        <f t="shared" si="92"/>
        <v>68,929</v>
      </c>
      <c r="EX140" s="259" t="str">
        <f t="shared" si="92"/>
        <v>417,635</v>
      </c>
      <c r="EY140" s="259" t="str">
        <f t="shared" si="92"/>
        <v>379,608</v>
      </c>
      <c r="EZ140" s="259" t="str">
        <f t="shared" si="92"/>
        <v>$10,507,158</v>
      </c>
      <c r="FA140" s="259" t="str">
        <f t="shared" si="92"/>
        <v>$2,210,234</v>
      </c>
      <c r="FB140" s="259" t="str">
        <f t="shared" si="92"/>
        <v>$3,394,245</v>
      </c>
      <c r="FC140" s="259" t="str">
        <f t="shared" si="92"/>
        <v>$16,143,129</v>
      </c>
      <c r="FD140" s="259" t="str">
        <f t="shared" si="92"/>
        <v>-</v>
      </c>
      <c r="FE140" s="269" t="s">
        <v>275</v>
      </c>
    </row>
    <row r="141" spans="1:16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2"/>
      <c r="V141" s="12"/>
      <c r="W141" s="12"/>
      <c r="X141" s="12"/>
      <c r="Y141" s="12"/>
      <c r="Z141" s="12"/>
      <c r="AA141" s="12"/>
      <c r="AB141" s="12"/>
      <c r="AC141" s="248" t="s">
        <v>132</v>
      </c>
      <c r="AD141" s="257" t="str">
        <f t="shared" ca="1" si="59"/>
        <v>$69</v>
      </c>
      <c r="AE141" s="259" t="str">
        <f t="shared" ref="AE141" si="93">AE41</f>
        <v>23,000</v>
      </c>
      <c r="AF141" s="259" t="str">
        <f t="shared" ref="AF141:AS141" si="94">AF41</f>
        <v>1,865</v>
      </c>
      <c r="AG141" s="259" t="str">
        <f t="shared" si="94"/>
        <v>140</v>
      </c>
      <c r="AH141" s="259" t="str">
        <f t="shared" si="94"/>
        <v>892</v>
      </c>
      <c r="AI141" s="259" t="str">
        <f t="shared" si="94"/>
        <v>91</v>
      </c>
      <c r="AJ141" s="259" t="str">
        <f t="shared" si="94"/>
        <v>42</v>
      </c>
      <c r="AK141" s="259" t="str">
        <f t="shared" si="94"/>
        <v>194</v>
      </c>
      <c r="AL141" s="259" t="str">
        <f t="shared" si="94"/>
        <v>203,050</v>
      </c>
      <c r="AM141" s="259" t="str">
        <f t="shared" si="94"/>
        <v>529</v>
      </c>
      <c r="AN141" s="259" t="str">
        <f t="shared" si="94"/>
        <v>7,395,642</v>
      </c>
      <c r="AO141" s="259" t="str">
        <f t="shared" si="94"/>
        <v>200,047</v>
      </c>
      <c r="AP141" s="259" t="str">
        <f t="shared" si="94"/>
        <v>207,614</v>
      </c>
      <c r="AQ141" s="259" t="str">
        <f t="shared" si="94"/>
        <v>1,186</v>
      </c>
      <c r="AR141" s="259" t="str">
        <f t="shared" si="94"/>
        <v>11,010,607</v>
      </c>
      <c r="AS141" s="259" t="str">
        <f t="shared" si="94"/>
        <v>12,344,555</v>
      </c>
      <c r="AT141" s="259" t="str">
        <f t="shared" ref="AT141:AX141" si="95">AT41</f>
        <v>$18,894,220</v>
      </c>
      <c r="AU141" s="259" t="str">
        <f t="shared" si="95"/>
        <v>$15,345,582</v>
      </c>
      <c r="AV141" s="259" t="str">
        <f t="shared" si="95"/>
        <v>$22,873,182</v>
      </c>
      <c r="AW141" s="259" t="str">
        <f t="shared" si="95"/>
        <v>$57,956,994</v>
      </c>
      <c r="AX141" s="259" t="str">
        <f t="shared" si="95"/>
        <v>$69</v>
      </c>
      <c r="AY141" s="269" t="s">
        <v>275</v>
      </c>
      <c r="AZ141" s="269"/>
      <c r="BA141" s="248" t="str">
        <f t="shared" ref="BA141:BT141" si="96">BA41</f>
        <v>23,000</v>
      </c>
      <c r="BB141" s="259" t="str">
        <f t="shared" si="96"/>
        <v>1,865</v>
      </c>
      <c r="BC141" s="259" t="str">
        <f t="shared" si="96"/>
        <v>140</v>
      </c>
      <c r="BD141" s="259" t="str">
        <f t="shared" si="96"/>
        <v>878</v>
      </c>
      <c r="BE141" s="259" t="str">
        <f t="shared" si="96"/>
        <v>90</v>
      </c>
      <c r="BF141" s="259" t="str">
        <f t="shared" si="96"/>
        <v>36</v>
      </c>
      <c r="BG141" s="259" t="str">
        <f t="shared" si="96"/>
        <v>206</v>
      </c>
      <c r="BH141" s="259" t="str">
        <f t="shared" si="96"/>
        <v>224,900</v>
      </c>
      <c r="BI141" s="259" t="str">
        <f t="shared" si="96"/>
        <v>167</v>
      </c>
      <c r="BJ141" s="259" t="str">
        <f t="shared" si="96"/>
        <v>7,338,142</v>
      </c>
      <c r="BK141" s="259" t="str">
        <f t="shared" si="96"/>
        <v>219,760</v>
      </c>
      <c r="BL141" s="259" t="str">
        <f t="shared" si="96"/>
        <v>224,184</v>
      </c>
      <c r="BM141" s="259" t="str">
        <f t="shared" si="96"/>
        <v>934</v>
      </c>
      <c r="BN141" s="259" t="str">
        <f t="shared" si="96"/>
        <v>861,417</v>
      </c>
      <c r="BO141" s="259" t="str">
        <f t="shared" si="96"/>
        <v>13,465,246</v>
      </c>
      <c r="BP141" s="259" t="str">
        <f t="shared" si="96"/>
        <v>$20,907,383</v>
      </c>
      <c r="BQ141" s="259" t="str">
        <f t="shared" si="96"/>
        <v>$15,584,310</v>
      </c>
      <c r="BR141" s="259" t="str">
        <f t="shared" si="96"/>
        <v>$24,660,992</v>
      </c>
      <c r="BS141" s="259" t="str">
        <f t="shared" si="96"/>
        <v>$62,458,530</v>
      </c>
      <c r="BT141" s="259" t="str">
        <f t="shared" si="96"/>
        <v>$90</v>
      </c>
      <c r="BU141" s="269" t="s">
        <v>275</v>
      </c>
      <c r="BV141" s="269" t="s">
        <v>275</v>
      </c>
      <c r="BW141" s="248" t="str">
        <f t="shared" ref="BW141:CP141" si="97">BW41</f>
        <v>23,000</v>
      </c>
      <c r="BX141" s="259" t="str">
        <f t="shared" si="97"/>
        <v>1,865</v>
      </c>
      <c r="BY141" s="259" t="str">
        <f t="shared" si="97"/>
        <v>140</v>
      </c>
      <c r="BZ141" s="259" t="str">
        <f t="shared" si="97"/>
        <v>894</v>
      </c>
      <c r="CA141" s="259" t="str">
        <f t="shared" si="97"/>
        <v>89</v>
      </c>
      <c r="CB141" s="259" t="str">
        <f t="shared" si="97"/>
        <v>36</v>
      </c>
      <c r="CC141" s="259" t="str">
        <f t="shared" si="97"/>
        <v>206</v>
      </c>
      <c r="CD141" s="259" t="str">
        <f t="shared" si="97"/>
        <v>212,200</v>
      </c>
      <c r="CE141" s="259" t="str">
        <f t="shared" si="97"/>
        <v>167</v>
      </c>
      <c r="CF141" s="259" t="str">
        <f t="shared" si="97"/>
        <v>7,253,642</v>
      </c>
      <c r="CG141" s="259" t="str">
        <f t="shared" si="97"/>
        <v>11,131</v>
      </c>
      <c r="CH141" s="259" t="str">
        <f t="shared" si="97"/>
        <v>225,145</v>
      </c>
      <c r="CI141" s="259" t="str">
        <f t="shared" si="97"/>
        <v>1,832</v>
      </c>
      <c r="CJ141" s="259" t="str">
        <f t="shared" si="97"/>
        <v>618,717</v>
      </c>
      <c r="CK141" s="259" t="str">
        <f t="shared" si="97"/>
        <v>13,583,754</v>
      </c>
      <c r="CL141" s="259" t="str">
        <f t="shared" si="97"/>
        <v>$19,378,346</v>
      </c>
      <c r="CM141" s="259" t="str">
        <f t="shared" si="97"/>
        <v>$14,465,839</v>
      </c>
      <c r="CN141" s="259" t="str">
        <f t="shared" si="97"/>
        <v>$24,050,360</v>
      </c>
      <c r="CO141" s="259" t="str">
        <f t="shared" si="97"/>
        <v>$59,301,143</v>
      </c>
      <c r="CP141" s="259" t="str">
        <f t="shared" si="97"/>
        <v>$90</v>
      </c>
      <c r="CQ141" s="269" t="s">
        <v>275</v>
      </c>
      <c r="CR141" s="269" t="s">
        <v>275</v>
      </c>
      <c r="CS141" s="248" t="str">
        <f t="shared" ref="CS141:DL141" si="98">CS41</f>
        <v>23,000</v>
      </c>
      <c r="CT141" s="259" t="str">
        <f t="shared" si="98"/>
        <v>1,865</v>
      </c>
      <c r="CU141" s="259" t="str">
        <f t="shared" si="98"/>
        <v>140</v>
      </c>
      <c r="CV141" s="259" t="str">
        <f t="shared" si="98"/>
        <v>888</v>
      </c>
      <c r="CW141" s="259" t="str">
        <f t="shared" si="98"/>
        <v>90</v>
      </c>
      <c r="CX141" s="259" t="str">
        <f t="shared" si="98"/>
        <v>38</v>
      </c>
      <c r="CY141" s="259" t="str">
        <f t="shared" si="98"/>
        <v>202</v>
      </c>
      <c r="CZ141" s="259" t="str">
        <f t="shared" si="98"/>
        <v>213,383</v>
      </c>
      <c r="DA141" s="259" t="str">
        <f t="shared" si="98"/>
        <v>288</v>
      </c>
      <c r="DB141" s="259" t="str">
        <f t="shared" si="98"/>
        <v>7,329,142</v>
      </c>
      <c r="DC141" s="259" t="str">
        <f t="shared" si="98"/>
        <v>143,646</v>
      </c>
      <c r="DD141" s="259" t="str">
        <f t="shared" si="98"/>
        <v>218,981</v>
      </c>
      <c r="DE141" s="259" t="str">
        <f t="shared" si="98"/>
        <v>1,317</v>
      </c>
      <c r="DF141" s="259" t="str">
        <f t="shared" si="98"/>
        <v>4,163,580</v>
      </c>
      <c r="DG141" s="259" t="str">
        <f t="shared" si="98"/>
        <v>13,131,185</v>
      </c>
      <c r="DH141" s="259" t="str">
        <f t="shared" si="98"/>
        <v>$19,726,650</v>
      </c>
      <c r="DI141" s="259" t="str">
        <f t="shared" si="98"/>
        <v>$15,131,910</v>
      </c>
      <c r="DJ141" s="259" t="str">
        <f t="shared" si="98"/>
        <v>$23,861,511</v>
      </c>
      <c r="DK141" s="259" t="str">
        <f t="shared" si="98"/>
        <v>$59,905,556</v>
      </c>
      <c r="DL141" s="259" t="str">
        <f t="shared" si="98"/>
        <v>$83</v>
      </c>
      <c r="DM141" s="269" t="s">
        <v>275</v>
      </c>
      <c r="DN141" s="269" t="s">
        <v>275</v>
      </c>
      <c r="DO141" s="248" t="str">
        <f t="shared" ref="DO141:EH141" si="99">DO41</f>
        <v>0</v>
      </c>
      <c r="DP141" s="259" t="str">
        <f t="shared" si="99"/>
        <v>0</v>
      </c>
      <c r="DQ141" s="259" t="str">
        <f t="shared" si="99"/>
        <v>0</v>
      </c>
      <c r="DR141" s="259" t="str">
        <f t="shared" si="99"/>
        <v>14</v>
      </c>
      <c r="DS141" s="259" t="str">
        <f t="shared" si="99"/>
        <v>1</v>
      </c>
      <c r="DT141" s="259" t="str">
        <f t="shared" si="99"/>
        <v>6</v>
      </c>
      <c r="DU141" s="259" t="str">
        <f t="shared" si="99"/>
        <v>-12</v>
      </c>
      <c r="DV141" s="259" t="str">
        <f t="shared" si="99"/>
        <v>-21,850</v>
      </c>
      <c r="DW141" s="259" t="str">
        <f t="shared" si="99"/>
        <v>362</v>
      </c>
      <c r="DX141" s="259" t="str">
        <f t="shared" si="99"/>
        <v>57,500</v>
      </c>
      <c r="DY141" s="259" t="str">
        <f t="shared" si="99"/>
        <v>-19,713</v>
      </c>
      <c r="DZ141" s="259" t="str">
        <f t="shared" si="99"/>
        <v>-16,570</v>
      </c>
      <c r="EA141" s="259" t="str">
        <f t="shared" si="99"/>
        <v>252</v>
      </c>
      <c r="EB141" s="259" t="str">
        <f t="shared" si="99"/>
        <v>10,149,190</v>
      </c>
      <c r="EC141" s="259" t="str">
        <f t="shared" si="99"/>
        <v>-1,120,691</v>
      </c>
      <c r="ED141" s="259" t="str">
        <f t="shared" si="99"/>
        <v>-$2,013,163</v>
      </c>
      <c r="EE141" s="259" t="str">
        <f t="shared" si="99"/>
        <v>-$238,728</v>
      </c>
      <c r="EF141" s="259" t="str">
        <f t="shared" si="99"/>
        <v>-$1,787,810</v>
      </c>
      <c r="EG141" s="259" t="str">
        <f t="shared" si="99"/>
        <v>-$4,501,536</v>
      </c>
      <c r="EH141" s="259" t="str">
        <f t="shared" si="99"/>
        <v>-$20</v>
      </c>
      <c r="EI141" s="269" t="s">
        <v>275</v>
      </c>
      <c r="EJ141" s="269" t="s">
        <v>275</v>
      </c>
      <c r="EK141" s="248" t="str">
        <f t="shared" ref="EK141:FD141" si="100">EK41</f>
        <v>0</v>
      </c>
      <c r="EL141" s="259" t="str">
        <f t="shared" si="100"/>
        <v>0</v>
      </c>
      <c r="EM141" s="259" t="str">
        <f t="shared" si="100"/>
        <v>0</v>
      </c>
      <c r="EN141" s="259" t="str">
        <f t="shared" si="100"/>
        <v>-16</v>
      </c>
      <c r="EO141" s="259" t="str">
        <f t="shared" si="100"/>
        <v>1</v>
      </c>
      <c r="EP141" s="259" t="str">
        <f t="shared" si="100"/>
        <v>0</v>
      </c>
      <c r="EQ141" s="259" t="str">
        <f t="shared" si="100"/>
        <v>0</v>
      </c>
      <c r="ER141" s="259" t="str">
        <f t="shared" si="100"/>
        <v>12,700</v>
      </c>
      <c r="ES141" s="259" t="str">
        <f t="shared" si="100"/>
        <v>0</v>
      </c>
      <c r="ET141" s="259" t="str">
        <f t="shared" si="100"/>
        <v>84,500</v>
      </c>
      <c r="EU141" s="259" t="str">
        <f t="shared" si="100"/>
        <v>208,629</v>
      </c>
      <c r="EV141" s="259" t="str">
        <f t="shared" si="100"/>
        <v>-961</v>
      </c>
      <c r="EW141" s="259" t="str">
        <f t="shared" si="100"/>
        <v>-898</v>
      </c>
      <c r="EX141" s="259" t="str">
        <f t="shared" si="100"/>
        <v>242,700</v>
      </c>
      <c r="EY141" s="259" t="str">
        <f t="shared" si="100"/>
        <v>-118,508</v>
      </c>
      <c r="EZ141" s="259" t="str">
        <f t="shared" si="100"/>
        <v>$1,529,037</v>
      </c>
      <c r="FA141" s="259" t="str">
        <f t="shared" si="100"/>
        <v>$1,118,471</v>
      </c>
      <c r="FB141" s="259" t="str">
        <f t="shared" si="100"/>
        <v>$610,632</v>
      </c>
      <c r="FC141" s="259" t="str">
        <f t="shared" si="100"/>
        <v>$3,157,387</v>
      </c>
      <c r="FD141" s="259" t="str">
        <f t="shared" si="100"/>
        <v>$0</v>
      </c>
      <c r="FE141" s="269" t="s">
        <v>275</v>
      </c>
    </row>
    <row r="142" spans="1:16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2"/>
      <c r="V142" s="12"/>
      <c r="W142" s="12"/>
      <c r="X142" s="12"/>
      <c r="Y142" s="12"/>
      <c r="Z142" s="12"/>
      <c r="AA142" s="12"/>
      <c r="AB142" s="12"/>
      <c r="AC142" s="248" t="s">
        <v>133</v>
      </c>
      <c r="AD142" s="257" t="str">
        <f t="shared" ca="1" si="59"/>
        <v>$76</v>
      </c>
      <c r="AE142" s="259" t="str">
        <f t="shared" ref="AE142" si="101">AE42</f>
        <v>10,870</v>
      </c>
      <c r="AF142" s="259" t="str">
        <f t="shared" ref="AF142:AS142" si="102">AF42</f>
        <v>1,445</v>
      </c>
      <c r="AG142" s="259" t="str">
        <f t="shared" si="102"/>
        <v>0</v>
      </c>
      <c r="AH142" s="259" t="str">
        <f t="shared" si="102"/>
        <v>634</v>
      </c>
      <c r="AI142" s="259" t="str">
        <f t="shared" si="102"/>
        <v>2</v>
      </c>
      <c r="AJ142" s="259" t="str">
        <f t="shared" si="102"/>
        <v>15</v>
      </c>
      <c r="AK142" s="259" t="str">
        <f t="shared" si="102"/>
        <v>99</v>
      </c>
      <c r="AL142" s="259" t="str">
        <f t="shared" si="102"/>
        <v>150,000</v>
      </c>
      <c r="AM142" s="259" t="str">
        <f t="shared" si="102"/>
        <v>88</v>
      </c>
      <c r="AN142" s="259" t="str">
        <f t="shared" si="102"/>
        <v>595,000</v>
      </c>
      <c r="AO142" s="259" t="str">
        <f t="shared" si="102"/>
        <v>188,610</v>
      </c>
      <c r="AP142" s="259" t="str">
        <f t="shared" si="102"/>
        <v>188,610</v>
      </c>
      <c r="AQ142" s="259" t="str">
        <f t="shared" si="102"/>
        <v>0</v>
      </c>
      <c r="AR142" s="259" t="str">
        <f t="shared" si="102"/>
        <v>442,900</v>
      </c>
      <c r="AS142" s="259" t="str">
        <f t="shared" si="102"/>
        <v>1,606,170</v>
      </c>
      <c r="AT142" s="259" t="str">
        <f t="shared" ref="AT142:AX142" si="103">AT42</f>
        <v>$19,022,000</v>
      </c>
      <c r="AU142" s="259" t="str">
        <f t="shared" si="103"/>
        <v>$2,443,900</v>
      </c>
      <c r="AV142" s="259" t="str">
        <f t="shared" si="103"/>
        <v>$14,073,000</v>
      </c>
      <c r="AW142" s="259" t="str">
        <f t="shared" si="103"/>
        <v>$36,320,000</v>
      </c>
      <c r="AX142" s="259" t="str">
        <f t="shared" si="103"/>
        <v>$76</v>
      </c>
      <c r="AY142" s="269" t="s">
        <v>275</v>
      </c>
      <c r="AZ142" s="269"/>
      <c r="BA142" s="248" t="str">
        <f t="shared" ref="BA142:BT142" si="104">BA42</f>
        <v>10,870</v>
      </c>
      <c r="BB142" s="259" t="str">
        <f t="shared" si="104"/>
        <v>1,388</v>
      </c>
      <c r="BC142" s="259">
        <f t="shared" si="104"/>
        <v>0</v>
      </c>
      <c r="BD142" s="259" t="str">
        <f t="shared" si="104"/>
        <v>871</v>
      </c>
      <c r="BE142" s="259" t="str">
        <f t="shared" si="104"/>
        <v>2</v>
      </c>
      <c r="BF142" s="259" t="str">
        <f t="shared" si="104"/>
        <v>15</v>
      </c>
      <c r="BG142" s="259" t="str">
        <f t="shared" si="104"/>
        <v>99</v>
      </c>
      <c r="BH142" s="259" t="str">
        <f t="shared" si="104"/>
        <v>150,000</v>
      </c>
      <c r="BI142" s="259" t="str">
        <f t="shared" si="104"/>
        <v>88</v>
      </c>
      <c r="BJ142" s="259" t="str">
        <f t="shared" si="104"/>
        <v>595,000</v>
      </c>
      <c r="BK142" s="259" t="str">
        <f t="shared" si="104"/>
        <v>111,650</v>
      </c>
      <c r="BL142" s="259" t="str">
        <f t="shared" si="104"/>
        <v>111,650</v>
      </c>
      <c r="BM142" s="259">
        <f t="shared" si="104"/>
        <v>0</v>
      </c>
      <c r="BN142" s="259" t="str">
        <f t="shared" si="104"/>
        <v>260,300</v>
      </c>
      <c r="BO142" s="259" t="str">
        <f t="shared" si="104"/>
        <v>909,300</v>
      </c>
      <c r="BP142" s="259" t="str">
        <f t="shared" si="104"/>
        <v>$13,258,543</v>
      </c>
      <c r="BQ142" s="259" t="str">
        <f t="shared" si="104"/>
        <v>$2,623,582</v>
      </c>
      <c r="BR142" s="259" t="str">
        <f t="shared" si="104"/>
        <v>$15,227,557</v>
      </c>
      <c r="BS142" s="259" t="str">
        <f t="shared" si="104"/>
        <v>$32,204,000</v>
      </c>
      <c r="BT142" s="259" t="str">
        <f t="shared" si="104"/>
        <v>$75</v>
      </c>
      <c r="BU142" s="269" t="s">
        <v>275</v>
      </c>
      <c r="BV142" s="269" t="s">
        <v>275</v>
      </c>
      <c r="BW142" s="248" t="str">
        <f t="shared" ref="BW142:CP142" si="105">BW42</f>
        <v>10,870</v>
      </c>
      <c r="BX142" s="259" t="str">
        <f t="shared" si="105"/>
        <v>1,196</v>
      </c>
      <c r="BY142" s="259">
        <f t="shared" si="105"/>
        <v>0</v>
      </c>
      <c r="BZ142" s="259" t="str">
        <f t="shared" si="105"/>
        <v>844</v>
      </c>
      <c r="CA142" s="259" t="str">
        <f t="shared" si="105"/>
        <v>2</v>
      </c>
      <c r="CB142" s="259" t="str">
        <f t="shared" si="105"/>
        <v>15</v>
      </c>
      <c r="CC142" s="259" t="str">
        <f t="shared" si="105"/>
        <v>97</v>
      </c>
      <c r="CD142" s="259" t="str">
        <f t="shared" si="105"/>
        <v>150,000</v>
      </c>
      <c r="CE142" s="259" t="str">
        <f t="shared" si="105"/>
        <v>89</v>
      </c>
      <c r="CF142" s="259" t="str">
        <f t="shared" si="105"/>
        <v>432,000</v>
      </c>
      <c r="CG142" s="259" t="str">
        <f t="shared" si="105"/>
        <v>233,300</v>
      </c>
      <c r="CH142" s="259" t="str">
        <f t="shared" si="105"/>
        <v>233,300</v>
      </c>
      <c r="CI142" s="259">
        <f t="shared" si="105"/>
        <v>0</v>
      </c>
      <c r="CJ142" s="259" t="str">
        <f t="shared" si="105"/>
        <v>97,000</v>
      </c>
      <c r="CK142" s="259" t="str">
        <f t="shared" si="105"/>
        <v>1,481,400</v>
      </c>
      <c r="CL142" s="259" t="str">
        <f t="shared" si="105"/>
        <v>$25,720,000</v>
      </c>
      <c r="CM142" s="259" t="str">
        <f t="shared" si="105"/>
        <v>-</v>
      </c>
      <c r="CN142" s="259" t="str">
        <f t="shared" si="105"/>
        <v>$17,910,000</v>
      </c>
      <c r="CO142" s="259" t="str">
        <f t="shared" si="105"/>
        <v>$49,734,000</v>
      </c>
      <c r="CP142" s="259" t="str">
        <f t="shared" si="105"/>
        <v>$72</v>
      </c>
      <c r="CQ142" s="269" t="s">
        <v>275</v>
      </c>
      <c r="CR142" s="269" t="s">
        <v>275</v>
      </c>
      <c r="CS142" s="248" t="str">
        <f t="shared" ref="CS142:DL142" si="106">CS42</f>
        <v>10,870</v>
      </c>
      <c r="CT142" s="259" t="str">
        <f t="shared" si="106"/>
        <v>1,343</v>
      </c>
      <c r="CU142" s="259" t="str">
        <f t="shared" si="106"/>
        <v>0</v>
      </c>
      <c r="CV142" s="259" t="str">
        <f t="shared" si="106"/>
        <v>634</v>
      </c>
      <c r="CW142" s="259" t="str">
        <f t="shared" si="106"/>
        <v>2</v>
      </c>
      <c r="CX142" s="259" t="str">
        <f t="shared" si="106"/>
        <v>15</v>
      </c>
      <c r="CY142" s="259" t="str">
        <f t="shared" si="106"/>
        <v>98</v>
      </c>
      <c r="CZ142" s="259" t="str">
        <f t="shared" si="106"/>
        <v>150,000</v>
      </c>
      <c r="DA142" s="259" t="str">
        <f t="shared" si="106"/>
        <v>88</v>
      </c>
      <c r="DB142" s="259" t="str">
        <f t="shared" si="106"/>
        <v>540,667</v>
      </c>
      <c r="DC142" s="259" t="str">
        <f t="shared" si="106"/>
        <v>177,853</v>
      </c>
      <c r="DD142" s="259" t="str">
        <f t="shared" si="106"/>
        <v>177,853</v>
      </c>
      <c r="DE142" s="259" t="str">
        <f t="shared" si="106"/>
        <v>0</v>
      </c>
      <c r="DF142" s="259" t="str">
        <f t="shared" si="106"/>
        <v>266,733</v>
      </c>
      <c r="DG142" s="259" t="str">
        <f t="shared" si="106"/>
        <v>1,332,290</v>
      </c>
      <c r="DH142" s="259" t="str">
        <f t="shared" si="106"/>
        <v>$19,333,514</v>
      </c>
      <c r="DI142" s="259" t="str">
        <f t="shared" si="106"/>
        <v>$2,533,741</v>
      </c>
      <c r="DJ142" s="259" t="str">
        <f t="shared" si="106"/>
        <v>$15,736,852</v>
      </c>
      <c r="DK142" s="259" t="str">
        <f t="shared" si="106"/>
        <v>$39,419,333</v>
      </c>
      <c r="DL142" s="259" t="str">
        <f t="shared" si="106"/>
        <v>$74</v>
      </c>
      <c r="DM142" s="269" t="s">
        <v>275</v>
      </c>
      <c r="DN142" s="269" t="s">
        <v>275</v>
      </c>
      <c r="DO142" s="248" t="str">
        <f t="shared" ref="DO142:EH142" si="107">DO42</f>
        <v>0</v>
      </c>
      <c r="DP142" s="259" t="str">
        <f t="shared" si="107"/>
        <v>57</v>
      </c>
      <c r="DQ142" s="259" t="str">
        <f t="shared" si="107"/>
        <v>0</v>
      </c>
      <c r="DR142" s="259" t="str">
        <f t="shared" si="107"/>
        <v>0</v>
      </c>
      <c r="DS142" s="259" t="str">
        <f t="shared" si="107"/>
        <v>0</v>
      </c>
      <c r="DT142" s="259" t="str">
        <f t="shared" si="107"/>
        <v>0</v>
      </c>
      <c r="DU142" s="259" t="str">
        <f t="shared" si="107"/>
        <v>0</v>
      </c>
      <c r="DV142" s="259" t="str">
        <f t="shared" si="107"/>
        <v>0</v>
      </c>
      <c r="DW142" s="259" t="str">
        <f t="shared" si="107"/>
        <v>0</v>
      </c>
      <c r="DX142" s="259" t="str">
        <f t="shared" si="107"/>
        <v>0</v>
      </c>
      <c r="DY142" s="259" t="str">
        <f t="shared" si="107"/>
        <v>76,960</v>
      </c>
      <c r="DZ142" s="259" t="str">
        <f t="shared" si="107"/>
        <v>76,960</v>
      </c>
      <c r="EA142" s="259" t="str">
        <f t="shared" si="107"/>
        <v>0</v>
      </c>
      <c r="EB142" s="259" t="str">
        <f t="shared" si="107"/>
        <v>182,600</v>
      </c>
      <c r="EC142" s="259" t="str">
        <f t="shared" si="107"/>
        <v>696,870</v>
      </c>
      <c r="ED142" s="259" t="str">
        <f t="shared" si="107"/>
        <v>$5,763,457</v>
      </c>
      <c r="EE142" s="259" t="str">
        <f t="shared" si="107"/>
        <v>-$179,682</v>
      </c>
      <c r="EF142" s="259" t="str">
        <f t="shared" si="107"/>
        <v>-$1,154,557</v>
      </c>
      <c r="EG142" s="259" t="str">
        <f t="shared" si="107"/>
        <v>$4,116,000</v>
      </c>
      <c r="EH142" s="259" t="str">
        <f t="shared" si="107"/>
        <v>$1</v>
      </c>
      <c r="EI142" s="269" t="s">
        <v>275</v>
      </c>
      <c r="EJ142" s="269" t="s">
        <v>275</v>
      </c>
      <c r="EK142" s="248" t="str">
        <f t="shared" ref="EK142:FD142" si="108">EK42</f>
        <v>0</v>
      </c>
      <c r="EL142" s="259" t="str">
        <f t="shared" si="108"/>
        <v>192</v>
      </c>
      <c r="EM142" s="259" t="str">
        <f t="shared" si="108"/>
        <v>0</v>
      </c>
      <c r="EN142" s="259" t="str">
        <f t="shared" si="108"/>
        <v>27</v>
      </c>
      <c r="EO142" s="259" t="str">
        <f t="shared" si="108"/>
        <v>0</v>
      </c>
      <c r="EP142" s="259" t="str">
        <f t="shared" si="108"/>
        <v>0</v>
      </c>
      <c r="EQ142" s="259" t="str">
        <f t="shared" si="108"/>
        <v>2</v>
      </c>
      <c r="ER142" s="259" t="str">
        <f t="shared" si="108"/>
        <v>0</v>
      </c>
      <c r="ES142" s="259" t="str">
        <f t="shared" si="108"/>
        <v>-1</v>
      </c>
      <c r="ET142" s="259" t="str">
        <f t="shared" si="108"/>
        <v>163,000</v>
      </c>
      <c r="EU142" s="259" t="str">
        <f t="shared" si="108"/>
        <v>-121,650</v>
      </c>
      <c r="EV142" s="259" t="str">
        <f t="shared" si="108"/>
        <v>-121,650</v>
      </c>
      <c r="EW142" s="259" t="str">
        <f t="shared" si="108"/>
        <v>0</v>
      </c>
      <c r="EX142" s="259" t="str">
        <f t="shared" si="108"/>
        <v>163,300</v>
      </c>
      <c r="EY142" s="259" t="str">
        <f t="shared" si="108"/>
        <v>-572,100</v>
      </c>
      <c r="EZ142" s="259" t="str">
        <f t="shared" si="108"/>
        <v>-$12,461,457</v>
      </c>
      <c r="FA142" s="259" t="str">
        <f t="shared" si="108"/>
        <v>-</v>
      </c>
      <c r="FB142" s="259" t="str">
        <f t="shared" si="108"/>
        <v>-$2,682,443</v>
      </c>
      <c r="FC142" s="259" t="str">
        <f t="shared" si="108"/>
        <v>-$17,530,000</v>
      </c>
      <c r="FD142" s="259" t="str">
        <f t="shared" si="108"/>
        <v>$3</v>
      </c>
      <c r="FE142" s="269" t="s">
        <v>275</v>
      </c>
    </row>
    <row r="143" spans="1:16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248" t="s">
        <v>134</v>
      </c>
      <c r="AD143" s="257" t="str">
        <f t="shared" ca="1" si="59"/>
        <v>$61</v>
      </c>
      <c r="AE143" s="259" t="str">
        <f t="shared" ref="AE143" si="109">AE43</f>
        <v>13,472</v>
      </c>
      <c r="AF143" s="259" t="str">
        <f t="shared" ref="AF143:AS143" si="110">AF43</f>
        <v>285</v>
      </c>
      <c r="AG143" s="259" t="str">
        <f t="shared" si="110"/>
        <v>44</v>
      </c>
      <c r="AH143" s="259" t="str">
        <f t="shared" si="110"/>
        <v>347</v>
      </c>
      <c r="AI143" s="259" t="str">
        <f t="shared" si="110"/>
        <v>11</v>
      </c>
      <c r="AJ143" s="259" t="str">
        <f t="shared" si="110"/>
        <v>-</v>
      </c>
      <c r="AK143" s="259" t="str">
        <f t="shared" si="110"/>
        <v>21</v>
      </c>
      <c r="AL143" s="259" t="str">
        <f t="shared" si="110"/>
        <v>52,000</v>
      </c>
      <c r="AM143" s="259" t="str">
        <f t="shared" si="110"/>
        <v>14</v>
      </c>
      <c r="AN143" s="259" t="str">
        <f t="shared" si="110"/>
        <v>275,700</v>
      </c>
      <c r="AO143" s="259" t="str">
        <f t="shared" si="110"/>
        <v>21,730</v>
      </c>
      <c r="AP143" s="259" t="str">
        <f t="shared" si="110"/>
        <v>21,730</v>
      </c>
      <c r="AQ143" s="259" t="str">
        <f t="shared" si="110"/>
        <v>0</v>
      </c>
      <c r="AR143" s="259" t="str">
        <f t="shared" si="110"/>
        <v>320,000</v>
      </c>
      <c r="AS143" s="259" t="str">
        <f t="shared" si="110"/>
        <v>320,000</v>
      </c>
      <c r="AT143" s="259" t="str">
        <f t="shared" ref="AT143:AX143" si="111">AT43</f>
        <v>$1,854,000</v>
      </c>
      <c r="AU143" s="259" t="str">
        <f t="shared" si="111"/>
        <v>$2,600,000</v>
      </c>
      <c r="AV143" s="259" t="str">
        <f t="shared" si="111"/>
        <v>$2,347,000</v>
      </c>
      <c r="AW143" s="259" t="str">
        <f t="shared" si="111"/>
        <v>$5,274,000</v>
      </c>
      <c r="AX143" s="259" t="str">
        <f t="shared" si="111"/>
        <v>$61</v>
      </c>
      <c r="AY143" s="269" t="s">
        <v>275</v>
      </c>
      <c r="AZ143" s="269"/>
      <c r="BA143" s="248" t="str">
        <f t="shared" ref="BA143:BT143" si="112">BA43</f>
        <v>13,472</v>
      </c>
      <c r="BB143" s="259" t="str">
        <f t="shared" si="112"/>
        <v>285</v>
      </c>
      <c r="BC143" s="259" t="str">
        <f t="shared" si="112"/>
        <v>44</v>
      </c>
      <c r="BD143" s="259" t="str">
        <f t="shared" si="112"/>
        <v>347</v>
      </c>
      <c r="BE143" s="259" t="str">
        <f t="shared" si="112"/>
        <v>11</v>
      </c>
      <c r="BF143" s="259" t="str">
        <f t="shared" si="112"/>
        <v>11</v>
      </c>
      <c r="BG143" s="259" t="str">
        <f t="shared" si="112"/>
        <v>19</v>
      </c>
      <c r="BH143" s="259" t="str">
        <f t="shared" si="112"/>
        <v>46,700</v>
      </c>
      <c r="BI143" s="259" t="str">
        <f t="shared" si="112"/>
        <v>14</v>
      </c>
      <c r="BJ143" s="259" t="str">
        <f t="shared" si="112"/>
        <v>275,700</v>
      </c>
      <c r="BK143" s="259" t="str">
        <f t="shared" si="112"/>
        <v>31,112</v>
      </c>
      <c r="BL143" s="259" t="str">
        <f t="shared" si="112"/>
        <v>31,112</v>
      </c>
      <c r="BM143" s="259" t="str">
        <f t="shared" si="112"/>
        <v>-</v>
      </c>
      <c r="BN143" s="259" t="str">
        <f t="shared" si="112"/>
        <v>364,000</v>
      </c>
      <c r="BO143" s="259" t="str">
        <f t="shared" si="112"/>
        <v>364,000</v>
      </c>
      <c r="BP143" s="259" t="str">
        <f t="shared" si="112"/>
        <v>$2,817,063</v>
      </c>
      <c r="BQ143" s="259" t="str">
        <f t="shared" si="112"/>
        <v>$1,489,794</v>
      </c>
      <c r="BR143" s="259" t="str">
        <f t="shared" si="112"/>
        <v>$1,994,702</v>
      </c>
      <c r="BS143" s="259" t="str">
        <f t="shared" si="112"/>
        <v>$7,963,910</v>
      </c>
      <c r="BT143" s="259" t="str">
        <f t="shared" si="112"/>
        <v>$63</v>
      </c>
      <c r="BU143" s="269" t="s">
        <v>275</v>
      </c>
      <c r="BV143" s="269" t="s">
        <v>275</v>
      </c>
      <c r="BW143" s="248" t="str">
        <f t="shared" ref="BW143:CP143" si="113">BW43</f>
        <v>13,472</v>
      </c>
      <c r="BX143" s="259" t="str">
        <f t="shared" si="113"/>
        <v>285</v>
      </c>
      <c r="BY143" s="259" t="str">
        <f t="shared" si="113"/>
        <v>44</v>
      </c>
      <c r="BZ143" s="259" t="str">
        <f t="shared" si="113"/>
        <v>383</v>
      </c>
      <c r="CA143" s="259" t="str">
        <f t="shared" si="113"/>
        <v>11</v>
      </c>
      <c r="CB143" s="259" t="str">
        <f t="shared" si="113"/>
        <v>5</v>
      </c>
      <c r="CC143" s="259" t="str">
        <f t="shared" si="113"/>
        <v>19</v>
      </c>
      <c r="CD143" s="259" t="str">
        <f t="shared" si="113"/>
        <v>46,700</v>
      </c>
      <c r="CE143" s="259" t="str">
        <f t="shared" si="113"/>
        <v>14</v>
      </c>
      <c r="CF143" s="259" t="str">
        <f t="shared" si="113"/>
        <v>280,000</v>
      </c>
      <c r="CG143" s="259" t="str">
        <f t="shared" si="113"/>
        <v>87,500</v>
      </c>
      <c r="CH143" s="259" t="str">
        <f t="shared" si="113"/>
        <v>87,500</v>
      </c>
      <c r="CI143" s="259" t="str">
        <f t="shared" si="113"/>
        <v>2,600</v>
      </c>
      <c r="CJ143" s="259" t="str">
        <f t="shared" si="113"/>
        <v>625,000</v>
      </c>
      <c r="CK143" s="259" t="str">
        <f t="shared" si="113"/>
        <v>625,000</v>
      </c>
      <c r="CL143" s="259" t="str">
        <f t="shared" si="113"/>
        <v>$2,372,000</v>
      </c>
      <c r="CM143" s="259" t="str">
        <f t="shared" si="113"/>
        <v>$732,000</v>
      </c>
      <c r="CN143" s="259" t="str">
        <f t="shared" si="113"/>
        <v>$5,232,000</v>
      </c>
      <c r="CO143" s="259" t="str">
        <f t="shared" si="113"/>
        <v>$13,892,000</v>
      </c>
      <c r="CP143" s="259" t="str">
        <f t="shared" si="113"/>
        <v>$59</v>
      </c>
      <c r="CQ143" s="269" t="s">
        <v>275</v>
      </c>
      <c r="CR143" s="269" t="s">
        <v>275</v>
      </c>
      <c r="CS143" s="248" t="str">
        <f t="shared" ref="CS143:DL143" si="114">CS43</f>
        <v>13,472</v>
      </c>
      <c r="CT143" s="259" t="str">
        <f t="shared" si="114"/>
        <v>285</v>
      </c>
      <c r="CU143" s="259" t="str">
        <f t="shared" si="114"/>
        <v>44</v>
      </c>
      <c r="CV143" s="259" t="str">
        <f t="shared" si="114"/>
        <v>359</v>
      </c>
      <c r="CW143" s="259" t="str">
        <f t="shared" si="114"/>
        <v>11</v>
      </c>
      <c r="CX143" s="259" t="str">
        <f t="shared" si="114"/>
        <v>8</v>
      </c>
      <c r="CY143" s="259" t="str">
        <f t="shared" si="114"/>
        <v>20</v>
      </c>
      <c r="CZ143" s="259" t="str">
        <f t="shared" si="114"/>
        <v>48,467</v>
      </c>
      <c r="DA143" s="259" t="str">
        <f t="shared" si="114"/>
        <v>14</v>
      </c>
      <c r="DB143" s="259" t="str">
        <f t="shared" si="114"/>
        <v>277,133</v>
      </c>
      <c r="DC143" s="259" t="str">
        <f t="shared" si="114"/>
        <v>46,781</v>
      </c>
      <c r="DD143" s="259" t="str">
        <f t="shared" si="114"/>
        <v>46,781</v>
      </c>
      <c r="DE143" s="259" t="str">
        <f t="shared" si="114"/>
        <v>1,300</v>
      </c>
      <c r="DF143" s="259" t="str">
        <f t="shared" si="114"/>
        <v>436,333</v>
      </c>
      <c r="DG143" s="259" t="str">
        <f t="shared" si="114"/>
        <v>436,333</v>
      </c>
      <c r="DH143" s="259" t="str">
        <f t="shared" si="114"/>
        <v>$2,347,688</v>
      </c>
      <c r="DI143" s="259" t="str">
        <f t="shared" si="114"/>
        <v>$1,607,265</v>
      </c>
      <c r="DJ143" s="259" t="str">
        <f t="shared" si="114"/>
        <v>$3,191,234</v>
      </c>
      <c r="DK143" s="259" t="str">
        <f t="shared" si="114"/>
        <v>$9,043,303</v>
      </c>
      <c r="DL143" s="259" t="str">
        <f t="shared" si="114"/>
        <v>$61</v>
      </c>
      <c r="DM143" s="269" t="s">
        <v>275</v>
      </c>
      <c r="DN143" s="269" t="s">
        <v>275</v>
      </c>
      <c r="DO143" s="248" t="str">
        <f t="shared" ref="DO143:EH143" si="115">DO43</f>
        <v>0</v>
      </c>
      <c r="DP143" s="259" t="str">
        <f t="shared" si="115"/>
        <v>0</v>
      </c>
      <c r="DQ143" s="259" t="str">
        <f t="shared" si="115"/>
        <v>0</v>
      </c>
      <c r="DR143" s="259" t="str">
        <f t="shared" si="115"/>
        <v>0</v>
      </c>
      <c r="DS143" s="259" t="str">
        <f t="shared" si="115"/>
        <v>0</v>
      </c>
      <c r="DT143" s="259" t="str">
        <f t="shared" si="115"/>
        <v>-</v>
      </c>
      <c r="DU143" s="259" t="str">
        <f t="shared" si="115"/>
        <v>2</v>
      </c>
      <c r="DV143" s="259" t="str">
        <f t="shared" si="115"/>
        <v>5,300</v>
      </c>
      <c r="DW143" s="259" t="str">
        <f t="shared" si="115"/>
        <v>0</v>
      </c>
      <c r="DX143" s="259" t="str">
        <f t="shared" si="115"/>
        <v>0</v>
      </c>
      <c r="DY143" s="259" t="str">
        <f t="shared" si="115"/>
        <v>-9,382</v>
      </c>
      <c r="DZ143" s="259" t="str">
        <f t="shared" si="115"/>
        <v>-9,382</v>
      </c>
      <c r="EA143" s="259" t="str">
        <f t="shared" si="115"/>
        <v>-</v>
      </c>
      <c r="EB143" s="259" t="str">
        <f t="shared" si="115"/>
        <v>-44,000</v>
      </c>
      <c r="EC143" s="259" t="str">
        <f t="shared" si="115"/>
        <v>-44,000</v>
      </c>
      <c r="ED143" s="259" t="str">
        <f t="shared" si="115"/>
        <v>-$963,063</v>
      </c>
      <c r="EE143" s="259" t="str">
        <f t="shared" si="115"/>
        <v>$1,110,206</v>
      </c>
      <c r="EF143" s="259" t="str">
        <f t="shared" si="115"/>
        <v>$352,298</v>
      </c>
      <c r="EG143" s="259" t="str">
        <f t="shared" si="115"/>
        <v>-$2,689,910</v>
      </c>
      <c r="EH143" s="259" t="str">
        <f t="shared" si="115"/>
        <v>-$2</v>
      </c>
      <c r="EI143" s="269" t="s">
        <v>275</v>
      </c>
      <c r="EJ143" s="269" t="s">
        <v>275</v>
      </c>
      <c r="EK143" s="248" t="str">
        <f t="shared" ref="EK143:FD143" si="116">EK43</f>
        <v>0</v>
      </c>
      <c r="EL143" s="259" t="str">
        <f t="shared" si="116"/>
        <v>0</v>
      </c>
      <c r="EM143" s="259" t="str">
        <f t="shared" si="116"/>
        <v>0</v>
      </c>
      <c r="EN143" s="259" t="str">
        <f t="shared" si="116"/>
        <v>-36</v>
      </c>
      <c r="EO143" s="259" t="str">
        <f t="shared" si="116"/>
        <v>0</v>
      </c>
      <c r="EP143" s="259" t="str">
        <f t="shared" si="116"/>
        <v>6</v>
      </c>
      <c r="EQ143" s="259" t="str">
        <f t="shared" si="116"/>
        <v>0</v>
      </c>
      <c r="ER143" s="259" t="str">
        <f t="shared" si="116"/>
        <v>0</v>
      </c>
      <c r="ES143" s="259" t="str">
        <f t="shared" si="116"/>
        <v>0</v>
      </c>
      <c r="ET143" s="259" t="str">
        <f t="shared" si="116"/>
        <v>-4,300</v>
      </c>
      <c r="EU143" s="259" t="str">
        <f t="shared" si="116"/>
        <v>-56,388</v>
      </c>
      <c r="EV143" s="259" t="str">
        <f t="shared" si="116"/>
        <v>-56,388</v>
      </c>
      <c r="EW143" s="259" t="str">
        <f t="shared" si="116"/>
        <v>-</v>
      </c>
      <c r="EX143" s="259" t="str">
        <f t="shared" si="116"/>
        <v>-261,000</v>
      </c>
      <c r="EY143" s="259" t="str">
        <f t="shared" si="116"/>
        <v>-261,000</v>
      </c>
      <c r="EZ143" s="259" t="str">
        <f t="shared" si="116"/>
        <v>$445,063</v>
      </c>
      <c r="FA143" s="259" t="str">
        <f t="shared" si="116"/>
        <v>$757,794</v>
      </c>
      <c r="FB143" s="259" t="str">
        <f t="shared" si="116"/>
        <v>-$3,237,298</v>
      </c>
      <c r="FC143" s="259" t="str">
        <f t="shared" si="116"/>
        <v>-$5,928,090</v>
      </c>
      <c r="FD143" s="259" t="str">
        <f t="shared" si="116"/>
        <v>$5</v>
      </c>
      <c r="FE143" s="269" t="s">
        <v>275</v>
      </c>
    </row>
    <row r="144" spans="1:16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2"/>
      <c r="V144" s="12"/>
      <c r="W144" s="12"/>
      <c r="X144" s="12"/>
      <c r="Y144" s="12"/>
      <c r="Z144" s="12"/>
      <c r="AA144" s="12"/>
      <c r="AB144" s="12"/>
      <c r="AC144" s="248" t="s">
        <v>347</v>
      </c>
      <c r="AD144" s="257" t="str">
        <f t="shared" ca="1" si="59"/>
        <v>-</v>
      </c>
      <c r="AE144" s="259" t="str">
        <f t="shared" ref="AE144" si="117">AE44</f>
        <v>-</v>
      </c>
      <c r="AF144" s="259" t="str">
        <f t="shared" ref="AF144:AS144" si="118">AF44</f>
        <v>-</v>
      </c>
      <c r="AG144" s="259" t="str">
        <f t="shared" si="118"/>
        <v>-</v>
      </c>
      <c r="AH144" s="259" t="str">
        <f t="shared" si="118"/>
        <v>-</v>
      </c>
      <c r="AI144" s="259" t="str">
        <f t="shared" si="118"/>
        <v>-</v>
      </c>
      <c r="AJ144" s="259" t="str">
        <f t="shared" si="118"/>
        <v>-</v>
      </c>
      <c r="AK144" s="259" t="str">
        <f t="shared" si="118"/>
        <v>-</v>
      </c>
      <c r="AL144" s="259" t="str">
        <f t="shared" si="118"/>
        <v>-</v>
      </c>
      <c r="AM144" s="259" t="str">
        <f t="shared" si="118"/>
        <v>-</v>
      </c>
      <c r="AN144" s="259" t="str">
        <f t="shared" si="118"/>
        <v>-</v>
      </c>
      <c r="AO144" s="259" t="str">
        <f t="shared" si="118"/>
        <v>-</v>
      </c>
      <c r="AP144" s="259" t="str">
        <f t="shared" si="118"/>
        <v>-</v>
      </c>
      <c r="AQ144" s="259" t="str">
        <f t="shared" si="118"/>
        <v>-</v>
      </c>
      <c r="AR144" s="259" t="str">
        <f t="shared" si="118"/>
        <v>-</v>
      </c>
      <c r="AS144" s="259" t="str">
        <f t="shared" si="118"/>
        <v>-</v>
      </c>
      <c r="AT144" s="259" t="str">
        <f t="shared" ref="AT144:AX144" si="119">AT44</f>
        <v>-</v>
      </c>
      <c r="AU144" s="259" t="str">
        <f t="shared" si="119"/>
        <v>-</v>
      </c>
      <c r="AV144" s="259" t="str">
        <f t="shared" si="119"/>
        <v>-</v>
      </c>
      <c r="AW144" s="259" t="str">
        <f t="shared" si="119"/>
        <v>-</v>
      </c>
      <c r="AX144" s="259" t="str">
        <f t="shared" si="119"/>
        <v>-</v>
      </c>
      <c r="AY144" s="269" t="s">
        <v>275</v>
      </c>
      <c r="AZ144" s="269"/>
      <c r="BA144" s="248" t="str">
        <f t="shared" ref="BA144:BT144" si="120">BA44</f>
        <v>-</v>
      </c>
      <c r="BB144" s="259" t="str">
        <f t="shared" si="120"/>
        <v>-</v>
      </c>
      <c r="BC144" s="259" t="str">
        <f t="shared" si="120"/>
        <v>-</v>
      </c>
      <c r="BD144" s="259" t="str">
        <f t="shared" si="120"/>
        <v>-</v>
      </c>
      <c r="BE144" s="259" t="str">
        <f t="shared" si="120"/>
        <v>-</v>
      </c>
      <c r="BF144" s="259" t="str">
        <f t="shared" si="120"/>
        <v>-</v>
      </c>
      <c r="BG144" s="259" t="str">
        <f t="shared" si="120"/>
        <v>-</v>
      </c>
      <c r="BH144" s="259" t="str">
        <f t="shared" si="120"/>
        <v>-</v>
      </c>
      <c r="BI144" s="259" t="str">
        <f t="shared" si="120"/>
        <v>-</v>
      </c>
      <c r="BJ144" s="259" t="str">
        <f t="shared" si="120"/>
        <v>-</v>
      </c>
      <c r="BK144" s="259" t="str">
        <f t="shared" si="120"/>
        <v>-</v>
      </c>
      <c r="BL144" s="259" t="str">
        <f t="shared" si="120"/>
        <v>-</v>
      </c>
      <c r="BM144" s="259" t="str">
        <f t="shared" si="120"/>
        <v>-</v>
      </c>
      <c r="BN144" s="259" t="str">
        <f t="shared" si="120"/>
        <v>-</v>
      </c>
      <c r="BO144" s="259" t="str">
        <f t="shared" si="120"/>
        <v>-</v>
      </c>
      <c r="BP144" s="259" t="str">
        <f t="shared" si="120"/>
        <v>-</v>
      </c>
      <c r="BQ144" s="259" t="str">
        <f t="shared" si="120"/>
        <v>-</v>
      </c>
      <c r="BR144" s="259" t="str">
        <f t="shared" si="120"/>
        <v>-</v>
      </c>
      <c r="BS144" s="259" t="str">
        <f t="shared" si="120"/>
        <v>-</v>
      </c>
      <c r="BT144" s="259" t="str">
        <f t="shared" si="120"/>
        <v>-</v>
      </c>
      <c r="BU144" s="269" t="s">
        <v>275</v>
      </c>
      <c r="BV144" s="269" t="s">
        <v>275</v>
      </c>
      <c r="BW144" s="248" t="str">
        <f t="shared" ref="BW144:CP144" si="121">BW44</f>
        <v>-</v>
      </c>
      <c r="BX144" s="259" t="str">
        <f t="shared" si="121"/>
        <v>-</v>
      </c>
      <c r="BY144" s="259" t="str">
        <f t="shared" si="121"/>
        <v>-</v>
      </c>
      <c r="BZ144" s="259" t="str">
        <f t="shared" si="121"/>
        <v>-</v>
      </c>
      <c r="CA144" s="259" t="str">
        <f t="shared" si="121"/>
        <v>-</v>
      </c>
      <c r="CB144" s="259" t="str">
        <f t="shared" si="121"/>
        <v>-</v>
      </c>
      <c r="CC144" s="259" t="str">
        <f t="shared" si="121"/>
        <v>-</v>
      </c>
      <c r="CD144" s="259" t="str">
        <f t="shared" si="121"/>
        <v>-</v>
      </c>
      <c r="CE144" s="259" t="str">
        <f t="shared" si="121"/>
        <v>-</v>
      </c>
      <c r="CF144" s="259" t="str">
        <f t="shared" si="121"/>
        <v>-</v>
      </c>
      <c r="CG144" s="259" t="str">
        <f t="shared" si="121"/>
        <v>-</v>
      </c>
      <c r="CH144" s="259" t="str">
        <f t="shared" si="121"/>
        <v>-</v>
      </c>
      <c r="CI144" s="259" t="str">
        <f t="shared" si="121"/>
        <v>-</v>
      </c>
      <c r="CJ144" s="259" t="str">
        <f t="shared" si="121"/>
        <v>-</v>
      </c>
      <c r="CK144" s="259" t="str">
        <f t="shared" si="121"/>
        <v>-</v>
      </c>
      <c r="CL144" s="259" t="str">
        <f t="shared" si="121"/>
        <v>-</v>
      </c>
      <c r="CM144" s="259" t="str">
        <f t="shared" si="121"/>
        <v>-</v>
      </c>
      <c r="CN144" s="259" t="str">
        <f t="shared" si="121"/>
        <v>-</v>
      </c>
      <c r="CO144" s="259" t="str">
        <f t="shared" si="121"/>
        <v>-</v>
      </c>
      <c r="CP144" s="259" t="str">
        <f t="shared" si="121"/>
        <v>-</v>
      </c>
      <c r="CQ144" s="269" t="s">
        <v>275</v>
      </c>
      <c r="CR144" s="269" t="s">
        <v>275</v>
      </c>
      <c r="CS144" s="248" t="str">
        <f t="shared" ref="CS144:DL144" si="122">CS44</f>
        <v>-</v>
      </c>
      <c r="CT144" s="259" t="str">
        <f t="shared" si="122"/>
        <v>-</v>
      </c>
      <c r="CU144" s="259" t="str">
        <f t="shared" si="122"/>
        <v>-</v>
      </c>
      <c r="CV144" s="259" t="str">
        <f t="shared" si="122"/>
        <v>-</v>
      </c>
      <c r="CW144" s="259" t="str">
        <f t="shared" si="122"/>
        <v>-</v>
      </c>
      <c r="CX144" s="259" t="str">
        <f t="shared" si="122"/>
        <v>-</v>
      </c>
      <c r="CY144" s="259" t="str">
        <f t="shared" si="122"/>
        <v>-</v>
      </c>
      <c r="CZ144" s="259" t="str">
        <f t="shared" si="122"/>
        <v>-</v>
      </c>
      <c r="DA144" s="259" t="str">
        <f t="shared" si="122"/>
        <v>-</v>
      </c>
      <c r="DB144" s="259" t="str">
        <f t="shared" si="122"/>
        <v>-</v>
      </c>
      <c r="DC144" s="259" t="str">
        <f t="shared" si="122"/>
        <v>-</v>
      </c>
      <c r="DD144" s="259" t="str">
        <f t="shared" si="122"/>
        <v>-</v>
      </c>
      <c r="DE144" s="259" t="str">
        <f t="shared" si="122"/>
        <v>-</v>
      </c>
      <c r="DF144" s="259" t="str">
        <f t="shared" si="122"/>
        <v>-</v>
      </c>
      <c r="DG144" s="259" t="str">
        <f t="shared" si="122"/>
        <v>-</v>
      </c>
      <c r="DH144" s="259" t="str">
        <f t="shared" si="122"/>
        <v>-</v>
      </c>
      <c r="DI144" s="259" t="str">
        <f t="shared" si="122"/>
        <v>-</v>
      </c>
      <c r="DJ144" s="259" t="str">
        <f t="shared" si="122"/>
        <v>-</v>
      </c>
      <c r="DK144" s="259" t="str">
        <f t="shared" si="122"/>
        <v>-</v>
      </c>
      <c r="DL144" s="259" t="str">
        <f t="shared" si="122"/>
        <v>-</v>
      </c>
      <c r="DM144" s="269" t="s">
        <v>275</v>
      </c>
      <c r="DN144" s="269" t="s">
        <v>275</v>
      </c>
      <c r="DO144" s="248" t="str">
        <f t="shared" ref="DO144:EH144" si="123">DO44</f>
        <v>-</v>
      </c>
      <c r="DP144" s="259" t="str">
        <f t="shared" si="123"/>
        <v>-</v>
      </c>
      <c r="DQ144" s="259" t="str">
        <f t="shared" si="123"/>
        <v>-</v>
      </c>
      <c r="DR144" s="259" t="str">
        <f t="shared" si="123"/>
        <v>-</v>
      </c>
      <c r="DS144" s="259" t="str">
        <f t="shared" si="123"/>
        <v>-</v>
      </c>
      <c r="DT144" s="259" t="str">
        <f t="shared" si="123"/>
        <v>-</v>
      </c>
      <c r="DU144" s="259" t="str">
        <f t="shared" si="123"/>
        <v>-</v>
      </c>
      <c r="DV144" s="259" t="str">
        <f t="shared" si="123"/>
        <v>-</v>
      </c>
      <c r="DW144" s="259" t="str">
        <f t="shared" si="123"/>
        <v>-</v>
      </c>
      <c r="DX144" s="259" t="str">
        <f t="shared" si="123"/>
        <v>-</v>
      </c>
      <c r="DY144" s="259" t="str">
        <f t="shared" si="123"/>
        <v>-</v>
      </c>
      <c r="DZ144" s="259" t="str">
        <f t="shared" si="123"/>
        <v>-</v>
      </c>
      <c r="EA144" s="259" t="str">
        <f t="shared" si="123"/>
        <v>-</v>
      </c>
      <c r="EB144" s="259" t="str">
        <f t="shared" si="123"/>
        <v>-</v>
      </c>
      <c r="EC144" s="259" t="str">
        <f t="shared" si="123"/>
        <v>-</v>
      </c>
      <c r="ED144" s="259" t="str">
        <f t="shared" si="123"/>
        <v>-</v>
      </c>
      <c r="EE144" s="259" t="str">
        <f t="shared" si="123"/>
        <v>-</v>
      </c>
      <c r="EF144" s="259" t="str">
        <f t="shared" si="123"/>
        <v>-</v>
      </c>
      <c r="EG144" s="259" t="str">
        <f t="shared" si="123"/>
        <v>-</v>
      </c>
      <c r="EH144" s="259" t="str">
        <f t="shared" si="123"/>
        <v>-</v>
      </c>
      <c r="EI144" s="269" t="s">
        <v>275</v>
      </c>
      <c r="EJ144" s="269" t="s">
        <v>275</v>
      </c>
      <c r="EK144" s="248" t="str">
        <f t="shared" ref="EK144:FD144" si="124">EK44</f>
        <v>-</v>
      </c>
      <c r="EL144" s="259" t="str">
        <f t="shared" si="124"/>
        <v>-</v>
      </c>
      <c r="EM144" s="259" t="str">
        <f t="shared" si="124"/>
        <v>-</v>
      </c>
      <c r="EN144" s="259" t="str">
        <f t="shared" si="124"/>
        <v>-</v>
      </c>
      <c r="EO144" s="259" t="str">
        <f t="shared" si="124"/>
        <v>-</v>
      </c>
      <c r="EP144" s="259" t="str">
        <f t="shared" si="124"/>
        <v>-</v>
      </c>
      <c r="EQ144" s="259" t="str">
        <f t="shared" si="124"/>
        <v>-</v>
      </c>
      <c r="ER144" s="259" t="str">
        <f t="shared" si="124"/>
        <v>-</v>
      </c>
      <c r="ES144" s="259" t="str">
        <f t="shared" si="124"/>
        <v>-</v>
      </c>
      <c r="ET144" s="259" t="str">
        <f t="shared" si="124"/>
        <v>-</v>
      </c>
      <c r="EU144" s="259" t="str">
        <f t="shared" si="124"/>
        <v>-</v>
      </c>
      <c r="EV144" s="259" t="str">
        <f t="shared" si="124"/>
        <v>-</v>
      </c>
      <c r="EW144" s="259" t="str">
        <f t="shared" si="124"/>
        <v>-</v>
      </c>
      <c r="EX144" s="259" t="str">
        <f t="shared" si="124"/>
        <v>-</v>
      </c>
      <c r="EY144" s="259" t="str">
        <f t="shared" si="124"/>
        <v>-</v>
      </c>
      <c r="EZ144" s="259" t="str">
        <f t="shared" si="124"/>
        <v>-</v>
      </c>
      <c r="FA144" s="259" t="str">
        <f t="shared" si="124"/>
        <v>-</v>
      </c>
      <c r="FB144" s="259" t="str">
        <f t="shared" si="124"/>
        <v>-</v>
      </c>
      <c r="FC144" s="259" t="str">
        <f t="shared" si="124"/>
        <v>-</v>
      </c>
      <c r="FD144" s="259" t="str">
        <f t="shared" si="124"/>
        <v>-</v>
      </c>
      <c r="FE144" s="269" t="s">
        <v>275</v>
      </c>
    </row>
    <row r="145" spans="1:16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2"/>
      <c r="V145" s="12"/>
      <c r="W145" s="12"/>
      <c r="X145" s="12"/>
      <c r="Y145" s="12"/>
      <c r="Z145" s="12"/>
      <c r="AA145" s="12"/>
      <c r="AB145" s="12"/>
      <c r="AC145" s="248" t="s">
        <v>348</v>
      </c>
      <c r="AD145" s="257" t="str">
        <f t="shared" ca="1" si="59"/>
        <v>-</v>
      </c>
      <c r="AE145" s="259" t="str">
        <f t="shared" ref="AE145" si="125">AE45</f>
        <v>-</v>
      </c>
      <c r="AF145" s="259" t="str">
        <f t="shared" ref="AF145:AS145" si="126">AF45</f>
        <v>-</v>
      </c>
      <c r="AG145" s="259" t="str">
        <f t="shared" si="126"/>
        <v>-</v>
      </c>
      <c r="AH145" s="259" t="str">
        <f t="shared" si="126"/>
        <v>-</v>
      </c>
      <c r="AI145" s="259" t="str">
        <f t="shared" si="126"/>
        <v>-</v>
      </c>
      <c r="AJ145" s="259" t="str">
        <f t="shared" si="126"/>
        <v>-</v>
      </c>
      <c r="AK145" s="259" t="str">
        <f t="shared" si="126"/>
        <v>-</v>
      </c>
      <c r="AL145" s="259" t="str">
        <f t="shared" si="126"/>
        <v>-</v>
      </c>
      <c r="AM145" s="259" t="str">
        <f t="shared" si="126"/>
        <v>-</v>
      </c>
      <c r="AN145" s="259" t="str">
        <f t="shared" si="126"/>
        <v>-</v>
      </c>
      <c r="AO145" s="259" t="str">
        <f t="shared" si="126"/>
        <v>-</v>
      </c>
      <c r="AP145" s="259" t="str">
        <f t="shared" si="126"/>
        <v>-</v>
      </c>
      <c r="AQ145" s="259" t="str">
        <f t="shared" si="126"/>
        <v>-</v>
      </c>
      <c r="AR145" s="259" t="str">
        <f t="shared" si="126"/>
        <v>-</v>
      </c>
      <c r="AS145" s="259" t="str">
        <f t="shared" si="126"/>
        <v>-</v>
      </c>
      <c r="AT145" s="259" t="str">
        <f t="shared" ref="AT145:AX145" si="127">AT45</f>
        <v>-</v>
      </c>
      <c r="AU145" s="259" t="str">
        <f t="shared" si="127"/>
        <v>-</v>
      </c>
      <c r="AV145" s="259" t="str">
        <f t="shared" si="127"/>
        <v>-</v>
      </c>
      <c r="AW145" s="259" t="str">
        <f t="shared" si="127"/>
        <v>-</v>
      </c>
      <c r="AX145" s="259" t="str">
        <f t="shared" si="127"/>
        <v>-</v>
      </c>
      <c r="AY145" s="269" t="s">
        <v>275</v>
      </c>
      <c r="AZ145" s="269"/>
      <c r="BA145" s="248" t="str">
        <f t="shared" ref="BA145:BT145" si="128">BA45</f>
        <v>-</v>
      </c>
      <c r="BB145" s="259" t="str">
        <f t="shared" si="128"/>
        <v>-</v>
      </c>
      <c r="BC145" s="259" t="str">
        <f t="shared" si="128"/>
        <v>-</v>
      </c>
      <c r="BD145" s="259" t="str">
        <f t="shared" si="128"/>
        <v>-</v>
      </c>
      <c r="BE145" s="259" t="str">
        <f t="shared" si="128"/>
        <v>-</v>
      </c>
      <c r="BF145" s="259" t="str">
        <f t="shared" si="128"/>
        <v>-</v>
      </c>
      <c r="BG145" s="259" t="str">
        <f t="shared" si="128"/>
        <v>-</v>
      </c>
      <c r="BH145" s="259" t="str">
        <f t="shared" si="128"/>
        <v>-</v>
      </c>
      <c r="BI145" s="259" t="str">
        <f t="shared" si="128"/>
        <v>-</v>
      </c>
      <c r="BJ145" s="259" t="str">
        <f t="shared" si="128"/>
        <v>-</v>
      </c>
      <c r="BK145" s="259" t="str">
        <f t="shared" si="128"/>
        <v>-</v>
      </c>
      <c r="BL145" s="259" t="str">
        <f t="shared" si="128"/>
        <v>-</v>
      </c>
      <c r="BM145" s="259" t="str">
        <f t="shared" si="128"/>
        <v>-</v>
      </c>
      <c r="BN145" s="259" t="str">
        <f t="shared" si="128"/>
        <v>-</v>
      </c>
      <c r="BO145" s="259" t="str">
        <f t="shared" si="128"/>
        <v>-</v>
      </c>
      <c r="BP145" s="259" t="str">
        <f t="shared" si="128"/>
        <v>-</v>
      </c>
      <c r="BQ145" s="259" t="str">
        <f t="shared" si="128"/>
        <v>-</v>
      </c>
      <c r="BR145" s="259" t="str">
        <f t="shared" si="128"/>
        <v>-</v>
      </c>
      <c r="BS145" s="259" t="str">
        <f t="shared" si="128"/>
        <v>-</v>
      </c>
      <c r="BT145" s="259" t="str">
        <f t="shared" si="128"/>
        <v>-</v>
      </c>
      <c r="BU145" s="269" t="s">
        <v>275</v>
      </c>
      <c r="BV145" s="269" t="s">
        <v>275</v>
      </c>
      <c r="BW145" s="248" t="str">
        <f t="shared" ref="BW145:CP145" si="129">BW45</f>
        <v>-</v>
      </c>
      <c r="BX145" s="259" t="str">
        <f t="shared" si="129"/>
        <v>-</v>
      </c>
      <c r="BY145" s="259" t="str">
        <f t="shared" si="129"/>
        <v>-</v>
      </c>
      <c r="BZ145" s="259" t="str">
        <f t="shared" si="129"/>
        <v>-</v>
      </c>
      <c r="CA145" s="259" t="str">
        <f t="shared" si="129"/>
        <v>-</v>
      </c>
      <c r="CB145" s="259" t="str">
        <f t="shared" si="129"/>
        <v>-</v>
      </c>
      <c r="CC145" s="259" t="str">
        <f t="shared" si="129"/>
        <v>-</v>
      </c>
      <c r="CD145" s="259" t="str">
        <f t="shared" si="129"/>
        <v>-</v>
      </c>
      <c r="CE145" s="259" t="str">
        <f t="shared" si="129"/>
        <v>-</v>
      </c>
      <c r="CF145" s="259" t="str">
        <f t="shared" si="129"/>
        <v>-</v>
      </c>
      <c r="CG145" s="259" t="str">
        <f t="shared" si="129"/>
        <v>-</v>
      </c>
      <c r="CH145" s="259" t="str">
        <f t="shared" si="129"/>
        <v>-</v>
      </c>
      <c r="CI145" s="259" t="str">
        <f t="shared" si="129"/>
        <v>-</v>
      </c>
      <c r="CJ145" s="259" t="str">
        <f t="shared" si="129"/>
        <v>-</v>
      </c>
      <c r="CK145" s="259" t="str">
        <f t="shared" si="129"/>
        <v>-</v>
      </c>
      <c r="CL145" s="259" t="str">
        <f t="shared" si="129"/>
        <v>-</v>
      </c>
      <c r="CM145" s="259" t="str">
        <f t="shared" si="129"/>
        <v>-</v>
      </c>
      <c r="CN145" s="259" t="str">
        <f t="shared" si="129"/>
        <v>-</v>
      </c>
      <c r="CO145" s="259" t="str">
        <f t="shared" si="129"/>
        <v>-</v>
      </c>
      <c r="CP145" s="259" t="str">
        <f t="shared" si="129"/>
        <v>-</v>
      </c>
      <c r="CQ145" s="269" t="s">
        <v>275</v>
      </c>
      <c r="CR145" s="269" t="s">
        <v>275</v>
      </c>
      <c r="CS145" s="248" t="str">
        <f t="shared" ref="CS145:DL145" si="130">CS45</f>
        <v>-</v>
      </c>
      <c r="CT145" s="259" t="str">
        <f t="shared" si="130"/>
        <v>-</v>
      </c>
      <c r="CU145" s="259" t="str">
        <f t="shared" si="130"/>
        <v>-</v>
      </c>
      <c r="CV145" s="259" t="str">
        <f t="shared" si="130"/>
        <v>-</v>
      </c>
      <c r="CW145" s="259" t="str">
        <f t="shared" si="130"/>
        <v>-</v>
      </c>
      <c r="CX145" s="259" t="str">
        <f t="shared" si="130"/>
        <v>-</v>
      </c>
      <c r="CY145" s="259" t="str">
        <f t="shared" si="130"/>
        <v>-</v>
      </c>
      <c r="CZ145" s="259" t="str">
        <f t="shared" si="130"/>
        <v>-</v>
      </c>
      <c r="DA145" s="259" t="str">
        <f t="shared" si="130"/>
        <v>-</v>
      </c>
      <c r="DB145" s="259" t="str">
        <f t="shared" si="130"/>
        <v>-</v>
      </c>
      <c r="DC145" s="259" t="str">
        <f t="shared" si="130"/>
        <v>-</v>
      </c>
      <c r="DD145" s="259" t="str">
        <f t="shared" si="130"/>
        <v>-</v>
      </c>
      <c r="DE145" s="259" t="str">
        <f t="shared" si="130"/>
        <v>-</v>
      </c>
      <c r="DF145" s="259" t="str">
        <f t="shared" si="130"/>
        <v>-</v>
      </c>
      <c r="DG145" s="259" t="str">
        <f t="shared" si="130"/>
        <v>-</v>
      </c>
      <c r="DH145" s="259" t="str">
        <f t="shared" si="130"/>
        <v>-</v>
      </c>
      <c r="DI145" s="259" t="str">
        <f t="shared" si="130"/>
        <v>-</v>
      </c>
      <c r="DJ145" s="259" t="str">
        <f t="shared" si="130"/>
        <v>-</v>
      </c>
      <c r="DK145" s="259" t="str">
        <f t="shared" si="130"/>
        <v>-</v>
      </c>
      <c r="DL145" s="259" t="str">
        <f t="shared" si="130"/>
        <v>-</v>
      </c>
      <c r="DM145" s="269" t="s">
        <v>275</v>
      </c>
      <c r="DN145" s="269" t="s">
        <v>275</v>
      </c>
      <c r="DO145" s="248" t="str">
        <f t="shared" ref="DO145:EH145" si="131">DO45</f>
        <v>-</v>
      </c>
      <c r="DP145" s="259" t="str">
        <f t="shared" si="131"/>
        <v>-</v>
      </c>
      <c r="DQ145" s="259" t="str">
        <f t="shared" si="131"/>
        <v>-</v>
      </c>
      <c r="DR145" s="259" t="str">
        <f t="shared" si="131"/>
        <v>-</v>
      </c>
      <c r="DS145" s="259" t="str">
        <f t="shared" si="131"/>
        <v>-</v>
      </c>
      <c r="DT145" s="259" t="str">
        <f t="shared" si="131"/>
        <v>-</v>
      </c>
      <c r="DU145" s="259" t="str">
        <f t="shared" si="131"/>
        <v>-</v>
      </c>
      <c r="DV145" s="259" t="str">
        <f t="shared" si="131"/>
        <v>-</v>
      </c>
      <c r="DW145" s="259" t="str">
        <f t="shared" si="131"/>
        <v>-</v>
      </c>
      <c r="DX145" s="259" t="str">
        <f t="shared" si="131"/>
        <v>-</v>
      </c>
      <c r="DY145" s="259" t="str">
        <f t="shared" si="131"/>
        <v>-</v>
      </c>
      <c r="DZ145" s="259" t="str">
        <f t="shared" si="131"/>
        <v>-</v>
      </c>
      <c r="EA145" s="259" t="str">
        <f t="shared" si="131"/>
        <v>-</v>
      </c>
      <c r="EB145" s="259" t="str">
        <f t="shared" si="131"/>
        <v>-</v>
      </c>
      <c r="EC145" s="259" t="str">
        <f t="shared" si="131"/>
        <v>-</v>
      </c>
      <c r="ED145" s="259" t="str">
        <f t="shared" si="131"/>
        <v>-</v>
      </c>
      <c r="EE145" s="259" t="str">
        <f t="shared" si="131"/>
        <v>-</v>
      </c>
      <c r="EF145" s="259" t="str">
        <f t="shared" si="131"/>
        <v>-</v>
      </c>
      <c r="EG145" s="259" t="str">
        <f t="shared" si="131"/>
        <v>-</v>
      </c>
      <c r="EH145" s="259" t="str">
        <f t="shared" si="131"/>
        <v>-</v>
      </c>
      <c r="EI145" s="269" t="s">
        <v>275</v>
      </c>
      <c r="EJ145" s="269" t="s">
        <v>275</v>
      </c>
      <c r="EK145" s="248" t="str">
        <f t="shared" ref="EK145:FD145" si="132">EK45</f>
        <v>-</v>
      </c>
      <c r="EL145" s="259" t="str">
        <f t="shared" si="132"/>
        <v>-</v>
      </c>
      <c r="EM145" s="259" t="str">
        <f t="shared" si="132"/>
        <v>-</v>
      </c>
      <c r="EN145" s="259" t="str">
        <f t="shared" si="132"/>
        <v>-</v>
      </c>
      <c r="EO145" s="259" t="str">
        <f t="shared" si="132"/>
        <v>-</v>
      </c>
      <c r="EP145" s="259" t="str">
        <f t="shared" si="132"/>
        <v>-</v>
      </c>
      <c r="EQ145" s="259" t="str">
        <f t="shared" si="132"/>
        <v>-</v>
      </c>
      <c r="ER145" s="259" t="str">
        <f t="shared" si="132"/>
        <v>-</v>
      </c>
      <c r="ES145" s="259" t="str">
        <f t="shared" si="132"/>
        <v>-</v>
      </c>
      <c r="ET145" s="259" t="str">
        <f t="shared" si="132"/>
        <v>-</v>
      </c>
      <c r="EU145" s="259" t="str">
        <f t="shared" si="132"/>
        <v>-</v>
      </c>
      <c r="EV145" s="259" t="str">
        <f t="shared" si="132"/>
        <v>-</v>
      </c>
      <c r="EW145" s="259" t="str">
        <f t="shared" si="132"/>
        <v>-</v>
      </c>
      <c r="EX145" s="259" t="str">
        <f t="shared" si="132"/>
        <v>-</v>
      </c>
      <c r="EY145" s="259" t="str">
        <f t="shared" si="132"/>
        <v>-</v>
      </c>
      <c r="EZ145" s="259" t="str">
        <f t="shared" si="132"/>
        <v>-</v>
      </c>
      <c r="FA145" s="259" t="str">
        <f t="shared" si="132"/>
        <v>-</v>
      </c>
      <c r="FB145" s="259" t="str">
        <f t="shared" si="132"/>
        <v>-</v>
      </c>
      <c r="FC145" s="259" t="str">
        <f t="shared" si="132"/>
        <v>-</v>
      </c>
      <c r="FD145" s="259" t="str">
        <f t="shared" si="132"/>
        <v>-</v>
      </c>
      <c r="FE145" s="269" t="s">
        <v>275</v>
      </c>
    </row>
    <row r="146" spans="1:16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2"/>
      <c r="V146" s="12"/>
      <c r="W146" s="12"/>
      <c r="X146" s="12"/>
      <c r="Y146" s="12"/>
      <c r="Z146" s="12"/>
      <c r="AA146" s="12"/>
      <c r="AB146" s="12"/>
      <c r="AC146" s="248" t="s">
        <v>349</v>
      </c>
      <c r="AD146" s="257" t="str">
        <f t="shared" ca="1" si="59"/>
        <v>-</v>
      </c>
      <c r="AE146" s="259" t="str">
        <f t="shared" ref="AE146" si="133">AE46</f>
        <v>-</v>
      </c>
      <c r="AF146" s="259" t="str">
        <f t="shared" ref="AF146:AS146" si="134">AF46</f>
        <v>-</v>
      </c>
      <c r="AG146" s="259" t="str">
        <f t="shared" si="134"/>
        <v>-</v>
      </c>
      <c r="AH146" s="259" t="str">
        <f t="shared" si="134"/>
        <v>-</v>
      </c>
      <c r="AI146" s="259" t="str">
        <f t="shared" si="134"/>
        <v>-</v>
      </c>
      <c r="AJ146" s="259" t="str">
        <f t="shared" si="134"/>
        <v>-</v>
      </c>
      <c r="AK146" s="259" t="str">
        <f t="shared" si="134"/>
        <v>-</v>
      </c>
      <c r="AL146" s="259" t="str">
        <f t="shared" si="134"/>
        <v>-</v>
      </c>
      <c r="AM146" s="259" t="str">
        <f t="shared" si="134"/>
        <v>-</v>
      </c>
      <c r="AN146" s="259" t="str">
        <f t="shared" si="134"/>
        <v>-</v>
      </c>
      <c r="AO146" s="259" t="str">
        <f t="shared" si="134"/>
        <v>-</v>
      </c>
      <c r="AP146" s="259" t="str">
        <f t="shared" si="134"/>
        <v>-</v>
      </c>
      <c r="AQ146" s="259" t="str">
        <f t="shared" si="134"/>
        <v>-</v>
      </c>
      <c r="AR146" s="259" t="str">
        <f t="shared" si="134"/>
        <v>-</v>
      </c>
      <c r="AS146" s="259" t="str">
        <f t="shared" si="134"/>
        <v>-</v>
      </c>
      <c r="AT146" s="259" t="str">
        <f t="shared" ref="AT146:AX146" si="135">AT46</f>
        <v>-</v>
      </c>
      <c r="AU146" s="259" t="str">
        <f t="shared" si="135"/>
        <v>-</v>
      </c>
      <c r="AV146" s="259" t="str">
        <f t="shared" si="135"/>
        <v>-</v>
      </c>
      <c r="AW146" s="259" t="str">
        <f t="shared" si="135"/>
        <v>-</v>
      </c>
      <c r="AX146" s="259" t="str">
        <f t="shared" si="135"/>
        <v>-</v>
      </c>
      <c r="AY146" s="269" t="s">
        <v>275</v>
      </c>
      <c r="AZ146" s="269"/>
      <c r="BA146" s="248" t="str">
        <f t="shared" ref="BA146:BT146" si="136">BA46</f>
        <v>-</v>
      </c>
      <c r="BB146" s="259" t="str">
        <f t="shared" si="136"/>
        <v>-</v>
      </c>
      <c r="BC146" s="259" t="str">
        <f t="shared" si="136"/>
        <v>-</v>
      </c>
      <c r="BD146" s="259" t="str">
        <f t="shared" si="136"/>
        <v>-</v>
      </c>
      <c r="BE146" s="259" t="str">
        <f t="shared" si="136"/>
        <v>-</v>
      </c>
      <c r="BF146" s="259" t="str">
        <f t="shared" si="136"/>
        <v>-</v>
      </c>
      <c r="BG146" s="259" t="str">
        <f t="shared" si="136"/>
        <v>-</v>
      </c>
      <c r="BH146" s="259" t="str">
        <f t="shared" si="136"/>
        <v>-</v>
      </c>
      <c r="BI146" s="259" t="str">
        <f t="shared" si="136"/>
        <v>-</v>
      </c>
      <c r="BJ146" s="259" t="str">
        <f t="shared" si="136"/>
        <v>-</v>
      </c>
      <c r="BK146" s="259" t="str">
        <f t="shared" si="136"/>
        <v>-</v>
      </c>
      <c r="BL146" s="259" t="str">
        <f t="shared" si="136"/>
        <v>-</v>
      </c>
      <c r="BM146" s="259" t="str">
        <f t="shared" si="136"/>
        <v>-</v>
      </c>
      <c r="BN146" s="259" t="str">
        <f t="shared" si="136"/>
        <v>-</v>
      </c>
      <c r="BO146" s="259" t="str">
        <f t="shared" si="136"/>
        <v>-</v>
      </c>
      <c r="BP146" s="259" t="str">
        <f t="shared" si="136"/>
        <v>-</v>
      </c>
      <c r="BQ146" s="259" t="str">
        <f t="shared" si="136"/>
        <v>-</v>
      </c>
      <c r="BR146" s="259" t="str">
        <f t="shared" si="136"/>
        <v>-</v>
      </c>
      <c r="BS146" s="259" t="str">
        <f t="shared" si="136"/>
        <v>-</v>
      </c>
      <c r="BT146" s="259" t="str">
        <f t="shared" si="136"/>
        <v>-</v>
      </c>
      <c r="BU146" s="269" t="s">
        <v>275</v>
      </c>
      <c r="BV146" s="269" t="s">
        <v>275</v>
      </c>
      <c r="BW146" s="248" t="str">
        <f t="shared" ref="BW146:CP146" si="137">BW46</f>
        <v>-</v>
      </c>
      <c r="BX146" s="259" t="str">
        <f t="shared" si="137"/>
        <v>-</v>
      </c>
      <c r="BY146" s="259" t="str">
        <f t="shared" si="137"/>
        <v>-</v>
      </c>
      <c r="BZ146" s="259" t="str">
        <f t="shared" si="137"/>
        <v>-</v>
      </c>
      <c r="CA146" s="259" t="str">
        <f t="shared" si="137"/>
        <v>-</v>
      </c>
      <c r="CB146" s="259" t="str">
        <f t="shared" si="137"/>
        <v>-</v>
      </c>
      <c r="CC146" s="259" t="str">
        <f t="shared" si="137"/>
        <v>-</v>
      </c>
      <c r="CD146" s="259" t="str">
        <f t="shared" si="137"/>
        <v>-</v>
      </c>
      <c r="CE146" s="259" t="str">
        <f t="shared" si="137"/>
        <v>-</v>
      </c>
      <c r="CF146" s="259" t="str">
        <f t="shared" si="137"/>
        <v>-</v>
      </c>
      <c r="CG146" s="259" t="str">
        <f t="shared" si="137"/>
        <v>-</v>
      </c>
      <c r="CH146" s="259" t="str">
        <f t="shared" si="137"/>
        <v>-</v>
      </c>
      <c r="CI146" s="259" t="str">
        <f t="shared" si="137"/>
        <v>-</v>
      </c>
      <c r="CJ146" s="259" t="str">
        <f t="shared" si="137"/>
        <v>-</v>
      </c>
      <c r="CK146" s="259" t="str">
        <f t="shared" si="137"/>
        <v>-</v>
      </c>
      <c r="CL146" s="259" t="str">
        <f t="shared" si="137"/>
        <v>-</v>
      </c>
      <c r="CM146" s="259" t="str">
        <f t="shared" si="137"/>
        <v>-</v>
      </c>
      <c r="CN146" s="259" t="str">
        <f t="shared" si="137"/>
        <v>-</v>
      </c>
      <c r="CO146" s="259" t="str">
        <f t="shared" si="137"/>
        <v>-</v>
      </c>
      <c r="CP146" s="259" t="str">
        <f t="shared" si="137"/>
        <v>-</v>
      </c>
      <c r="CQ146" s="269" t="s">
        <v>275</v>
      </c>
      <c r="CR146" s="269" t="s">
        <v>275</v>
      </c>
      <c r="CS146" s="248" t="str">
        <f t="shared" ref="CS146:DL146" si="138">CS46</f>
        <v>-</v>
      </c>
      <c r="CT146" s="259" t="str">
        <f t="shared" si="138"/>
        <v>-</v>
      </c>
      <c r="CU146" s="259" t="str">
        <f t="shared" si="138"/>
        <v>-</v>
      </c>
      <c r="CV146" s="259" t="str">
        <f t="shared" si="138"/>
        <v>-</v>
      </c>
      <c r="CW146" s="259" t="str">
        <f t="shared" si="138"/>
        <v>-</v>
      </c>
      <c r="CX146" s="259" t="str">
        <f t="shared" si="138"/>
        <v>-</v>
      </c>
      <c r="CY146" s="259" t="str">
        <f t="shared" si="138"/>
        <v>-</v>
      </c>
      <c r="CZ146" s="259" t="str">
        <f t="shared" si="138"/>
        <v>-</v>
      </c>
      <c r="DA146" s="259" t="str">
        <f t="shared" si="138"/>
        <v>-</v>
      </c>
      <c r="DB146" s="259" t="str">
        <f t="shared" si="138"/>
        <v>-</v>
      </c>
      <c r="DC146" s="259" t="str">
        <f t="shared" si="138"/>
        <v>-</v>
      </c>
      <c r="DD146" s="259" t="str">
        <f t="shared" si="138"/>
        <v>-</v>
      </c>
      <c r="DE146" s="259" t="str">
        <f t="shared" si="138"/>
        <v>-</v>
      </c>
      <c r="DF146" s="259" t="str">
        <f t="shared" si="138"/>
        <v>-</v>
      </c>
      <c r="DG146" s="259" t="str">
        <f t="shared" si="138"/>
        <v>-</v>
      </c>
      <c r="DH146" s="259" t="str">
        <f t="shared" si="138"/>
        <v>-</v>
      </c>
      <c r="DI146" s="259" t="str">
        <f t="shared" si="138"/>
        <v>-</v>
      </c>
      <c r="DJ146" s="259" t="str">
        <f t="shared" si="138"/>
        <v>-</v>
      </c>
      <c r="DK146" s="259" t="str">
        <f t="shared" si="138"/>
        <v>-</v>
      </c>
      <c r="DL146" s="259" t="str">
        <f t="shared" si="138"/>
        <v>-</v>
      </c>
      <c r="DM146" s="269" t="s">
        <v>275</v>
      </c>
      <c r="DN146" s="269" t="s">
        <v>275</v>
      </c>
      <c r="DO146" s="248" t="str">
        <f t="shared" ref="DO146:EH146" si="139">DO46</f>
        <v>-</v>
      </c>
      <c r="DP146" s="259" t="str">
        <f t="shared" si="139"/>
        <v>-</v>
      </c>
      <c r="DQ146" s="259" t="str">
        <f t="shared" si="139"/>
        <v>-</v>
      </c>
      <c r="DR146" s="259" t="str">
        <f t="shared" si="139"/>
        <v>-</v>
      </c>
      <c r="DS146" s="259" t="str">
        <f t="shared" si="139"/>
        <v>-</v>
      </c>
      <c r="DT146" s="259" t="str">
        <f t="shared" si="139"/>
        <v>-</v>
      </c>
      <c r="DU146" s="259" t="str">
        <f t="shared" si="139"/>
        <v>-</v>
      </c>
      <c r="DV146" s="259" t="str">
        <f t="shared" si="139"/>
        <v>-</v>
      </c>
      <c r="DW146" s="259" t="str">
        <f t="shared" si="139"/>
        <v>-</v>
      </c>
      <c r="DX146" s="259" t="str">
        <f t="shared" si="139"/>
        <v>-</v>
      </c>
      <c r="DY146" s="259" t="str">
        <f t="shared" si="139"/>
        <v>-</v>
      </c>
      <c r="DZ146" s="259" t="str">
        <f t="shared" si="139"/>
        <v>-</v>
      </c>
      <c r="EA146" s="259" t="str">
        <f t="shared" si="139"/>
        <v>-</v>
      </c>
      <c r="EB146" s="259" t="str">
        <f t="shared" si="139"/>
        <v>-</v>
      </c>
      <c r="EC146" s="259" t="str">
        <f t="shared" si="139"/>
        <v>-</v>
      </c>
      <c r="ED146" s="259" t="str">
        <f t="shared" si="139"/>
        <v>-</v>
      </c>
      <c r="EE146" s="259" t="str">
        <f t="shared" si="139"/>
        <v>-</v>
      </c>
      <c r="EF146" s="259" t="str">
        <f t="shared" si="139"/>
        <v>-</v>
      </c>
      <c r="EG146" s="259" t="str">
        <f t="shared" si="139"/>
        <v>-</v>
      </c>
      <c r="EH146" s="259" t="str">
        <f t="shared" si="139"/>
        <v>-</v>
      </c>
      <c r="EI146" s="269" t="s">
        <v>275</v>
      </c>
      <c r="EJ146" s="269" t="s">
        <v>275</v>
      </c>
      <c r="EK146" s="248" t="str">
        <f t="shared" ref="EK146:FD146" si="140">EK46</f>
        <v>-</v>
      </c>
      <c r="EL146" s="259" t="str">
        <f t="shared" si="140"/>
        <v>-</v>
      </c>
      <c r="EM146" s="259" t="str">
        <f t="shared" si="140"/>
        <v>-</v>
      </c>
      <c r="EN146" s="259" t="str">
        <f t="shared" si="140"/>
        <v>-</v>
      </c>
      <c r="EO146" s="259" t="str">
        <f t="shared" si="140"/>
        <v>-</v>
      </c>
      <c r="EP146" s="259" t="str">
        <f t="shared" si="140"/>
        <v>-</v>
      </c>
      <c r="EQ146" s="259" t="str">
        <f t="shared" si="140"/>
        <v>-</v>
      </c>
      <c r="ER146" s="259" t="str">
        <f t="shared" si="140"/>
        <v>-</v>
      </c>
      <c r="ES146" s="259" t="str">
        <f t="shared" si="140"/>
        <v>-</v>
      </c>
      <c r="ET146" s="259" t="str">
        <f t="shared" si="140"/>
        <v>-</v>
      </c>
      <c r="EU146" s="259" t="str">
        <f t="shared" si="140"/>
        <v>-</v>
      </c>
      <c r="EV146" s="259" t="str">
        <f t="shared" si="140"/>
        <v>-</v>
      </c>
      <c r="EW146" s="259" t="str">
        <f t="shared" si="140"/>
        <v>-</v>
      </c>
      <c r="EX146" s="259" t="str">
        <f t="shared" si="140"/>
        <v>-</v>
      </c>
      <c r="EY146" s="259" t="str">
        <f t="shared" si="140"/>
        <v>-</v>
      </c>
      <c r="EZ146" s="259" t="str">
        <f t="shared" si="140"/>
        <v>-</v>
      </c>
      <c r="FA146" s="259" t="str">
        <f t="shared" si="140"/>
        <v>-</v>
      </c>
      <c r="FB146" s="259" t="str">
        <f t="shared" si="140"/>
        <v>-</v>
      </c>
      <c r="FC146" s="259" t="str">
        <f t="shared" si="140"/>
        <v>-</v>
      </c>
      <c r="FD146" s="259" t="str">
        <f t="shared" si="140"/>
        <v>-</v>
      </c>
      <c r="FE146" s="269" t="s">
        <v>275</v>
      </c>
    </row>
    <row r="147" spans="1:16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2"/>
      <c r="V147" s="12"/>
      <c r="W147" s="12"/>
      <c r="X147" s="12"/>
      <c r="Y147" s="12"/>
      <c r="Z147" s="12"/>
      <c r="AA147" s="12"/>
      <c r="AB147" s="12"/>
      <c r="AC147" s="248" t="s">
        <v>350</v>
      </c>
      <c r="AD147" s="257" t="str">
        <f t="shared" ca="1" si="59"/>
        <v>-</v>
      </c>
      <c r="AE147" s="259" t="str">
        <f t="shared" ref="AE147" si="141">AE47</f>
        <v>-</v>
      </c>
      <c r="AF147" s="259" t="str">
        <f t="shared" ref="AF147:AS147" si="142">AF47</f>
        <v>-</v>
      </c>
      <c r="AG147" s="259" t="str">
        <f t="shared" si="142"/>
        <v>-</v>
      </c>
      <c r="AH147" s="259" t="str">
        <f t="shared" si="142"/>
        <v>-</v>
      </c>
      <c r="AI147" s="259" t="str">
        <f t="shared" si="142"/>
        <v>-</v>
      </c>
      <c r="AJ147" s="259" t="str">
        <f t="shared" si="142"/>
        <v>-</v>
      </c>
      <c r="AK147" s="259" t="str">
        <f t="shared" si="142"/>
        <v>-</v>
      </c>
      <c r="AL147" s="259" t="str">
        <f t="shared" si="142"/>
        <v>-</v>
      </c>
      <c r="AM147" s="259" t="str">
        <f t="shared" si="142"/>
        <v>-</v>
      </c>
      <c r="AN147" s="259" t="str">
        <f t="shared" si="142"/>
        <v>-</v>
      </c>
      <c r="AO147" s="259" t="str">
        <f t="shared" si="142"/>
        <v>-</v>
      </c>
      <c r="AP147" s="259" t="str">
        <f t="shared" si="142"/>
        <v>-</v>
      </c>
      <c r="AQ147" s="259" t="str">
        <f t="shared" si="142"/>
        <v>-</v>
      </c>
      <c r="AR147" s="259" t="str">
        <f t="shared" si="142"/>
        <v>-</v>
      </c>
      <c r="AS147" s="259" t="str">
        <f t="shared" si="142"/>
        <v>-</v>
      </c>
      <c r="AT147" s="259" t="str">
        <f t="shared" ref="AT147:AX147" si="143">AT47</f>
        <v>-</v>
      </c>
      <c r="AU147" s="259" t="str">
        <f t="shared" si="143"/>
        <v>-</v>
      </c>
      <c r="AV147" s="259" t="str">
        <f t="shared" si="143"/>
        <v>-</v>
      </c>
      <c r="AW147" s="259" t="str">
        <f t="shared" si="143"/>
        <v>-</v>
      </c>
      <c r="AX147" s="259" t="str">
        <f t="shared" si="143"/>
        <v>-</v>
      </c>
      <c r="AY147" s="269" t="s">
        <v>275</v>
      </c>
      <c r="AZ147" s="269"/>
      <c r="BA147" s="248" t="str">
        <f t="shared" ref="BA147:BT147" si="144">BA47</f>
        <v>-</v>
      </c>
      <c r="BB147" s="259" t="str">
        <f t="shared" si="144"/>
        <v>-</v>
      </c>
      <c r="BC147" s="259" t="str">
        <f t="shared" si="144"/>
        <v>-</v>
      </c>
      <c r="BD147" s="259" t="str">
        <f t="shared" si="144"/>
        <v>-</v>
      </c>
      <c r="BE147" s="259" t="str">
        <f t="shared" si="144"/>
        <v>-</v>
      </c>
      <c r="BF147" s="259" t="str">
        <f t="shared" si="144"/>
        <v>-</v>
      </c>
      <c r="BG147" s="259" t="str">
        <f t="shared" si="144"/>
        <v>-</v>
      </c>
      <c r="BH147" s="259" t="str">
        <f t="shared" si="144"/>
        <v>-</v>
      </c>
      <c r="BI147" s="259" t="str">
        <f t="shared" si="144"/>
        <v>-</v>
      </c>
      <c r="BJ147" s="259" t="str">
        <f t="shared" si="144"/>
        <v>-</v>
      </c>
      <c r="BK147" s="259" t="str">
        <f t="shared" si="144"/>
        <v>-</v>
      </c>
      <c r="BL147" s="259" t="str">
        <f t="shared" si="144"/>
        <v>-</v>
      </c>
      <c r="BM147" s="259" t="str">
        <f t="shared" si="144"/>
        <v>-</v>
      </c>
      <c r="BN147" s="259" t="str">
        <f t="shared" si="144"/>
        <v>-</v>
      </c>
      <c r="BO147" s="259" t="str">
        <f t="shared" si="144"/>
        <v>-</v>
      </c>
      <c r="BP147" s="259" t="str">
        <f t="shared" si="144"/>
        <v>-</v>
      </c>
      <c r="BQ147" s="259" t="str">
        <f t="shared" si="144"/>
        <v>-</v>
      </c>
      <c r="BR147" s="259" t="str">
        <f t="shared" si="144"/>
        <v>-</v>
      </c>
      <c r="BS147" s="259" t="str">
        <f t="shared" si="144"/>
        <v>-</v>
      </c>
      <c r="BT147" s="259" t="str">
        <f t="shared" si="144"/>
        <v>-</v>
      </c>
      <c r="BU147" s="269" t="s">
        <v>275</v>
      </c>
      <c r="BV147" s="269" t="s">
        <v>275</v>
      </c>
      <c r="BW147" s="248" t="str">
        <f t="shared" ref="BW147:CP147" si="145">BW47</f>
        <v>-</v>
      </c>
      <c r="BX147" s="259" t="str">
        <f t="shared" si="145"/>
        <v>-</v>
      </c>
      <c r="BY147" s="259" t="str">
        <f t="shared" si="145"/>
        <v>-</v>
      </c>
      <c r="BZ147" s="259" t="str">
        <f t="shared" si="145"/>
        <v>-</v>
      </c>
      <c r="CA147" s="259" t="str">
        <f t="shared" si="145"/>
        <v>-</v>
      </c>
      <c r="CB147" s="259" t="str">
        <f t="shared" si="145"/>
        <v>-</v>
      </c>
      <c r="CC147" s="259" t="str">
        <f t="shared" si="145"/>
        <v>-</v>
      </c>
      <c r="CD147" s="259" t="str">
        <f t="shared" si="145"/>
        <v>-</v>
      </c>
      <c r="CE147" s="259" t="str">
        <f t="shared" si="145"/>
        <v>-</v>
      </c>
      <c r="CF147" s="259" t="str">
        <f t="shared" si="145"/>
        <v>-</v>
      </c>
      <c r="CG147" s="259" t="str">
        <f t="shared" si="145"/>
        <v>-</v>
      </c>
      <c r="CH147" s="259" t="str">
        <f t="shared" si="145"/>
        <v>-</v>
      </c>
      <c r="CI147" s="259" t="str">
        <f t="shared" si="145"/>
        <v>-</v>
      </c>
      <c r="CJ147" s="259" t="str">
        <f t="shared" si="145"/>
        <v>-</v>
      </c>
      <c r="CK147" s="259" t="str">
        <f t="shared" si="145"/>
        <v>-</v>
      </c>
      <c r="CL147" s="259" t="str">
        <f t="shared" si="145"/>
        <v>-</v>
      </c>
      <c r="CM147" s="259" t="str">
        <f t="shared" si="145"/>
        <v>-</v>
      </c>
      <c r="CN147" s="259" t="str">
        <f t="shared" si="145"/>
        <v>-</v>
      </c>
      <c r="CO147" s="259" t="str">
        <f t="shared" si="145"/>
        <v>-</v>
      </c>
      <c r="CP147" s="259" t="str">
        <f t="shared" si="145"/>
        <v>-</v>
      </c>
      <c r="CQ147" s="269" t="s">
        <v>275</v>
      </c>
      <c r="CR147" s="269" t="s">
        <v>275</v>
      </c>
      <c r="CS147" s="248" t="str">
        <f t="shared" ref="CS147:DL147" si="146">CS47</f>
        <v>-</v>
      </c>
      <c r="CT147" s="259" t="str">
        <f t="shared" si="146"/>
        <v>-</v>
      </c>
      <c r="CU147" s="259" t="str">
        <f t="shared" si="146"/>
        <v>-</v>
      </c>
      <c r="CV147" s="259" t="str">
        <f t="shared" si="146"/>
        <v>-</v>
      </c>
      <c r="CW147" s="259" t="str">
        <f t="shared" si="146"/>
        <v>-</v>
      </c>
      <c r="CX147" s="259" t="str">
        <f t="shared" si="146"/>
        <v>-</v>
      </c>
      <c r="CY147" s="259" t="str">
        <f t="shared" si="146"/>
        <v>-</v>
      </c>
      <c r="CZ147" s="259" t="str">
        <f t="shared" si="146"/>
        <v>-</v>
      </c>
      <c r="DA147" s="259" t="str">
        <f t="shared" si="146"/>
        <v>-</v>
      </c>
      <c r="DB147" s="259" t="str">
        <f t="shared" si="146"/>
        <v>-</v>
      </c>
      <c r="DC147" s="259" t="str">
        <f t="shared" si="146"/>
        <v>-</v>
      </c>
      <c r="DD147" s="259" t="str">
        <f t="shared" si="146"/>
        <v>-</v>
      </c>
      <c r="DE147" s="259" t="str">
        <f t="shared" si="146"/>
        <v>-</v>
      </c>
      <c r="DF147" s="259" t="str">
        <f t="shared" si="146"/>
        <v>-</v>
      </c>
      <c r="DG147" s="259" t="str">
        <f t="shared" si="146"/>
        <v>-</v>
      </c>
      <c r="DH147" s="259" t="str">
        <f t="shared" si="146"/>
        <v>-</v>
      </c>
      <c r="DI147" s="259" t="str">
        <f t="shared" si="146"/>
        <v>-</v>
      </c>
      <c r="DJ147" s="259" t="str">
        <f t="shared" si="146"/>
        <v>-</v>
      </c>
      <c r="DK147" s="259" t="str">
        <f t="shared" si="146"/>
        <v>-</v>
      </c>
      <c r="DL147" s="259" t="str">
        <f t="shared" si="146"/>
        <v>-</v>
      </c>
      <c r="DM147" s="269" t="s">
        <v>275</v>
      </c>
      <c r="DN147" s="269" t="s">
        <v>275</v>
      </c>
      <c r="DO147" s="248" t="str">
        <f t="shared" ref="DO147:EH147" si="147">DO47</f>
        <v>-</v>
      </c>
      <c r="DP147" s="259" t="str">
        <f t="shared" si="147"/>
        <v>-</v>
      </c>
      <c r="DQ147" s="259" t="str">
        <f t="shared" si="147"/>
        <v>-</v>
      </c>
      <c r="DR147" s="259" t="str">
        <f t="shared" si="147"/>
        <v>-</v>
      </c>
      <c r="DS147" s="259" t="str">
        <f t="shared" si="147"/>
        <v>-</v>
      </c>
      <c r="DT147" s="259" t="str">
        <f t="shared" si="147"/>
        <v>-</v>
      </c>
      <c r="DU147" s="259" t="str">
        <f t="shared" si="147"/>
        <v>-</v>
      </c>
      <c r="DV147" s="259" t="str">
        <f t="shared" si="147"/>
        <v>-</v>
      </c>
      <c r="DW147" s="259" t="str">
        <f t="shared" si="147"/>
        <v>-</v>
      </c>
      <c r="DX147" s="259" t="str">
        <f t="shared" si="147"/>
        <v>-</v>
      </c>
      <c r="DY147" s="259" t="str">
        <f t="shared" si="147"/>
        <v>-</v>
      </c>
      <c r="DZ147" s="259" t="str">
        <f t="shared" si="147"/>
        <v>-</v>
      </c>
      <c r="EA147" s="259" t="str">
        <f t="shared" si="147"/>
        <v>-</v>
      </c>
      <c r="EB147" s="259" t="str">
        <f t="shared" si="147"/>
        <v>-</v>
      </c>
      <c r="EC147" s="259" t="str">
        <f t="shared" si="147"/>
        <v>-</v>
      </c>
      <c r="ED147" s="259" t="str">
        <f t="shared" si="147"/>
        <v>-</v>
      </c>
      <c r="EE147" s="259" t="str">
        <f t="shared" si="147"/>
        <v>-</v>
      </c>
      <c r="EF147" s="259" t="str">
        <f t="shared" si="147"/>
        <v>-</v>
      </c>
      <c r="EG147" s="259" t="str">
        <f t="shared" si="147"/>
        <v>-</v>
      </c>
      <c r="EH147" s="259" t="str">
        <f t="shared" si="147"/>
        <v>-</v>
      </c>
      <c r="EI147" s="269" t="s">
        <v>275</v>
      </c>
      <c r="EJ147" s="269" t="s">
        <v>275</v>
      </c>
      <c r="EK147" s="248" t="str">
        <f t="shared" ref="EK147:FD147" si="148">EK47</f>
        <v>-</v>
      </c>
      <c r="EL147" s="259" t="str">
        <f t="shared" si="148"/>
        <v>-</v>
      </c>
      <c r="EM147" s="259" t="str">
        <f t="shared" si="148"/>
        <v>-</v>
      </c>
      <c r="EN147" s="259" t="str">
        <f t="shared" si="148"/>
        <v>-</v>
      </c>
      <c r="EO147" s="259" t="str">
        <f t="shared" si="148"/>
        <v>-</v>
      </c>
      <c r="EP147" s="259" t="str">
        <f t="shared" si="148"/>
        <v>-</v>
      </c>
      <c r="EQ147" s="259" t="str">
        <f t="shared" si="148"/>
        <v>-</v>
      </c>
      <c r="ER147" s="259" t="str">
        <f t="shared" si="148"/>
        <v>-</v>
      </c>
      <c r="ES147" s="259" t="str">
        <f t="shared" si="148"/>
        <v>-</v>
      </c>
      <c r="ET147" s="259" t="str">
        <f t="shared" si="148"/>
        <v>-</v>
      </c>
      <c r="EU147" s="259" t="str">
        <f t="shared" si="148"/>
        <v>-</v>
      </c>
      <c r="EV147" s="259" t="str">
        <f t="shared" si="148"/>
        <v>-</v>
      </c>
      <c r="EW147" s="259" t="str">
        <f t="shared" si="148"/>
        <v>-</v>
      </c>
      <c r="EX147" s="259" t="str">
        <f t="shared" si="148"/>
        <v>-</v>
      </c>
      <c r="EY147" s="259" t="str">
        <f t="shared" si="148"/>
        <v>-</v>
      </c>
      <c r="EZ147" s="259" t="str">
        <f t="shared" si="148"/>
        <v>-</v>
      </c>
      <c r="FA147" s="259" t="str">
        <f t="shared" si="148"/>
        <v>-</v>
      </c>
      <c r="FB147" s="259" t="str">
        <f t="shared" si="148"/>
        <v>-</v>
      </c>
      <c r="FC147" s="259" t="str">
        <f t="shared" si="148"/>
        <v>-</v>
      </c>
      <c r="FD147" s="259" t="str">
        <f t="shared" si="148"/>
        <v>-</v>
      </c>
      <c r="FE147" s="269" t="s">
        <v>275</v>
      </c>
    </row>
    <row r="148" spans="1:16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2"/>
      <c r="V148" s="12"/>
      <c r="W148" s="12"/>
      <c r="X148" s="12"/>
      <c r="Y148" s="12"/>
      <c r="Z148" s="12"/>
      <c r="AA148" s="12"/>
      <c r="AB148" s="12"/>
      <c r="AC148" s="248" t="s">
        <v>351</v>
      </c>
      <c r="AD148" s="257" t="str">
        <f t="shared" ca="1" si="59"/>
        <v>$65</v>
      </c>
      <c r="AE148" s="259" t="str">
        <f t="shared" ref="AE148" si="149">AE48</f>
        <v>12,320</v>
      </c>
      <c r="AF148" s="259" t="str">
        <f t="shared" ref="AF148:AS148" si="150">AF48</f>
        <v>454</v>
      </c>
      <c r="AG148" s="259" t="str">
        <f t="shared" si="150"/>
        <v>5</v>
      </c>
      <c r="AH148" s="259" t="str">
        <f t="shared" si="150"/>
        <v>409</v>
      </c>
      <c r="AI148" s="259" t="str">
        <f t="shared" si="150"/>
        <v>39</v>
      </c>
      <c r="AJ148" s="259" t="str">
        <f t="shared" si="150"/>
        <v>22</v>
      </c>
      <c r="AK148" s="259" t="str">
        <f t="shared" si="150"/>
        <v>133</v>
      </c>
      <c r="AL148" s="259" t="str">
        <f t="shared" si="150"/>
        <v>-</v>
      </c>
      <c r="AM148" s="259" t="str">
        <f t="shared" si="150"/>
        <v>175</v>
      </c>
      <c r="AN148" s="259" t="str">
        <f t="shared" si="150"/>
        <v>-</v>
      </c>
      <c r="AO148" s="259" t="str">
        <f t="shared" si="150"/>
        <v>111,469</v>
      </c>
      <c r="AP148" s="259" t="str">
        <f t="shared" si="150"/>
        <v>111,469</v>
      </c>
      <c r="AQ148" s="259" t="str">
        <f t="shared" si="150"/>
        <v>27,802</v>
      </c>
      <c r="AR148" s="259" t="str">
        <f t="shared" si="150"/>
        <v>14,006,746</v>
      </c>
      <c r="AS148" s="259" t="str">
        <f t="shared" si="150"/>
        <v>16,304,752</v>
      </c>
      <c r="AT148" s="259" t="str">
        <f t="shared" ref="AT148:AX148" si="151">AT48</f>
        <v>-</v>
      </c>
      <c r="AU148" s="259" t="str">
        <f t="shared" si="151"/>
        <v>-</v>
      </c>
      <c r="AV148" s="259" t="str">
        <f t="shared" si="151"/>
        <v>-</v>
      </c>
      <c r="AW148" s="259" t="str">
        <f t="shared" si="151"/>
        <v>-</v>
      </c>
      <c r="AX148" s="259" t="str">
        <f t="shared" si="151"/>
        <v>$65</v>
      </c>
      <c r="AY148" s="269" t="s">
        <v>275</v>
      </c>
      <c r="AZ148" s="269"/>
      <c r="BA148" s="248" t="str">
        <f t="shared" ref="BA148:BT148" si="152">BA48</f>
        <v>-</v>
      </c>
      <c r="BB148" s="259" t="str">
        <f t="shared" si="152"/>
        <v>-</v>
      </c>
      <c r="BC148" s="259" t="str">
        <f t="shared" si="152"/>
        <v>-</v>
      </c>
      <c r="BD148" s="259" t="str">
        <f t="shared" si="152"/>
        <v>-</v>
      </c>
      <c r="BE148" s="259" t="str">
        <f t="shared" si="152"/>
        <v>-</v>
      </c>
      <c r="BF148" s="259" t="str">
        <f t="shared" si="152"/>
        <v>-</v>
      </c>
      <c r="BG148" s="259" t="str">
        <f t="shared" si="152"/>
        <v>-</v>
      </c>
      <c r="BH148" s="259" t="str">
        <f t="shared" si="152"/>
        <v>-</v>
      </c>
      <c r="BI148" s="259" t="str">
        <f t="shared" si="152"/>
        <v>-</v>
      </c>
      <c r="BJ148" s="259" t="str">
        <f t="shared" si="152"/>
        <v>-</v>
      </c>
      <c r="BK148" s="259" t="str">
        <f t="shared" si="152"/>
        <v>-</v>
      </c>
      <c r="BL148" s="259" t="str">
        <f t="shared" si="152"/>
        <v>-</v>
      </c>
      <c r="BM148" s="259" t="str">
        <f t="shared" si="152"/>
        <v>-</v>
      </c>
      <c r="BN148" s="259" t="str">
        <f t="shared" si="152"/>
        <v>-</v>
      </c>
      <c r="BO148" s="259" t="str">
        <f t="shared" si="152"/>
        <v>-</v>
      </c>
      <c r="BP148" s="259" t="str">
        <f t="shared" si="152"/>
        <v>-</v>
      </c>
      <c r="BQ148" s="259" t="str">
        <f t="shared" si="152"/>
        <v>-</v>
      </c>
      <c r="BR148" s="259" t="str">
        <f t="shared" si="152"/>
        <v>-</v>
      </c>
      <c r="BS148" s="259" t="str">
        <f t="shared" si="152"/>
        <v>-</v>
      </c>
      <c r="BT148" s="259" t="str">
        <f t="shared" si="152"/>
        <v>-</v>
      </c>
      <c r="BU148" s="269" t="s">
        <v>275</v>
      </c>
      <c r="BV148" s="269" t="s">
        <v>275</v>
      </c>
      <c r="BW148" s="248" t="str">
        <f t="shared" ref="BW148:CP148" si="153">BW48</f>
        <v>12,284</v>
      </c>
      <c r="BX148" s="259" t="str">
        <f t="shared" si="153"/>
        <v>570</v>
      </c>
      <c r="BY148" s="259">
        <f t="shared" si="153"/>
        <v>0</v>
      </c>
      <c r="BZ148" s="259" t="str">
        <f t="shared" si="153"/>
        <v>402</v>
      </c>
      <c r="CA148" s="259" t="str">
        <f t="shared" si="153"/>
        <v>38</v>
      </c>
      <c r="CB148" s="259" t="str">
        <f t="shared" si="153"/>
        <v>22</v>
      </c>
      <c r="CC148" s="259" t="str">
        <f t="shared" si="153"/>
        <v>120</v>
      </c>
      <c r="CD148" s="259" t="str">
        <f t="shared" si="153"/>
        <v>-</v>
      </c>
      <c r="CE148" s="259" t="str">
        <f t="shared" si="153"/>
        <v>120</v>
      </c>
      <c r="CF148" s="259" t="str">
        <f t="shared" si="153"/>
        <v>-</v>
      </c>
      <c r="CG148" s="259" t="str">
        <f t="shared" si="153"/>
        <v>39,044</v>
      </c>
      <c r="CH148" s="259" t="str">
        <f t="shared" si="153"/>
        <v>39,044</v>
      </c>
      <c r="CI148" s="259" t="str">
        <f t="shared" si="153"/>
        <v>2,633</v>
      </c>
      <c r="CJ148" s="259" t="str">
        <f t="shared" si="153"/>
        <v>4,007,930</v>
      </c>
      <c r="CK148" s="259" t="str">
        <f t="shared" si="153"/>
        <v>4,013,811</v>
      </c>
      <c r="CL148" s="259" t="str">
        <f t="shared" si="153"/>
        <v>-</v>
      </c>
      <c r="CM148" s="259" t="str">
        <f t="shared" si="153"/>
        <v>-</v>
      </c>
      <c r="CN148" s="259" t="str">
        <f t="shared" si="153"/>
        <v>-</v>
      </c>
      <c r="CO148" s="259" t="str">
        <f t="shared" si="153"/>
        <v>-</v>
      </c>
      <c r="CP148" s="259" t="str">
        <f t="shared" si="153"/>
        <v>$60</v>
      </c>
      <c r="CQ148" s="269" t="s">
        <v>275</v>
      </c>
      <c r="CR148" s="269" t="s">
        <v>275</v>
      </c>
      <c r="CS148" s="248" t="str">
        <f t="shared" ref="CS148:DL148" si="154">CS48</f>
        <v>12,302</v>
      </c>
      <c r="CT148" s="259" t="str">
        <f t="shared" si="154"/>
        <v>512</v>
      </c>
      <c r="CU148" s="259" t="str">
        <f t="shared" si="154"/>
        <v>3</v>
      </c>
      <c r="CV148" s="259" t="str">
        <f t="shared" si="154"/>
        <v>406</v>
      </c>
      <c r="CW148" s="259" t="str">
        <f t="shared" si="154"/>
        <v>39</v>
      </c>
      <c r="CX148" s="259" t="str">
        <f t="shared" si="154"/>
        <v>22</v>
      </c>
      <c r="CY148" s="259" t="str">
        <f t="shared" si="154"/>
        <v>127</v>
      </c>
      <c r="CZ148" s="259" t="str">
        <f t="shared" si="154"/>
        <v>-</v>
      </c>
      <c r="DA148" s="259" t="str">
        <f t="shared" si="154"/>
        <v>148</v>
      </c>
      <c r="DB148" s="259" t="str">
        <f t="shared" si="154"/>
        <v>-</v>
      </c>
      <c r="DC148" s="259" t="str">
        <f t="shared" si="154"/>
        <v>75,257</v>
      </c>
      <c r="DD148" s="259" t="str">
        <f t="shared" si="154"/>
        <v>75,257</v>
      </c>
      <c r="DE148" s="259" t="str">
        <f t="shared" si="154"/>
        <v>15,218</v>
      </c>
      <c r="DF148" s="259" t="str">
        <f t="shared" si="154"/>
        <v>9,007,338</v>
      </c>
      <c r="DG148" s="259" t="str">
        <f t="shared" si="154"/>
        <v>10,159,282</v>
      </c>
      <c r="DH148" s="259" t="str">
        <f t="shared" si="154"/>
        <v>-</v>
      </c>
      <c r="DI148" s="259" t="str">
        <f t="shared" si="154"/>
        <v>-</v>
      </c>
      <c r="DJ148" s="259" t="str">
        <f t="shared" si="154"/>
        <v>-</v>
      </c>
      <c r="DK148" s="259" t="str">
        <f t="shared" si="154"/>
        <v>-</v>
      </c>
      <c r="DL148" s="259" t="str">
        <f t="shared" si="154"/>
        <v>$63</v>
      </c>
      <c r="DM148" s="269" t="s">
        <v>275</v>
      </c>
      <c r="DN148" s="269" t="s">
        <v>275</v>
      </c>
      <c r="DO148" s="248" t="str">
        <f t="shared" ref="DO148:EH148" si="155">DO48</f>
        <v>-</v>
      </c>
      <c r="DP148" s="259" t="str">
        <f t="shared" si="155"/>
        <v>-</v>
      </c>
      <c r="DQ148" s="259" t="str">
        <f t="shared" si="155"/>
        <v>-</v>
      </c>
      <c r="DR148" s="259" t="str">
        <f t="shared" si="155"/>
        <v>-</v>
      </c>
      <c r="DS148" s="259" t="str">
        <f t="shared" si="155"/>
        <v>-</v>
      </c>
      <c r="DT148" s="259" t="str">
        <f t="shared" si="155"/>
        <v>-</v>
      </c>
      <c r="DU148" s="259" t="str">
        <f t="shared" si="155"/>
        <v>-</v>
      </c>
      <c r="DV148" s="259" t="str">
        <f t="shared" si="155"/>
        <v>-</v>
      </c>
      <c r="DW148" s="259" t="str">
        <f t="shared" si="155"/>
        <v>-</v>
      </c>
      <c r="DX148" s="259" t="str">
        <f t="shared" si="155"/>
        <v>-</v>
      </c>
      <c r="DY148" s="259" t="str">
        <f t="shared" si="155"/>
        <v>-</v>
      </c>
      <c r="DZ148" s="259" t="str">
        <f t="shared" si="155"/>
        <v>-</v>
      </c>
      <c r="EA148" s="259" t="str">
        <f t="shared" si="155"/>
        <v>-</v>
      </c>
      <c r="EB148" s="259" t="str">
        <f t="shared" si="155"/>
        <v>-</v>
      </c>
      <c r="EC148" s="259" t="str">
        <f t="shared" si="155"/>
        <v>-</v>
      </c>
      <c r="ED148" s="259" t="str">
        <f t="shared" si="155"/>
        <v>-</v>
      </c>
      <c r="EE148" s="259" t="str">
        <f t="shared" si="155"/>
        <v>-</v>
      </c>
      <c r="EF148" s="259" t="str">
        <f t="shared" si="155"/>
        <v>-</v>
      </c>
      <c r="EG148" s="259" t="str">
        <f t="shared" si="155"/>
        <v>-</v>
      </c>
      <c r="EH148" s="259" t="str">
        <f t="shared" si="155"/>
        <v>-</v>
      </c>
      <c r="EI148" s="269" t="s">
        <v>275</v>
      </c>
      <c r="EJ148" s="269" t="s">
        <v>275</v>
      </c>
      <c r="EK148" s="248" t="str">
        <f t="shared" ref="EK148:FD148" si="156">EK48</f>
        <v>-</v>
      </c>
      <c r="EL148" s="259" t="str">
        <f t="shared" si="156"/>
        <v>-</v>
      </c>
      <c r="EM148" s="259" t="str">
        <f t="shared" si="156"/>
        <v>-</v>
      </c>
      <c r="EN148" s="259" t="str">
        <f t="shared" si="156"/>
        <v>-</v>
      </c>
      <c r="EO148" s="259" t="str">
        <f t="shared" si="156"/>
        <v>-</v>
      </c>
      <c r="EP148" s="259" t="str">
        <f t="shared" si="156"/>
        <v>-</v>
      </c>
      <c r="EQ148" s="259" t="str">
        <f t="shared" si="156"/>
        <v>-</v>
      </c>
      <c r="ER148" s="259" t="str">
        <f t="shared" si="156"/>
        <v>-</v>
      </c>
      <c r="ES148" s="259" t="str">
        <f t="shared" si="156"/>
        <v>-</v>
      </c>
      <c r="ET148" s="259" t="str">
        <f t="shared" si="156"/>
        <v>-</v>
      </c>
      <c r="EU148" s="259" t="str">
        <f t="shared" si="156"/>
        <v>-</v>
      </c>
      <c r="EV148" s="259" t="str">
        <f t="shared" si="156"/>
        <v>-</v>
      </c>
      <c r="EW148" s="259" t="str">
        <f t="shared" si="156"/>
        <v>-</v>
      </c>
      <c r="EX148" s="259" t="str">
        <f t="shared" si="156"/>
        <v>-</v>
      </c>
      <c r="EY148" s="259" t="str">
        <f t="shared" si="156"/>
        <v>-</v>
      </c>
      <c r="EZ148" s="259" t="str">
        <f t="shared" si="156"/>
        <v>-</v>
      </c>
      <c r="FA148" s="259" t="str">
        <f t="shared" si="156"/>
        <v>-</v>
      </c>
      <c r="FB148" s="259" t="str">
        <f t="shared" si="156"/>
        <v>-</v>
      </c>
      <c r="FC148" s="259" t="str">
        <f t="shared" si="156"/>
        <v>-</v>
      </c>
      <c r="FD148" s="259" t="str">
        <f t="shared" si="156"/>
        <v>-</v>
      </c>
      <c r="FE148" s="269" t="s">
        <v>275</v>
      </c>
    </row>
    <row r="149" spans="1:16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2"/>
      <c r="V149" s="12"/>
      <c r="W149" s="12"/>
      <c r="X149" s="12"/>
      <c r="Y149" s="12"/>
      <c r="Z149" s="12"/>
      <c r="AA149" s="12"/>
      <c r="AB149" s="12"/>
      <c r="AC149" s="248" t="s">
        <v>135</v>
      </c>
      <c r="AD149" s="257" t="str">
        <f t="shared" ca="1" si="59"/>
        <v>$65</v>
      </c>
      <c r="AE149" s="259" t="str">
        <f t="shared" ref="AE149" si="157">AE49</f>
        <v>43,186</v>
      </c>
      <c r="AF149" s="259" t="str">
        <f t="shared" ref="AF149:AS149" si="158">AF49</f>
        <v>1,620</v>
      </c>
      <c r="AG149" s="259" t="str">
        <f t="shared" si="158"/>
        <v>2,240</v>
      </c>
      <c r="AH149" s="259" t="str">
        <f t="shared" si="158"/>
        <v>1,747</v>
      </c>
      <c r="AI149" s="259" t="str">
        <f t="shared" si="158"/>
        <v>93</v>
      </c>
      <c r="AJ149" s="259" t="str">
        <f t="shared" si="158"/>
        <v>8</v>
      </c>
      <c r="AK149" s="259" t="str">
        <f t="shared" si="158"/>
        <v>188</v>
      </c>
      <c r="AL149" s="259" t="str">
        <f t="shared" si="158"/>
        <v>480,000</v>
      </c>
      <c r="AM149" s="259" t="str">
        <f t="shared" si="158"/>
        <v>245</v>
      </c>
      <c r="AN149" s="259" t="str">
        <f t="shared" si="158"/>
        <v>500,000</v>
      </c>
      <c r="AO149" s="259" t="str">
        <f t="shared" si="158"/>
        <v>304,500</v>
      </c>
      <c r="AP149" s="259" t="str">
        <f t="shared" si="158"/>
        <v>328,620</v>
      </c>
      <c r="AQ149" s="259" t="str">
        <f t="shared" si="158"/>
        <v>1,010</v>
      </c>
      <c r="AR149" s="259" t="str">
        <f t="shared" si="158"/>
        <v>989,516</v>
      </c>
      <c r="AS149" s="259" t="str">
        <f t="shared" si="158"/>
        <v>1,602,211</v>
      </c>
      <c r="AT149" s="259" t="str">
        <f t="shared" ref="AT149:AX149" si="159">AT49</f>
        <v>$15,240,000</v>
      </c>
      <c r="AU149" s="259" t="str">
        <f t="shared" si="159"/>
        <v>$13,213,000</v>
      </c>
      <c r="AV149" s="259" t="str">
        <f t="shared" si="159"/>
        <v>$19,889,000</v>
      </c>
      <c r="AW149" s="259" t="str">
        <f t="shared" si="159"/>
        <v>$48,342,000</v>
      </c>
      <c r="AX149" s="259" t="str">
        <f t="shared" si="159"/>
        <v>$65</v>
      </c>
      <c r="AY149" s="269" t="s">
        <v>275</v>
      </c>
      <c r="AZ149" s="269"/>
      <c r="BA149" s="248" t="str">
        <f t="shared" ref="BA149:BT149" si="160">BA49</f>
        <v>43,094</v>
      </c>
      <c r="BB149" s="259" t="str">
        <f t="shared" si="160"/>
        <v>1,627</v>
      </c>
      <c r="BC149" s="259" t="str">
        <f t="shared" si="160"/>
        <v>2,113</v>
      </c>
      <c r="BD149" s="259" t="str">
        <f t="shared" si="160"/>
        <v>1,846</v>
      </c>
      <c r="BE149" s="259" t="str">
        <f t="shared" si="160"/>
        <v>93</v>
      </c>
      <c r="BF149" s="259" t="str">
        <f t="shared" si="160"/>
        <v>8</v>
      </c>
      <c r="BG149" s="259" t="str">
        <f t="shared" si="160"/>
        <v>188</v>
      </c>
      <c r="BH149" s="259" t="str">
        <f t="shared" si="160"/>
        <v>479,658</v>
      </c>
      <c r="BI149" s="259" t="str">
        <f t="shared" si="160"/>
        <v>245</v>
      </c>
      <c r="BJ149" s="259" t="str">
        <f t="shared" si="160"/>
        <v>500,000</v>
      </c>
      <c r="BK149" s="259" t="str">
        <f t="shared" si="160"/>
        <v>317,000</v>
      </c>
      <c r="BL149" s="259" t="str">
        <f t="shared" si="160"/>
        <v>345,060</v>
      </c>
      <c r="BM149" s="259" t="str">
        <f t="shared" si="160"/>
        <v>1,493</v>
      </c>
      <c r="BN149" s="259" t="str">
        <f t="shared" si="160"/>
        <v>1,150,000</v>
      </c>
      <c r="BO149" s="259" t="str">
        <f t="shared" si="160"/>
        <v>1,797,024</v>
      </c>
      <c r="BP149" s="259" t="str">
        <f t="shared" si="160"/>
        <v>$26,316,078</v>
      </c>
      <c r="BQ149" s="259" t="str">
        <f t="shared" si="160"/>
        <v>$26,741,809</v>
      </c>
      <c r="BR149" s="259" t="str">
        <f t="shared" si="160"/>
        <v>$19,241,744</v>
      </c>
      <c r="BS149" s="259" t="str">
        <f t="shared" si="160"/>
        <v>$72,299,631</v>
      </c>
      <c r="BT149" s="259" t="str">
        <f t="shared" si="160"/>
        <v>$65</v>
      </c>
      <c r="BU149" s="269" t="s">
        <v>275</v>
      </c>
      <c r="BV149" s="269" t="s">
        <v>275</v>
      </c>
      <c r="BW149" s="248" t="str">
        <f t="shared" ref="BW149:CP149" si="161">BW49</f>
        <v>43,780</v>
      </c>
      <c r="BX149" s="259" t="str">
        <f t="shared" si="161"/>
        <v>1,574</v>
      </c>
      <c r="BY149" s="259" t="str">
        <f t="shared" si="161"/>
        <v>2,092</v>
      </c>
      <c r="BZ149" s="259" t="str">
        <f t="shared" si="161"/>
        <v>1,863</v>
      </c>
      <c r="CA149" s="259" t="str">
        <f t="shared" si="161"/>
        <v>91</v>
      </c>
      <c r="CB149" s="259" t="str">
        <f t="shared" si="161"/>
        <v>4</v>
      </c>
      <c r="CC149" s="259" t="str">
        <f t="shared" si="161"/>
        <v>192</v>
      </c>
      <c r="CD149" s="259" t="str">
        <f t="shared" si="161"/>
        <v>485,750</v>
      </c>
      <c r="CE149" s="259" t="str">
        <f t="shared" si="161"/>
        <v>220</v>
      </c>
      <c r="CF149" s="259" t="str">
        <f t="shared" si="161"/>
        <v>440,000</v>
      </c>
      <c r="CG149" s="259" t="str">
        <f t="shared" si="161"/>
        <v>461,000</v>
      </c>
      <c r="CH149" s="259" t="str">
        <f t="shared" si="161"/>
        <v>538,500</v>
      </c>
      <c r="CI149" s="259">
        <f t="shared" si="161"/>
        <v>0</v>
      </c>
      <c r="CJ149" s="259" t="str">
        <f t="shared" si="161"/>
        <v>1,540,000</v>
      </c>
      <c r="CK149" s="259" t="str">
        <f t="shared" si="161"/>
        <v>2,503,000</v>
      </c>
      <c r="CL149" s="259" t="str">
        <f t="shared" si="161"/>
        <v>$26,800,000</v>
      </c>
      <c r="CM149" s="259" t="str">
        <f t="shared" si="161"/>
        <v>$19,300,000</v>
      </c>
      <c r="CN149" s="259" t="str">
        <f t="shared" si="161"/>
        <v>$25,600,000</v>
      </c>
      <c r="CO149" s="259" t="str">
        <f t="shared" si="161"/>
        <v>$71,700,000</v>
      </c>
      <c r="CP149" s="259" t="str">
        <f t="shared" si="161"/>
        <v>$67</v>
      </c>
      <c r="CQ149" s="269" t="s">
        <v>275</v>
      </c>
      <c r="CR149" s="269" t="s">
        <v>275</v>
      </c>
      <c r="CS149" s="248" t="str">
        <f t="shared" ref="CS149:DL149" si="162">CS49</f>
        <v>43,353</v>
      </c>
      <c r="CT149" s="259" t="str">
        <f t="shared" si="162"/>
        <v>1,607</v>
      </c>
      <c r="CU149" s="259" t="str">
        <f t="shared" si="162"/>
        <v>2,148</v>
      </c>
      <c r="CV149" s="259" t="str">
        <f t="shared" si="162"/>
        <v>1,819</v>
      </c>
      <c r="CW149" s="259" t="str">
        <f t="shared" si="162"/>
        <v>92</v>
      </c>
      <c r="CX149" s="259" t="str">
        <f t="shared" si="162"/>
        <v>7</v>
      </c>
      <c r="CY149" s="259" t="str">
        <f t="shared" si="162"/>
        <v>189</v>
      </c>
      <c r="CZ149" s="259" t="str">
        <f t="shared" si="162"/>
        <v>481,803</v>
      </c>
      <c r="DA149" s="259" t="str">
        <f t="shared" si="162"/>
        <v>237</v>
      </c>
      <c r="DB149" s="259" t="str">
        <f t="shared" si="162"/>
        <v>480,000</v>
      </c>
      <c r="DC149" s="259" t="str">
        <f t="shared" si="162"/>
        <v>360,833</v>
      </c>
      <c r="DD149" s="259" t="str">
        <f t="shared" si="162"/>
        <v>404,060</v>
      </c>
      <c r="DE149" s="259" t="str">
        <f t="shared" si="162"/>
        <v>834</v>
      </c>
      <c r="DF149" s="259" t="str">
        <f t="shared" si="162"/>
        <v>1,226,505</v>
      </c>
      <c r="DG149" s="259" t="str">
        <f t="shared" si="162"/>
        <v>1,967,412</v>
      </c>
      <c r="DH149" s="259" t="str">
        <f t="shared" si="162"/>
        <v>$22,785,359</v>
      </c>
      <c r="DI149" s="259" t="str">
        <f t="shared" si="162"/>
        <v>$19,751,603</v>
      </c>
      <c r="DJ149" s="259" t="str">
        <f t="shared" si="162"/>
        <v>$21,576,915</v>
      </c>
      <c r="DK149" s="259" t="str">
        <f t="shared" si="162"/>
        <v>$64,113,877</v>
      </c>
      <c r="DL149" s="259" t="str">
        <f t="shared" si="162"/>
        <v>$66</v>
      </c>
      <c r="DM149" s="269" t="s">
        <v>275</v>
      </c>
      <c r="DN149" s="269" t="s">
        <v>275</v>
      </c>
      <c r="DO149" s="248" t="str">
        <f t="shared" ref="DO149:EH149" si="163">DO49</f>
        <v>92</v>
      </c>
      <c r="DP149" s="259" t="str">
        <f t="shared" si="163"/>
        <v>-7</v>
      </c>
      <c r="DQ149" s="259" t="str">
        <f t="shared" si="163"/>
        <v>127</v>
      </c>
      <c r="DR149" s="259" t="str">
        <f t="shared" si="163"/>
        <v>-99</v>
      </c>
      <c r="DS149" s="259" t="str">
        <f t="shared" si="163"/>
        <v>0</v>
      </c>
      <c r="DT149" s="259" t="str">
        <f t="shared" si="163"/>
        <v>0</v>
      </c>
      <c r="DU149" s="259" t="str">
        <f t="shared" si="163"/>
        <v>0</v>
      </c>
      <c r="DV149" s="259" t="str">
        <f t="shared" si="163"/>
        <v>342</v>
      </c>
      <c r="DW149" s="259" t="str">
        <f t="shared" si="163"/>
        <v>0</v>
      </c>
      <c r="DX149" s="259" t="str">
        <f t="shared" si="163"/>
        <v>0</v>
      </c>
      <c r="DY149" s="259" t="str">
        <f t="shared" si="163"/>
        <v>-12,500</v>
      </c>
      <c r="DZ149" s="259" t="str">
        <f t="shared" si="163"/>
        <v>-16,440</v>
      </c>
      <c r="EA149" s="259" t="str">
        <f t="shared" si="163"/>
        <v>-483</v>
      </c>
      <c r="EB149" s="259" t="str">
        <f t="shared" si="163"/>
        <v>-160,484</v>
      </c>
      <c r="EC149" s="259" t="str">
        <f t="shared" si="163"/>
        <v>-194,813</v>
      </c>
      <c r="ED149" s="259" t="str">
        <f t="shared" si="163"/>
        <v>-$11,076,078</v>
      </c>
      <c r="EE149" s="259" t="str">
        <f t="shared" si="163"/>
        <v>-$13,528,809</v>
      </c>
      <c r="EF149" s="259" t="str">
        <f t="shared" si="163"/>
        <v>$647,256</v>
      </c>
      <c r="EG149" s="259" t="str">
        <f t="shared" si="163"/>
        <v>-$23,957,631</v>
      </c>
      <c r="EH149" s="259" t="str">
        <f t="shared" si="163"/>
        <v>$0</v>
      </c>
      <c r="EI149" s="269" t="s">
        <v>275</v>
      </c>
      <c r="EJ149" s="269" t="s">
        <v>275</v>
      </c>
      <c r="EK149" s="248" t="str">
        <f t="shared" ref="EK149:FD149" si="164">EK49</f>
        <v>-686</v>
      </c>
      <c r="EL149" s="259" t="str">
        <f t="shared" si="164"/>
        <v>53</v>
      </c>
      <c r="EM149" s="259" t="str">
        <f t="shared" si="164"/>
        <v>21</v>
      </c>
      <c r="EN149" s="259" t="str">
        <f t="shared" si="164"/>
        <v>-17</v>
      </c>
      <c r="EO149" s="259" t="str">
        <f t="shared" si="164"/>
        <v>2</v>
      </c>
      <c r="EP149" s="259" t="str">
        <f t="shared" si="164"/>
        <v>4</v>
      </c>
      <c r="EQ149" s="259" t="str">
        <f t="shared" si="164"/>
        <v>-4</v>
      </c>
      <c r="ER149" s="259" t="str">
        <f t="shared" si="164"/>
        <v>-6,092</v>
      </c>
      <c r="ES149" s="259" t="str">
        <f t="shared" si="164"/>
        <v>25</v>
      </c>
      <c r="ET149" s="259" t="str">
        <f t="shared" si="164"/>
        <v>60,000</v>
      </c>
      <c r="EU149" s="259" t="str">
        <f t="shared" si="164"/>
        <v>-144,000</v>
      </c>
      <c r="EV149" s="259" t="str">
        <f t="shared" si="164"/>
        <v>-193,440</v>
      </c>
      <c r="EW149" s="259" t="str">
        <f t="shared" si="164"/>
        <v>1,493</v>
      </c>
      <c r="EX149" s="259" t="str">
        <f t="shared" si="164"/>
        <v>-390,000</v>
      </c>
      <c r="EY149" s="259" t="str">
        <f t="shared" si="164"/>
        <v>-705,976</v>
      </c>
      <c r="EZ149" s="259" t="str">
        <f t="shared" si="164"/>
        <v>-$483,922</v>
      </c>
      <c r="FA149" s="259" t="str">
        <f t="shared" si="164"/>
        <v>$7,441,809</v>
      </c>
      <c r="FB149" s="259" t="str">
        <f t="shared" si="164"/>
        <v>-$6,358,256</v>
      </c>
      <c r="FC149" s="259" t="str">
        <f t="shared" si="164"/>
        <v>$599,631</v>
      </c>
      <c r="FD149" s="259" t="str">
        <f t="shared" si="164"/>
        <v>-$2</v>
      </c>
      <c r="FE149" s="269" t="s">
        <v>275</v>
      </c>
    </row>
    <row r="150" spans="1:16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2"/>
      <c r="V150" s="12"/>
      <c r="W150" s="12"/>
      <c r="X150" s="12"/>
      <c r="Y150" s="12"/>
      <c r="Z150" s="12"/>
      <c r="AA150" s="12"/>
      <c r="AB150" s="12"/>
      <c r="AC150" s="248" t="s">
        <v>155</v>
      </c>
      <c r="AD150" s="257" t="str">
        <f t="shared" ca="1" si="59"/>
        <v>$71</v>
      </c>
      <c r="AE150" s="259" t="str">
        <f t="shared" ref="AE150" si="165">AE50</f>
        <v>26,507</v>
      </c>
      <c r="AF150" s="259" t="str">
        <f t="shared" ref="AF150:AS150" si="166">AF50</f>
        <v>1,698</v>
      </c>
      <c r="AG150" s="259" t="str">
        <f t="shared" si="166"/>
        <v>145</v>
      </c>
      <c r="AH150" s="259" t="str">
        <f t="shared" si="166"/>
        <v>1,080</v>
      </c>
      <c r="AI150" s="259" t="str">
        <f t="shared" si="166"/>
        <v>18</v>
      </c>
      <c r="AJ150" s="259" t="str">
        <f t="shared" si="166"/>
        <v>0</v>
      </c>
      <c r="AK150" s="259" t="str">
        <f t="shared" si="166"/>
        <v>118</v>
      </c>
      <c r="AL150" s="259" t="str">
        <f t="shared" si="166"/>
        <v>361,604</v>
      </c>
      <c r="AM150" s="259" t="str">
        <f t="shared" si="166"/>
        <v>72</v>
      </c>
      <c r="AN150" s="259" t="str">
        <f t="shared" si="166"/>
        <v>1,009,156</v>
      </c>
      <c r="AO150" s="259" t="str">
        <f t="shared" si="166"/>
        <v>185,754</v>
      </c>
      <c r="AP150" s="259" t="str">
        <f t="shared" si="166"/>
        <v>185,754</v>
      </c>
      <c r="AQ150" s="259" t="str">
        <f t="shared" si="166"/>
        <v>-</v>
      </c>
      <c r="AR150" s="259" t="str">
        <f t="shared" si="166"/>
        <v>4,224,472</v>
      </c>
      <c r="AS150" s="259" t="str">
        <f t="shared" si="166"/>
        <v>8,224,472</v>
      </c>
      <c r="AT150" s="259" t="str">
        <f t="shared" ref="AT150:AX150" si="167">AT50</f>
        <v>$2,782,789</v>
      </c>
      <c r="AU150" s="259" t="str">
        <f t="shared" si="167"/>
        <v>$6,874,513</v>
      </c>
      <c r="AV150" s="259" t="str">
        <f t="shared" si="167"/>
        <v>$13,701,683</v>
      </c>
      <c r="AW150" s="259" t="str">
        <f t="shared" si="167"/>
        <v>$23,358,985</v>
      </c>
      <c r="AX150" s="259" t="str">
        <f t="shared" si="167"/>
        <v>$71</v>
      </c>
      <c r="AY150" s="269" t="s">
        <v>275</v>
      </c>
      <c r="AZ150" s="269"/>
      <c r="BA150" s="248" t="str">
        <f t="shared" ref="BA150:BT150" si="168">BA50</f>
        <v>-</v>
      </c>
      <c r="BB150" s="259" t="str">
        <f t="shared" si="168"/>
        <v>-</v>
      </c>
      <c r="BC150" s="259" t="str">
        <f t="shared" si="168"/>
        <v>-</v>
      </c>
      <c r="BD150" s="259" t="str">
        <f t="shared" si="168"/>
        <v>-</v>
      </c>
      <c r="BE150" s="259" t="str">
        <f t="shared" si="168"/>
        <v>-</v>
      </c>
      <c r="BF150" s="259" t="str">
        <f t="shared" si="168"/>
        <v>-</v>
      </c>
      <c r="BG150" s="259" t="str">
        <f t="shared" si="168"/>
        <v>-</v>
      </c>
      <c r="BH150" s="259" t="str">
        <f t="shared" si="168"/>
        <v>-</v>
      </c>
      <c r="BI150" s="259" t="str">
        <f t="shared" si="168"/>
        <v>-</v>
      </c>
      <c r="BJ150" s="259" t="str">
        <f t="shared" si="168"/>
        <v>-</v>
      </c>
      <c r="BK150" s="259" t="str">
        <f t="shared" si="168"/>
        <v>-</v>
      </c>
      <c r="BL150" s="259" t="str">
        <f t="shared" si="168"/>
        <v>-</v>
      </c>
      <c r="BM150" s="259" t="str">
        <f t="shared" si="168"/>
        <v>-</v>
      </c>
      <c r="BN150" s="259" t="str">
        <f t="shared" si="168"/>
        <v>-</v>
      </c>
      <c r="BO150" s="259" t="str">
        <f t="shared" si="168"/>
        <v>-</v>
      </c>
      <c r="BP150" s="259" t="str">
        <f t="shared" si="168"/>
        <v>-</v>
      </c>
      <c r="BQ150" s="259" t="str">
        <f t="shared" si="168"/>
        <v>-</v>
      </c>
      <c r="BR150" s="259" t="str">
        <f t="shared" si="168"/>
        <v>-</v>
      </c>
      <c r="BS150" s="259" t="str">
        <f t="shared" si="168"/>
        <v>-</v>
      </c>
      <c r="BT150" s="259" t="str">
        <f t="shared" si="168"/>
        <v>-</v>
      </c>
      <c r="BU150" s="269" t="s">
        <v>275</v>
      </c>
      <c r="BV150" s="269" t="s">
        <v>275</v>
      </c>
      <c r="BW150" s="248" t="str">
        <f t="shared" ref="BW150:CP150" si="169">BW50</f>
        <v>29,203</v>
      </c>
      <c r="BX150" s="259" t="str">
        <f t="shared" si="169"/>
        <v>1,200</v>
      </c>
      <c r="BY150" s="259" t="str">
        <f t="shared" si="169"/>
        <v>145</v>
      </c>
      <c r="BZ150" s="259" t="str">
        <f t="shared" si="169"/>
        <v>1,100</v>
      </c>
      <c r="CA150" s="259" t="str">
        <f t="shared" si="169"/>
        <v>-</v>
      </c>
      <c r="CB150" s="259" t="str">
        <f t="shared" si="169"/>
        <v>-</v>
      </c>
      <c r="CC150" s="259" t="str">
        <f t="shared" si="169"/>
        <v>120</v>
      </c>
      <c r="CD150" s="259" t="str">
        <f t="shared" si="169"/>
        <v>382,000</v>
      </c>
      <c r="CE150" s="259" t="str">
        <f t="shared" si="169"/>
        <v>120</v>
      </c>
      <c r="CF150" s="259" t="str">
        <f t="shared" si="169"/>
        <v>1,400,000</v>
      </c>
      <c r="CG150" s="259" t="str">
        <f t="shared" si="169"/>
        <v>278,300</v>
      </c>
      <c r="CH150" s="259" t="str">
        <f t="shared" si="169"/>
        <v>278,300</v>
      </c>
      <c r="CI150" s="259" t="str">
        <f t="shared" si="169"/>
        <v>-</v>
      </c>
      <c r="CJ150" s="259" t="str">
        <f t="shared" si="169"/>
        <v>5,070,000</v>
      </c>
      <c r="CK150" s="259" t="str">
        <f t="shared" si="169"/>
        <v>5,196,160</v>
      </c>
      <c r="CL150" s="259" t="str">
        <f t="shared" si="169"/>
        <v>-</v>
      </c>
      <c r="CM150" s="259" t="str">
        <f t="shared" si="169"/>
        <v>-</v>
      </c>
      <c r="CN150" s="259" t="str">
        <f t="shared" si="169"/>
        <v>-</v>
      </c>
      <c r="CO150" s="259" t="str">
        <f t="shared" si="169"/>
        <v>$40,300,000</v>
      </c>
      <c r="CP150" s="259" t="str">
        <f t="shared" si="169"/>
        <v>$85</v>
      </c>
      <c r="CQ150" s="269" t="s">
        <v>275</v>
      </c>
      <c r="CR150" s="269" t="s">
        <v>275</v>
      </c>
      <c r="CS150" s="248" t="str">
        <f t="shared" ref="CS150:DL150" si="170">CS50</f>
        <v>27,855</v>
      </c>
      <c r="CT150" s="259" t="str">
        <f t="shared" si="170"/>
        <v>1,449</v>
      </c>
      <c r="CU150" s="259" t="str">
        <f t="shared" si="170"/>
        <v>145</v>
      </c>
      <c r="CV150" s="259" t="str">
        <f t="shared" si="170"/>
        <v>1,090</v>
      </c>
      <c r="CW150" s="259" t="str">
        <f t="shared" si="170"/>
        <v>-</v>
      </c>
      <c r="CX150" s="259" t="str">
        <f t="shared" si="170"/>
        <v>-</v>
      </c>
      <c r="CY150" s="259" t="str">
        <f t="shared" si="170"/>
        <v>119</v>
      </c>
      <c r="CZ150" s="259" t="str">
        <f t="shared" si="170"/>
        <v>371,802</v>
      </c>
      <c r="DA150" s="259" t="str">
        <f t="shared" si="170"/>
        <v>96</v>
      </c>
      <c r="DB150" s="259" t="str">
        <f t="shared" si="170"/>
        <v>1,204,578</v>
      </c>
      <c r="DC150" s="259" t="str">
        <f t="shared" si="170"/>
        <v>232,027</v>
      </c>
      <c r="DD150" s="259" t="str">
        <f t="shared" si="170"/>
        <v>232,027</v>
      </c>
      <c r="DE150" s="259" t="str">
        <f t="shared" si="170"/>
        <v>-</v>
      </c>
      <c r="DF150" s="259" t="str">
        <f t="shared" si="170"/>
        <v>4,647,236</v>
      </c>
      <c r="DG150" s="259" t="str">
        <f t="shared" si="170"/>
        <v>6,710,316</v>
      </c>
      <c r="DH150" s="259" t="str">
        <f t="shared" si="170"/>
        <v>-</v>
      </c>
      <c r="DI150" s="259" t="str">
        <f t="shared" si="170"/>
        <v>-</v>
      </c>
      <c r="DJ150" s="259" t="str">
        <f t="shared" si="170"/>
        <v>-</v>
      </c>
      <c r="DK150" s="259" t="str">
        <f t="shared" si="170"/>
        <v>$31,829,493</v>
      </c>
      <c r="DL150" s="259" t="str">
        <f t="shared" si="170"/>
        <v>$78</v>
      </c>
      <c r="DM150" s="269" t="s">
        <v>275</v>
      </c>
      <c r="DN150" s="269" t="s">
        <v>275</v>
      </c>
      <c r="DO150" s="248" t="str">
        <f t="shared" ref="DO150:EH150" si="171">DO50</f>
        <v>-</v>
      </c>
      <c r="DP150" s="259" t="str">
        <f t="shared" si="171"/>
        <v>-</v>
      </c>
      <c r="DQ150" s="259" t="str">
        <f t="shared" si="171"/>
        <v>-</v>
      </c>
      <c r="DR150" s="259" t="str">
        <f t="shared" si="171"/>
        <v>-</v>
      </c>
      <c r="DS150" s="259" t="str">
        <f t="shared" si="171"/>
        <v>-</v>
      </c>
      <c r="DT150" s="259" t="str">
        <f t="shared" si="171"/>
        <v>-</v>
      </c>
      <c r="DU150" s="259" t="str">
        <f t="shared" si="171"/>
        <v>-</v>
      </c>
      <c r="DV150" s="259" t="str">
        <f t="shared" si="171"/>
        <v>-</v>
      </c>
      <c r="DW150" s="259" t="str">
        <f t="shared" si="171"/>
        <v>-</v>
      </c>
      <c r="DX150" s="259" t="str">
        <f t="shared" si="171"/>
        <v>-</v>
      </c>
      <c r="DY150" s="259" t="str">
        <f t="shared" si="171"/>
        <v>-</v>
      </c>
      <c r="DZ150" s="259" t="str">
        <f t="shared" si="171"/>
        <v>-</v>
      </c>
      <c r="EA150" s="259" t="str">
        <f t="shared" si="171"/>
        <v>-</v>
      </c>
      <c r="EB150" s="259" t="str">
        <f t="shared" si="171"/>
        <v>-</v>
      </c>
      <c r="EC150" s="259" t="str">
        <f t="shared" si="171"/>
        <v>-</v>
      </c>
      <c r="ED150" s="259" t="str">
        <f t="shared" si="171"/>
        <v>-</v>
      </c>
      <c r="EE150" s="259" t="str">
        <f t="shared" si="171"/>
        <v>-</v>
      </c>
      <c r="EF150" s="259" t="str">
        <f t="shared" si="171"/>
        <v>-</v>
      </c>
      <c r="EG150" s="259" t="str">
        <f t="shared" si="171"/>
        <v>-</v>
      </c>
      <c r="EH150" s="259" t="str">
        <f t="shared" si="171"/>
        <v>-</v>
      </c>
      <c r="EI150" s="269" t="s">
        <v>275</v>
      </c>
      <c r="EJ150" s="269" t="s">
        <v>275</v>
      </c>
      <c r="EK150" s="248" t="str">
        <f t="shared" ref="EK150:FD150" si="172">EK50</f>
        <v>-</v>
      </c>
      <c r="EL150" s="259" t="str">
        <f t="shared" si="172"/>
        <v>-</v>
      </c>
      <c r="EM150" s="259" t="str">
        <f t="shared" si="172"/>
        <v>-</v>
      </c>
      <c r="EN150" s="259" t="str">
        <f t="shared" si="172"/>
        <v>-</v>
      </c>
      <c r="EO150" s="259" t="str">
        <f t="shared" si="172"/>
        <v>-</v>
      </c>
      <c r="EP150" s="259" t="str">
        <f t="shared" si="172"/>
        <v>-</v>
      </c>
      <c r="EQ150" s="259" t="str">
        <f t="shared" si="172"/>
        <v>-</v>
      </c>
      <c r="ER150" s="259" t="str">
        <f t="shared" si="172"/>
        <v>-</v>
      </c>
      <c r="ES150" s="259" t="str">
        <f t="shared" si="172"/>
        <v>-</v>
      </c>
      <c r="ET150" s="259" t="str">
        <f t="shared" si="172"/>
        <v>-</v>
      </c>
      <c r="EU150" s="259" t="str">
        <f t="shared" si="172"/>
        <v>-</v>
      </c>
      <c r="EV150" s="259" t="str">
        <f t="shared" si="172"/>
        <v>-</v>
      </c>
      <c r="EW150" s="259" t="str">
        <f t="shared" si="172"/>
        <v>-</v>
      </c>
      <c r="EX150" s="259" t="str">
        <f t="shared" si="172"/>
        <v>-</v>
      </c>
      <c r="EY150" s="259" t="str">
        <f t="shared" si="172"/>
        <v>-</v>
      </c>
      <c r="EZ150" s="259" t="str">
        <f t="shared" si="172"/>
        <v>-</v>
      </c>
      <c r="FA150" s="259" t="str">
        <f t="shared" si="172"/>
        <v>-</v>
      </c>
      <c r="FB150" s="259" t="str">
        <f t="shared" si="172"/>
        <v>-</v>
      </c>
      <c r="FC150" s="259" t="str">
        <f t="shared" si="172"/>
        <v>-</v>
      </c>
      <c r="FD150" s="259" t="str">
        <f t="shared" si="172"/>
        <v>-</v>
      </c>
      <c r="FE150" s="269" t="s">
        <v>275</v>
      </c>
    </row>
    <row r="151" spans="1:16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248" t="s">
        <v>136</v>
      </c>
      <c r="AD151" s="257" t="str">
        <f t="shared" ca="1" si="59"/>
        <v>$68</v>
      </c>
      <c r="AE151" s="259" t="str">
        <f t="shared" ref="AE151" si="173">AE51</f>
        <v>9,593</v>
      </c>
      <c r="AF151" s="259" t="str">
        <f t="shared" ref="AF151:AS151" si="174">AF51</f>
        <v>911</v>
      </c>
      <c r="AG151" s="259" t="str">
        <f t="shared" si="174"/>
        <v>505</v>
      </c>
      <c r="AH151" s="259" t="str">
        <f t="shared" si="174"/>
        <v>902</v>
      </c>
      <c r="AI151" s="259" t="str">
        <f t="shared" si="174"/>
        <v>45</v>
      </c>
      <c r="AJ151" s="259" t="str">
        <f t="shared" si="174"/>
        <v>11</v>
      </c>
      <c r="AK151" s="259" t="str">
        <f t="shared" si="174"/>
        <v>116</v>
      </c>
      <c r="AL151" s="259" t="str">
        <f t="shared" si="174"/>
        <v>222,000</v>
      </c>
      <c r="AM151" s="259" t="str">
        <f t="shared" si="174"/>
        <v>102</v>
      </c>
      <c r="AN151" s="259" t="str">
        <f t="shared" si="174"/>
        <v>2,850,000</v>
      </c>
      <c r="AO151" s="259" t="str">
        <f t="shared" si="174"/>
        <v>121,454</v>
      </c>
      <c r="AP151" s="259" t="str">
        <f t="shared" si="174"/>
        <v>122,417</v>
      </c>
      <c r="AQ151" s="259" t="str">
        <f t="shared" si="174"/>
        <v>11,210</v>
      </c>
      <c r="AR151" s="259" t="str">
        <f t="shared" si="174"/>
        <v>21,780,049</v>
      </c>
      <c r="AS151" s="259" t="str">
        <f t="shared" si="174"/>
        <v>21,819,420</v>
      </c>
      <c r="AT151" s="259" t="str">
        <f t="shared" ref="AT151:AX151" si="175">AT51</f>
        <v>$10,897,258</v>
      </c>
      <c r="AU151" s="259" t="str">
        <f t="shared" si="175"/>
        <v>$4,915,908</v>
      </c>
      <c r="AV151" s="259" t="str">
        <f t="shared" si="175"/>
        <v>$10,517,472</v>
      </c>
      <c r="AW151" s="259" t="str">
        <f t="shared" si="175"/>
        <v>$26,330,638</v>
      </c>
      <c r="AX151" s="259" t="str">
        <f t="shared" si="175"/>
        <v>$68</v>
      </c>
      <c r="AY151" s="269" t="s">
        <v>275</v>
      </c>
      <c r="AZ151" s="269"/>
      <c r="BA151" s="248" t="str">
        <f t="shared" ref="BA151:BT151" si="176">BA51</f>
        <v>24,122</v>
      </c>
      <c r="BB151" s="259" t="str">
        <f t="shared" si="176"/>
        <v>1,047</v>
      </c>
      <c r="BC151" s="259" t="str">
        <f t="shared" si="176"/>
        <v>501</v>
      </c>
      <c r="BD151" s="259" t="str">
        <f t="shared" si="176"/>
        <v>892</v>
      </c>
      <c r="BE151" s="259" t="str">
        <f t="shared" si="176"/>
        <v>53</v>
      </c>
      <c r="BF151" s="259" t="str">
        <f t="shared" si="176"/>
        <v>12</v>
      </c>
      <c r="BG151" s="259" t="str">
        <f t="shared" si="176"/>
        <v>121</v>
      </c>
      <c r="BH151" s="259" t="str">
        <f t="shared" si="176"/>
        <v>221,800</v>
      </c>
      <c r="BI151" s="259" t="str">
        <f t="shared" si="176"/>
        <v>109</v>
      </c>
      <c r="BJ151" s="259" t="str">
        <f t="shared" si="176"/>
        <v>295,000</v>
      </c>
      <c r="BK151" s="259" t="str">
        <f t="shared" si="176"/>
        <v>147,981</v>
      </c>
      <c r="BL151" s="259" t="str">
        <f t="shared" si="176"/>
        <v>149,601</v>
      </c>
      <c r="BM151" s="259" t="str">
        <f t="shared" si="176"/>
        <v>17,669</v>
      </c>
      <c r="BN151" s="259" t="str">
        <f t="shared" si="176"/>
        <v>20,189,526</v>
      </c>
      <c r="BO151" s="259" t="str">
        <f t="shared" si="176"/>
        <v>20,227,704</v>
      </c>
      <c r="BP151" s="259" t="str">
        <f t="shared" si="176"/>
        <v>$13,920,000</v>
      </c>
      <c r="BQ151" s="259" t="str">
        <f t="shared" si="176"/>
        <v>$5,500,000</v>
      </c>
      <c r="BR151" s="259" t="str">
        <f t="shared" si="176"/>
        <v>$11,400,000</v>
      </c>
      <c r="BS151" s="259" t="str">
        <f t="shared" si="176"/>
        <v>$31,620,000</v>
      </c>
      <c r="BT151" s="259" t="str">
        <f t="shared" si="176"/>
        <v>$75</v>
      </c>
      <c r="BU151" s="269" t="s">
        <v>275</v>
      </c>
      <c r="BV151" s="269" t="s">
        <v>275</v>
      </c>
      <c r="BW151" s="248" t="str">
        <f t="shared" ref="BW151:CP151" si="177">BW51</f>
        <v>24,122</v>
      </c>
      <c r="BX151" s="259" t="str">
        <f t="shared" si="177"/>
        <v>1,127</v>
      </c>
      <c r="BY151" s="259" t="str">
        <f t="shared" si="177"/>
        <v>477</v>
      </c>
      <c r="BZ151" s="259" t="str">
        <f t="shared" si="177"/>
        <v>892</v>
      </c>
      <c r="CA151" s="259" t="str">
        <f t="shared" si="177"/>
        <v>53</v>
      </c>
      <c r="CB151" s="259" t="str">
        <f t="shared" si="177"/>
        <v>88</v>
      </c>
      <c r="CC151" s="259" t="str">
        <f t="shared" si="177"/>
        <v>109</v>
      </c>
      <c r="CD151" s="259" t="str">
        <f t="shared" si="177"/>
        <v>221,850</v>
      </c>
      <c r="CE151" s="259" t="str">
        <f t="shared" si="177"/>
        <v>109</v>
      </c>
      <c r="CF151" s="259" t="str">
        <f t="shared" si="177"/>
        <v>2,850,000</v>
      </c>
      <c r="CG151" s="259" t="str">
        <f t="shared" si="177"/>
        <v>122,639</v>
      </c>
      <c r="CH151" s="259" t="str">
        <f t="shared" si="177"/>
        <v>124,773</v>
      </c>
      <c r="CI151" s="259" t="str">
        <f t="shared" si="177"/>
        <v>19,839</v>
      </c>
      <c r="CJ151" s="259" t="str">
        <f t="shared" si="177"/>
        <v>18,657,545</v>
      </c>
      <c r="CK151" s="259" t="str">
        <f t="shared" si="177"/>
        <v>18,700,143</v>
      </c>
      <c r="CL151" s="259" t="str">
        <f t="shared" si="177"/>
        <v>$9,726,367</v>
      </c>
      <c r="CM151" s="259" t="str">
        <f t="shared" si="177"/>
        <v>$5,962,393</v>
      </c>
      <c r="CN151" s="259" t="str">
        <f t="shared" si="177"/>
        <v>$9,531,536</v>
      </c>
      <c r="CO151" s="259" t="str">
        <f t="shared" si="177"/>
        <v>$25,220,296</v>
      </c>
      <c r="CP151" s="259" t="str">
        <f t="shared" si="177"/>
        <v>$72</v>
      </c>
      <c r="CQ151" s="269" t="s">
        <v>275</v>
      </c>
      <c r="CR151" s="269" t="s">
        <v>275</v>
      </c>
      <c r="CS151" s="248" t="str">
        <f t="shared" ref="CS151:DL151" si="178">CS51</f>
        <v>19,279</v>
      </c>
      <c r="CT151" s="259" t="str">
        <f t="shared" si="178"/>
        <v>1,028</v>
      </c>
      <c r="CU151" s="259" t="str">
        <f t="shared" si="178"/>
        <v>494</v>
      </c>
      <c r="CV151" s="259" t="str">
        <f t="shared" si="178"/>
        <v>895</v>
      </c>
      <c r="CW151" s="259" t="str">
        <f t="shared" si="178"/>
        <v>50</v>
      </c>
      <c r="CX151" s="259" t="str">
        <f t="shared" si="178"/>
        <v>37</v>
      </c>
      <c r="CY151" s="259" t="str">
        <f t="shared" si="178"/>
        <v>115</v>
      </c>
      <c r="CZ151" s="259" t="str">
        <f t="shared" si="178"/>
        <v>221,883</v>
      </c>
      <c r="DA151" s="259" t="str">
        <f t="shared" si="178"/>
        <v>107</v>
      </c>
      <c r="DB151" s="259" t="str">
        <f t="shared" si="178"/>
        <v>1,998,333</v>
      </c>
      <c r="DC151" s="259" t="str">
        <f t="shared" si="178"/>
        <v>130,691</v>
      </c>
      <c r="DD151" s="259" t="str">
        <f t="shared" si="178"/>
        <v>132,264</v>
      </c>
      <c r="DE151" s="259" t="str">
        <f t="shared" si="178"/>
        <v>16,239</v>
      </c>
      <c r="DF151" s="259" t="str">
        <f t="shared" si="178"/>
        <v>20,209,040</v>
      </c>
      <c r="DG151" s="259" t="str">
        <f t="shared" si="178"/>
        <v>20,249,089</v>
      </c>
      <c r="DH151" s="259" t="str">
        <f t="shared" si="178"/>
        <v>$11,514,542</v>
      </c>
      <c r="DI151" s="259" t="str">
        <f t="shared" si="178"/>
        <v>$5,459,434</v>
      </c>
      <c r="DJ151" s="259" t="str">
        <f t="shared" si="178"/>
        <v>$10,483,003</v>
      </c>
      <c r="DK151" s="259" t="str">
        <f t="shared" si="178"/>
        <v>$27,723,645</v>
      </c>
      <c r="DL151" s="259" t="str">
        <f t="shared" si="178"/>
        <v>$72</v>
      </c>
      <c r="DM151" s="269" t="s">
        <v>275</v>
      </c>
      <c r="DN151" s="269" t="s">
        <v>275</v>
      </c>
      <c r="DO151" s="248" t="str">
        <f t="shared" ref="DO151:EH151" si="179">DO51</f>
        <v>-14,529</v>
      </c>
      <c r="DP151" s="259" t="str">
        <f t="shared" si="179"/>
        <v>-136</v>
      </c>
      <c r="DQ151" s="259" t="str">
        <f t="shared" si="179"/>
        <v>4</v>
      </c>
      <c r="DR151" s="259" t="str">
        <f t="shared" si="179"/>
        <v>10</v>
      </c>
      <c r="DS151" s="259" t="str">
        <f t="shared" si="179"/>
        <v>-8</v>
      </c>
      <c r="DT151" s="259" t="str">
        <f t="shared" si="179"/>
        <v>-1</v>
      </c>
      <c r="DU151" s="259" t="str">
        <f t="shared" si="179"/>
        <v>-5</v>
      </c>
      <c r="DV151" s="259" t="str">
        <f t="shared" si="179"/>
        <v>200</v>
      </c>
      <c r="DW151" s="259" t="str">
        <f t="shared" si="179"/>
        <v>-7</v>
      </c>
      <c r="DX151" s="259" t="str">
        <f t="shared" si="179"/>
        <v>2,555,000</v>
      </c>
      <c r="DY151" s="259" t="str">
        <f t="shared" si="179"/>
        <v>-26,527</v>
      </c>
      <c r="DZ151" s="259" t="str">
        <f t="shared" si="179"/>
        <v>-27,184</v>
      </c>
      <c r="EA151" s="259" t="str">
        <f t="shared" si="179"/>
        <v>-6,459</v>
      </c>
      <c r="EB151" s="259" t="str">
        <f t="shared" si="179"/>
        <v>1,590,523</v>
      </c>
      <c r="EC151" s="259" t="str">
        <f t="shared" si="179"/>
        <v>1,591,716</v>
      </c>
      <c r="ED151" s="259" t="str">
        <f t="shared" si="179"/>
        <v>-$3,022,742</v>
      </c>
      <c r="EE151" s="259" t="str">
        <f t="shared" si="179"/>
        <v>-$584,092</v>
      </c>
      <c r="EF151" s="259" t="str">
        <f t="shared" si="179"/>
        <v>-$882,528</v>
      </c>
      <c r="EG151" s="259" t="str">
        <f t="shared" si="179"/>
        <v>-$5,289,362</v>
      </c>
      <c r="EH151" s="259" t="str">
        <f t="shared" si="179"/>
        <v>-$7</v>
      </c>
      <c r="EI151" s="269" t="s">
        <v>275</v>
      </c>
      <c r="EJ151" s="269" t="s">
        <v>275</v>
      </c>
      <c r="EK151" s="248" t="str">
        <f t="shared" ref="EK151:FD151" si="180">EK51</f>
        <v>0</v>
      </c>
      <c r="EL151" s="259" t="str">
        <f t="shared" si="180"/>
        <v>-80</v>
      </c>
      <c r="EM151" s="259" t="str">
        <f t="shared" si="180"/>
        <v>24</v>
      </c>
      <c r="EN151" s="259" t="str">
        <f t="shared" si="180"/>
        <v>0</v>
      </c>
      <c r="EO151" s="259" t="str">
        <f t="shared" si="180"/>
        <v>0</v>
      </c>
      <c r="EP151" s="259" t="str">
        <f t="shared" si="180"/>
        <v>-76</v>
      </c>
      <c r="EQ151" s="259" t="str">
        <f t="shared" si="180"/>
        <v>12</v>
      </c>
      <c r="ER151" s="259" t="str">
        <f t="shared" si="180"/>
        <v>-50</v>
      </c>
      <c r="ES151" s="259" t="str">
        <f t="shared" si="180"/>
        <v>0</v>
      </c>
      <c r="ET151" s="259" t="str">
        <f t="shared" si="180"/>
        <v>-2,555,000</v>
      </c>
      <c r="EU151" s="259" t="str">
        <f t="shared" si="180"/>
        <v>25,342</v>
      </c>
      <c r="EV151" s="259" t="str">
        <f t="shared" si="180"/>
        <v>24,828</v>
      </c>
      <c r="EW151" s="259" t="str">
        <f t="shared" si="180"/>
        <v>-2,170</v>
      </c>
      <c r="EX151" s="259" t="str">
        <f t="shared" si="180"/>
        <v>1,531,981</v>
      </c>
      <c r="EY151" s="259" t="str">
        <f t="shared" si="180"/>
        <v>1,527,561</v>
      </c>
      <c r="EZ151" s="259" t="str">
        <f t="shared" si="180"/>
        <v>$4,193,633</v>
      </c>
      <c r="FA151" s="259" t="str">
        <f t="shared" si="180"/>
        <v>-$462,393</v>
      </c>
      <c r="FB151" s="259" t="str">
        <f t="shared" si="180"/>
        <v>$1,868,464</v>
      </c>
      <c r="FC151" s="259" t="str">
        <f t="shared" si="180"/>
        <v>$6,399,704</v>
      </c>
      <c r="FD151" s="259" t="str">
        <f t="shared" si="180"/>
        <v>$3</v>
      </c>
      <c r="FE151" s="269" t="s">
        <v>275</v>
      </c>
    </row>
    <row r="152" spans="1:16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2"/>
      <c r="V152" s="12"/>
      <c r="W152" s="12"/>
      <c r="X152" s="12"/>
      <c r="Y152" s="12"/>
      <c r="Z152" s="12"/>
      <c r="AA152" s="12"/>
      <c r="AB152" s="12"/>
      <c r="AC152" s="248" t="s">
        <v>109</v>
      </c>
      <c r="AD152" s="257" t="str">
        <f t="shared" ca="1" si="59"/>
        <v>$47</v>
      </c>
      <c r="AE152" s="259" t="str">
        <f t="shared" ref="AE152" si="181">AE52</f>
        <v>25,300</v>
      </c>
      <c r="AF152" s="259" t="str">
        <f t="shared" ref="AF152:AS152" si="182">AF52</f>
        <v>1,200</v>
      </c>
      <c r="AG152" s="259" t="str">
        <f t="shared" si="182"/>
        <v>10</v>
      </c>
      <c r="AH152" s="259" t="str">
        <f t="shared" si="182"/>
        <v>591</v>
      </c>
      <c r="AI152" s="259" t="str">
        <f t="shared" si="182"/>
        <v>113</v>
      </c>
      <c r="AJ152" s="259" t="str">
        <f t="shared" si="182"/>
        <v>4</v>
      </c>
      <c r="AK152" s="259" t="str">
        <f t="shared" si="182"/>
        <v>160</v>
      </c>
      <c r="AL152" s="259" t="str">
        <f t="shared" si="182"/>
        <v>200,000</v>
      </c>
      <c r="AM152" s="259" t="str">
        <f t="shared" si="182"/>
        <v>120</v>
      </c>
      <c r="AN152" s="259" t="str">
        <f t="shared" si="182"/>
        <v>1,800,000</v>
      </c>
      <c r="AO152" s="259" t="str">
        <f t="shared" si="182"/>
        <v>53,000</v>
      </c>
      <c r="AP152" s="259" t="str">
        <f t="shared" si="182"/>
        <v>53,000</v>
      </c>
      <c r="AQ152" s="259" t="str">
        <f t="shared" si="182"/>
        <v>16,000</v>
      </c>
      <c r="AR152" s="259" t="str">
        <f t="shared" si="182"/>
        <v>3,500,000</v>
      </c>
      <c r="AS152" s="259" t="str">
        <f t="shared" si="182"/>
        <v>3,548,000</v>
      </c>
      <c r="AT152" s="259" t="str">
        <f t="shared" ref="AT152:AX152" si="183">AT52</f>
        <v>$4,075,298</v>
      </c>
      <c r="AU152" s="259" t="str">
        <f t="shared" si="183"/>
        <v>$3,304,018</v>
      </c>
      <c r="AV152" s="259" t="str">
        <f t="shared" si="183"/>
        <v>$2,748,901</v>
      </c>
      <c r="AW152" s="259" t="str">
        <f t="shared" si="183"/>
        <v>$10,246,313</v>
      </c>
      <c r="AX152" s="259" t="str">
        <f t="shared" si="183"/>
        <v>$47</v>
      </c>
      <c r="AY152" s="269" t="s">
        <v>275</v>
      </c>
      <c r="AZ152" s="269"/>
      <c r="BA152" s="248" t="str">
        <f t="shared" ref="BA152:BT152" si="184">BA52</f>
        <v>25,300</v>
      </c>
      <c r="BB152" s="259" t="str">
        <f t="shared" si="184"/>
        <v>1,200</v>
      </c>
      <c r="BC152" s="259" t="str">
        <f t="shared" si="184"/>
        <v>10</v>
      </c>
      <c r="BD152" s="259" t="str">
        <f t="shared" si="184"/>
        <v>591</v>
      </c>
      <c r="BE152" s="259" t="str">
        <f t="shared" si="184"/>
        <v>113</v>
      </c>
      <c r="BF152" s="259" t="str">
        <f t="shared" si="184"/>
        <v>4</v>
      </c>
      <c r="BG152" s="259" t="str">
        <f t="shared" si="184"/>
        <v>160</v>
      </c>
      <c r="BH152" s="259" t="str">
        <f t="shared" si="184"/>
        <v>200,000</v>
      </c>
      <c r="BI152" s="259" t="str">
        <f t="shared" si="184"/>
        <v>120</v>
      </c>
      <c r="BJ152" s="259" t="str">
        <f t="shared" si="184"/>
        <v>1,300,000</v>
      </c>
      <c r="BK152" s="259" t="str">
        <f t="shared" si="184"/>
        <v>79,000</v>
      </c>
      <c r="BL152" s="259" t="str">
        <f t="shared" si="184"/>
        <v>79,000</v>
      </c>
      <c r="BM152" s="259" t="str">
        <f t="shared" si="184"/>
        <v>28,000</v>
      </c>
      <c r="BN152" s="259" t="str">
        <f t="shared" si="184"/>
        <v>3,550,000</v>
      </c>
      <c r="BO152" s="259" t="str">
        <f t="shared" si="184"/>
        <v>3,574,000</v>
      </c>
      <c r="BP152" s="259" t="str">
        <f t="shared" si="184"/>
        <v>$5,356,000</v>
      </c>
      <c r="BQ152" s="259" t="str">
        <f t="shared" si="184"/>
        <v>$4,299,000</v>
      </c>
      <c r="BR152" s="259" t="str">
        <f t="shared" si="184"/>
        <v>$3,983,000</v>
      </c>
      <c r="BS152" s="259" t="str">
        <f t="shared" si="184"/>
        <v>$13,651,000</v>
      </c>
      <c r="BT152" s="259" t="str">
        <f t="shared" si="184"/>
        <v>$50</v>
      </c>
      <c r="BU152" s="269" t="s">
        <v>275</v>
      </c>
      <c r="BV152" s="269" t="s">
        <v>275</v>
      </c>
      <c r="BW152" s="248" t="str">
        <f t="shared" ref="BW152:CP152" si="185">BW52</f>
        <v>25,300</v>
      </c>
      <c r="BX152" s="259" t="str">
        <f t="shared" si="185"/>
        <v>1,300</v>
      </c>
      <c r="BY152" s="259" t="str">
        <f t="shared" si="185"/>
        <v>15</v>
      </c>
      <c r="BZ152" s="259" t="str">
        <f t="shared" si="185"/>
        <v>591</v>
      </c>
      <c r="CA152" s="259" t="str">
        <f t="shared" si="185"/>
        <v>114</v>
      </c>
      <c r="CB152" s="259" t="str">
        <f t="shared" si="185"/>
        <v>4</v>
      </c>
      <c r="CC152" s="259" t="str">
        <f t="shared" si="185"/>
        <v>326</v>
      </c>
      <c r="CD152" s="259" t="str">
        <f t="shared" si="185"/>
        <v>200,000</v>
      </c>
      <c r="CE152" s="259" t="str">
        <f t="shared" si="185"/>
        <v>125</v>
      </c>
      <c r="CF152" s="259" t="str">
        <f t="shared" si="185"/>
        <v>2,000,000</v>
      </c>
      <c r="CG152" s="259" t="str">
        <f t="shared" si="185"/>
        <v>85,000</v>
      </c>
      <c r="CH152" s="259" t="str">
        <f t="shared" si="185"/>
        <v>85,000</v>
      </c>
      <c r="CI152" s="259" t="str">
        <f t="shared" si="185"/>
        <v>45,000</v>
      </c>
      <c r="CJ152" s="259" t="str">
        <f t="shared" si="185"/>
        <v>4,000,000</v>
      </c>
      <c r="CK152" s="259" t="str">
        <f t="shared" si="185"/>
        <v>4,030,000</v>
      </c>
      <c r="CL152" s="259" t="str">
        <f t="shared" si="185"/>
        <v>$6,700,000</v>
      </c>
      <c r="CM152" s="259" t="str">
        <f t="shared" si="185"/>
        <v>$5,300,000</v>
      </c>
      <c r="CN152" s="259" t="str">
        <f t="shared" si="185"/>
        <v>$4,200,000</v>
      </c>
      <c r="CO152" s="259" t="str">
        <f t="shared" si="185"/>
        <v>$16,000,000</v>
      </c>
      <c r="CP152" s="259" t="str">
        <f t="shared" si="185"/>
        <v>$50</v>
      </c>
      <c r="CQ152" s="269" t="s">
        <v>275</v>
      </c>
      <c r="CR152" s="269" t="s">
        <v>275</v>
      </c>
      <c r="CS152" s="248" t="str">
        <f t="shared" ref="CS152:DL152" si="186">CS52</f>
        <v>25,300</v>
      </c>
      <c r="CT152" s="259" t="str">
        <f t="shared" si="186"/>
        <v>1,233</v>
      </c>
      <c r="CU152" s="259" t="str">
        <f t="shared" si="186"/>
        <v>12</v>
      </c>
      <c r="CV152" s="259" t="str">
        <f t="shared" si="186"/>
        <v>591</v>
      </c>
      <c r="CW152" s="259" t="str">
        <f t="shared" si="186"/>
        <v>113</v>
      </c>
      <c r="CX152" s="259" t="str">
        <f t="shared" si="186"/>
        <v>4</v>
      </c>
      <c r="CY152" s="259" t="str">
        <f t="shared" si="186"/>
        <v>215</v>
      </c>
      <c r="CZ152" s="259" t="str">
        <f t="shared" si="186"/>
        <v>200,000</v>
      </c>
      <c r="DA152" s="259" t="str">
        <f t="shared" si="186"/>
        <v>122</v>
      </c>
      <c r="DB152" s="259" t="str">
        <f t="shared" si="186"/>
        <v>1,700,000</v>
      </c>
      <c r="DC152" s="259" t="str">
        <f t="shared" si="186"/>
        <v>72,333</v>
      </c>
      <c r="DD152" s="259" t="str">
        <f t="shared" si="186"/>
        <v>72,333</v>
      </c>
      <c r="DE152" s="259" t="str">
        <f t="shared" si="186"/>
        <v>29,667</v>
      </c>
      <c r="DF152" s="259" t="str">
        <f t="shared" si="186"/>
        <v>3,683,333</v>
      </c>
      <c r="DG152" s="259" t="str">
        <f t="shared" si="186"/>
        <v>3,717,333</v>
      </c>
      <c r="DH152" s="259" t="str">
        <f t="shared" si="186"/>
        <v>$5,377,099</v>
      </c>
      <c r="DI152" s="259" t="str">
        <f t="shared" si="186"/>
        <v>$4,301,006</v>
      </c>
      <c r="DJ152" s="259" t="str">
        <f t="shared" si="186"/>
        <v>$3,643,967</v>
      </c>
      <c r="DK152" s="259" t="str">
        <f t="shared" si="186"/>
        <v>$13,299,104</v>
      </c>
      <c r="DL152" s="259" t="str">
        <f t="shared" si="186"/>
        <v>$49</v>
      </c>
      <c r="DM152" s="269" t="s">
        <v>275</v>
      </c>
      <c r="DN152" s="269" t="s">
        <v>275</v>
      </c>
      <c r="DO152" s="248" t="str">
        <f t="shared" ref="DO152:EH152" si="187">DO52</f>
        <v>0</v>
      </c>
      <c r="DP152" s="259" t="str">
        <f t="shared" si="187"/>
        <v>0</v>
      </c>
      <c r="DQ152" s="259" t="str">
        <f t="shared" si="187"/>
        <v>0</v>
      </c>
      <c r="DR152" s="259" t="str">
        <f t="shared" si="187"/>
        <v>0</v>
      </c>
      <c r="DS152" s="259" t="str">
        <f t="shared" si="187"/>
        <v>0</v>
      </c>
      <c r="DT152" s="259" t="str">
        <f t="shared" si="187"/>
        <v>0</v>
      </c>
      <c r="DU152" s="259" t="str">
        <f t="shared" si="187"/>
        <v>0</v>
      </c>
      <c r="DV152" s="259" t="str">
        <f t="shared" si="187"/>
        <v>0</v>
      </c>
      <c r="DW152" s="259" t="str">
        <f t="shared" si="187"/>
        <v>0</v>
      </c>
      <c r="DX152" s="259" t="str">
        <f t="shared" si="187"/>
        <v>500,000</v>
      </c>
      <c r="DY152" s="259" t="str">
        <f t="shared" si="187"/>
        <v>-26,000</v>
      </c>
      <c r="DZ152" s="259" t="str">
        <f t="shared" si="187"/>
        <v>-26,000</v>
      </c>
      <c r="EA152" s="259" t="str">
        <f t="shared" si="187"/>
        <v>-12,000</v>
      </c>
      <c r="EB152" s="259" t="str">
        <f t="shared" si="187"/>
        <v>-50,000</v>
      </c>
      <c r="EC152" s="259" t="str">
        <f t="shared" si="187"/>
        <v>-26,000</v>
      </c>
      <c r="ED152" s="259" t="str">
        <f t="shared" si="187"/>
        <v>-$1,280,702</v>
      </c>
      <c r="EE152" s="259" t="str">
        <f t="shared" si="187"/>
        <v>-$994,982</v>
      </c>
      <c r="EF152" s="259" t="str">
        <f t="shared" si="187"/>
        <v>-$1,234,099</v>
      </c>
      <c r="EG152" s="259" t="str">
        <f t="shared" si="187"/>
        <v>-$3,404,687</v>
      </c>
      <c r="EH152" s="259" t="str">
        <f t="shared" si="187"/>
        <v>-$3</v>
      </c>
      <c r="EI152" s="269" t="s">
        <v>275</v>
      </c>
      <c r="EJ152" s="269" t="s">
        <v>275</v>
      </c>
      <c r="EK152" s="248" t="str">
        <f t="shared" ref="EK152:FD152" si="188">EK52</f>
        <v>0</v>
      </c>
      <c r="EL152" s="259" t="str">
        <f t="shared" si="188"/>
        <v>-100</v>
      </c>
      <c r="EM152" s="259" t="str">
        <f t="shared" si="188"/>
        <v>-5</v>
      </c>
      <c r="EN152" s="259" t="str">
        <f t="shared" si="188"/>
        <v>0</v>
      </c>
      <c r="EO152" s="259" t="str">
        <f t="shared" si="188"/>
        <v>-1</v>
      </c>
      <c r="EP152" s="259" t="str">
        <f t="shared" si="188"/>
        <v>0</v>
      </c>
      <c r="EQ152" s="259" t="str">
        <f t="shared" si="188"/>
        <v>-166</v>
      </c>
      <c r="ER152" s="259" t="str">
        <f t="shared" si="188"/>
        <v>0</v>
      </c>
      <c r="ES152" s="259" t="str">
        <f t="shared" si="188"/>
        <v>-5</v>
      </c>
      <c r="ET152" s="259" t="str">
        <f t="shared" si="188"/>
        <v>-700,000</v>
      </c>
      <c r="EU152" s="259" t="str">
        <f t="shared" si="188"/>
        <v>-6,000</v>
      </c>
      <c r="EV152" s="259" t="str">
        <f t="shared" si="188"/>
        <v>-6,000</v>
      </c>
      <c r="EW152" s="259" t="str">
        <f t="shared" si="188"/>
        <v>-17,000</v>
      </c>
      <c r="EX152" s="259" t="str">
        <f t="shared" si="188"/>
        <v>-450,000</v>
      </c>
      <c r="EY152" s="259" t="str">
        <f t="shared" si="188"/>
        <v>-456,000</v>
      </c>
      <c r="EZ152" s="259" t="str">
        <f t="shared" si="188"/>
        <v>-$1,344,000</v>
      </c>
      <c r="FA152" s="259" t="str">
        <f t="shared" si="188"/>
        <v>-$1,001,000</v>
      </c>
      <c r="FB152" s="259" t="str">
        <f t="shared" si="188"/>
        <v>-$217,000</v>
      </c>
      <c r="FC152" s="259" t="str">
        <f t="shared" si="188"/>
        <v>-$2,349,000</v>
      </c>
      <c r="FD152" s="259" t="str">
        <f t="shared" si="188"/>
        <v>$0</v>
      </c>
      <c r="FE152" s="269" t="s">
        <v>275</v>
      </c>
    </row>
    <row r="153" spans="1:16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2"/>
      <c r="V153" s="12"/>
      <c r="W153" s="12"/>
      <c r="X153" s="12"/>
      <c r="Y153" s="12"/>
      <c r="Z153" s="12"/>
      <c r="AA153" s="12"/>
      <c r="AB153" s="12"/>
      <c r="AC153" s="248" t="s">
        <v>352</v>
      </c>
      <c r="AD153" s="257" t="str">
        <f t="shared" ca="1" si="59"/>
        <v>$81</v>
      </c>
      <c r="AE153" s="259" t="str">
        <f t="shared" ref="AE153" si="189">AE53</f>
        <v>60,000</v>
      </c>
      <c r="AF153" s="259" t="str">
        <f t="shared" ref="AF153:AS153" si="190">AF53</f>
        <v>2,000</v>
      </c>
      <c r="AG153" s="259" t="str">
        <f t="shared" si="190"/>
        <v>150</v>
      </c>
      <c r="AH153" s="259" t="str">
        <f t="shared" si="190"/>
        <v>980</v>
      </c>
      <c r="AI153" s="259" t="str">
        <f t="shared" si="190"/>
        <v>15</v>
      </c>
      <c r="AJ153" s="259" t="str">
        <f t="shared" si="190"/>
        <v>0</v>
      </c>
      <c r="AK153" s="259" t="str">
        <f t="shared" si="190"/>
        <v>125</v>
      </c>
      <c r="AL153" s="259" t="str">
        <f t="shared" si="190"/>
        <v>314,000</v>
      </c>
      <c r="AM153" s="259" t="str">
        <f t="shared" si="190"/>
        <v>125</v>
      </c>
      <c r="AN153" s="259" t="str">
        <f t="shared" si="190"/>
        <v>2,000,000</v>
      </c>
      <c r="AO153" s="259" t="str">
        <f t="shared" si="190"/>
        <v>64,390</v>
      </c>
      <c r="AP153" s="259" t="str">
        <f t="shared" si="190"/>
        <v>64,390</v>
      </c>
      <c r="AQ153" s="259" t="str">
        <f t="shared" si="190"/>
        <v>0</v>
      </c>
      <c r="AR153" s="259" t="str">
        <f t="shared" si="190"/>
        <v>1,044,255</v>
      </c>
      <c r="AS153" s="259" t="str">
        <f t="shared" si="190"/>
        <v>1,276,095</v>
      </c>
      <c r="AT153" s="259" t="str">
        <f t="shared" ref="AT153:AX153" si="191">AT53</f>
        <v>$7,103,260</v>
      </c>
      <c r="AU153" s="259" t="str">
        <f t="shared" si="191"/>
        <v>$13,834,630</v>
      </c>
      <c r="AV153" s="259" t="str">
        <f t="shared" si="191"/>
        <v>$7,121,890</v>
      </c>
      <c r="AW153" s="259" t="str">
        <f t="shared" si="191"/>
        <v>$28,570,560</v>
      </c>
      <c r="AX153" s="259" t="str">
        <f t="shared" si="191"/>
        <v>$81</v>
      </c>
      <c r="AY153" s="269" t="s">
        <v>275</v>
      </c>
      <c r="AZ153" s="269"/>
      <c r="BA153" s="248" t="str">
        <f t="shared" ref="BA153:BT153" si="192">BA53</f>
        <v>63,000</v>
      </c>
      <c r="BB153" s="259" t="str">
        <f t="shared" si="192"/>
        <v>2,025</v>
      </c>
      <c r="BC153" s="259" t="str">
        <f t="shared" si="192"/>
        <v>150</v>
      </c>
      <c r="BD153" s="259" t="str">
        <f t="shared" si="192"/>
        <v>1,410</v>
      </c>
      <c r="BE153" s="259" t="str">
        <f t="shared" si="192"/>
        <v>47</v>
      </c>
      <c r="BF153" s="259">
        <f t="shared" si="192"/>
        <v>0</v>
      </c>
      <c r="BG153" s="259" t="str">
        <f t="shared" si="192"/>
        <v>125</v>
      </c>
      <c r="BH153" s="259" t="str">
        <f t="shared" si="192"/>
        <v>315,000</v>
      </c>
      <c r="BI153" s="259" t="str">
        <f t="shared" si="192"/>
        <v>124</v>
      </c>
      <c r="BJ153" s="259" t="str">
        <f t="shared" si="192"/>
        <v>2,000,000</v>
      </c>
      <c r="BK153" s="259" t="str">
        <f t="shared" si="192"/>
        <v>252,750</v>
      </c>
      <c r="BL153" s="259" t="str">
        <f t="shared" si="192"/>
        <v>252,750</v>
      </c>
      <c r="BM153" s="259">
        <f t="shared" si="192"/>
        <v>0</v>
      </c>
      <c r="BN153" s="259" t="str">
        <f t="shared" si="192"/>
        <v>913,200</v>
      </c>
      <c r="BO153" s="259" t="str">
        <f t="shared" si="192"/>
        <v>1,817,700</v>
      </c>
      <c r="BP153" s="259" t="str">
        <f t="shared" si="192"/>
        <v>$14,691,000</v>
      </c>
      <c r="BQ153" s="259" t="str">
        <f t="shared" si="192"/>
        <v>$21,896,900</v>
      </c>
      <c r="BR153" s="259" t="str">
        <f t="shared" si="192"/>
        <v>$18,540,000</v>
      </c>
      <c r="BS153" s="259" t="str">
        <f t="shared" si="192"/>
        <v>$55,127,900</v>
      </c>
      <c r="BT153" s="259" t="str">
        <f t="shared" si="192"/>
        <v>$85</v>
      </c>
      <c r="BU153" s="269" t="s">
        <v>275</v>
      </c>
      <c r="BV153" s="269" t="s">
        <v>275</v>
      </c>
      <c r="BW153" s="248" t="str">
        <f t="shared" ref="BW153:CP153" si="193">BW53</f>
        <v>-</v>
      </c>
      <c r="BX153" s="259" t="str">
        <f t="shared" si="193"/>
        <v>-</v>
      </c>
      <c r="BY153" s="259" t="str">
        <f t="shared" si="193"/>
        <v>-</v>
      </c>
      <c r="BZ153" s="259" t="str">
        <f t="shared" si="193"/>
        <v>-</v>
      </c>
      <c r="CA153" s="259" t="str">
        <f t="shared" si="193"/>
        <v>-</v>
      </c>
      <c r="CB153" s="259" t="str">
        <f t="shared" si="193"/>
        <v>-</v>
      </c>
      <c r="CC153" s="259" t="str">
        <f t="shared" si="193"/>
        <v>-</v>
      </c>
      <c r="CD153" s="259" t="str">
        <f t="shared" si="193"/>
        <v>-</v>
      </c>
      <c r="CE153" s="259" t="str">
        <f t="shared" si="193"/>
        <v>-</v>
      </c>
      <c r="CF153" s="259" t="str">
        <f t="shared" si="193"/>
        <v>-</v>
      </c>
      <c r="CG153" s="259" t="str">
        <f t="shared" si="193"/>
        <v>-</v>
      </c>
      <c r="CH153" s="259" t="str">
        <f t="shared" si="193"/>
        <v>-</v>
      </c>
      <c r="CI153" s="259" t="str">
        <f t="shared" si="193"/>
        <v>-</v>
      </c>
      <c r="CJ153" s="259" t="str">
        <f t="shared" si="193"/>
        <v>-</v>
      </c>
      <c r="CK153" s="259" t="str">
        <f t="shared" si="193"/>
        <v>-</v>
      </c>
      <c r="CL153" s="259" t="str">
        <f t="shared" si="193"/>
        <v>-</v>
      </c>
      <c r="CM153" s="259" t="str">
        <f t="shared" si="193"/>
        <v>-</v>
      </c>
      <c r="CN153" s="259" t="str">
        <f t="shared" si="193"/>
        <v>-</v>
      </c>
      <c r="CO153" s="259" t="str">
        <f t="shared" si="193"/>
        <v>-</v>
      </c>
      <c r="CP153" s="259" t="str">
        <f t="shared" si="193"/>
        <v>-</v>
      </c>
      <c r="CQ153" s="269" t="s">
        <v>275</v>
      </c>
      <c r="CR153" s="269" t="s">
        <v>275</v>
      </c>
      <c r="CS153" s="248" t="str">
        <f t="shared" ref="CS153:DL153" si="194">CS53</f>
        <v>61,500</v>
      </c>
      <c r="CT153" s="259" t="str">
        <f t="shared" si="194"/>
        <v>2,013</v>
      </c>
      <c r="CU153" s="259" t="str">
        <f t="shared" si="194"/>
        <v>150</v>
      </c>
      <c r="CV153" s="259" t="str">
        <f t="shared" si="194"/>
        <v>980</v>
      </c>
      <c r="CW153" s="259" t="str">
        <f t="shared" si="194"/>
        <v>25</v>
      </c>
      <c r="CX153" s="259" t="str">
        <f t="shared" si="194"/>
        <v>0</v>
      </c>
      <c r="CY153" s="259" t="str">
        <f t="shared" si="194"/>
        <v>125</v>
      </c>
      <c r="CZ153" s="259" t="str">
        <f t="shared" si="194"/>
        <v>314,500</v>
      </c>
      <c r="DA153" s="259" t="str">
        <f t="shared" si="194"/>
        <v>125</v>
      </c>
      <c r="DB153" s="259" t="str">
        <f t="shared" si="194"/>
        <v>2,000,000</v>
      </c>
      <c r="DC153" s="259" t="str">
        <f t="shared" si="194"/>
        <v>158,570</v>
      </c>
      <c r="DD153" s="259" t="str">
        <f t="shared" si="194"/>
        <v>158,570</v>
      </c>
      <c r="DE153" s="259" t="str">
        <f t="shared" si="194"/>
        <v>0</v>
      </c>
      <c r="DF153" s="259" t="str">
        <f t="shared" si="194"/>
        <v>978,728</v>
      </c>
      <c r="DG153" s="259" t="str">
        <f t="shared" si="194"/>
        <v>1,546,898</v>
      </c>
      <c r="DH153" s="259" t="str">
        <f t="shared" si="194"/>
        <v>$10,897,130</v>
      </c>
      <c r="DI153" s="259" t="str">
        <f t="shared" si="194"/>
        <v>$17,865,765</v>
      </c>
      <c r="DJ153" s="259" t="str">
        <f t="shared" si="194"/>
        <v>$12,830,945</v>
      </c>
      <c r="DK153" s="259" t="str">
        <f t="shared" si="194"/>
        <v>$41,849,230</v>
      </c>
      <c r="DL153" s="259" t="str">
        <f t="shared" si="194"/>
        <v>$83</v>
      </c>
      <c r="DM153" s="269" t="s">
        <v>275</v>
      </c>
      <c r="DN153" s="269" t="s">
        <v>275</v>
      </c>
      <c r="DO153" s="248" t="str">
        <f t="shared" ref="DO153:EH153" si="195">DO53</f>
        <v>-3,000</v>
      </c>
      <c r="DP153" s="259" t="str">
        <f t="shared" si="195"/>
        <v>-25</v>
      </c>
      <c r="DQ153" s="259" t="str">
        <f t="shared" si="195"/>
        <v>0</v>
      </c>
      <c r="DR153" s="259" t="str">
        <f t="shared" si="195"/>
        <v>0</v>
      </c>
      <c r="DS153" s="259" t="str">
        <f t="shared" si="195"/>
        <v>-20</v>
      </c>
      <c r="DT153" s="259" t="str">
        <f t="shared" si="195"/>
        <v>0</v>
      </c>
      <c r="DU153" s="259" t="str">
        <f t="shared" si="195"/>
        <v>0</v>
      </c>
      <c r="DV153" s="259" t="str">
        <f t="shared" si="195"/>
        <v>-1,000</v>
      </c>
      <c r="DW153" s="259" t="str">
        <f t="shared" si="195"/>
        <v>1</v>
      </c>
      <c r="DX153" s="259" t="str">
        <f t="shared" si="195"/>
        <v>0</v>
      </c>
      <c r="DY153" s="259" t="str">
        <f t="shared" si="195"/>
        <v>-188,360</v>
      </c>
      <c r="DZ153" s="259" t="str">
        <f t="shared" si="195"/>
        <v>-188,360</v>
      </c>
      <c r="EA153" s="259" t="str">
        <f t="shared" si="195"/>
        <v>0</v>
      </c>
      <c r="EB153" s="259" t="str">
        <f t="shared" si="195"/>
        <v>131,055</v>
      </c>
      <c r="EC153" s="259" t="str">
        <f t="shared" si="195"/>
        <v>-541,605</v>
      </c>
      <c r="ED153" s="259" t="str">
        <f t="shared" si="195"/>
        <v>-$7,587,740</v>
      </c>
      <c r="EE153" s="259" t="str">
        <f t="shared" si="195"/>
        <v>-$8,062,270</v>
      </c>
      <c r="EF153" s="259" t="str">
        <f t="shared" si="195"/>
        <v>-$11,418,110</v>
      </c>
      <c r="EG153" s="259" t="str">
        <f t="shared" si="195"/>
        <v>-$26,557,340</v>
      </c>
      <c r="EH153" s="259" t="str">
        <f t="shared" si="195"/>
        <v>-$4</v>
      </c>
      <c r="EI153" s="269" t="s">
        <v>275</v>
      </c>
      <c r="EJ153" s="269" t="s">
        <v>275</v>
      </c>
      <c r="EK153" s="248" t="str">
        <f t="shared" ref="EK153:FD153" si="196">EK53</f>
        <v>-</v>
      </c>
      <c r="EL153" s="259" t="str">
        <f t="shared" si="196"/>
        <v>-</v>
      </c>
      <c r="EM153" s="259" t="str">
        <f t="shared" si="196"/>
        <v>-</v>
      </c>
      <c r="EN153" s="259" t="str">
        <f t="shared" si="196"/>
        <v>-</v>
      </c>
      <c r="EO153" s="259" t="str">
        <f t="shared" si="196"/>
        <v>-</v>
      </c>
      <c r="EP153" s="259" t="str">
        <f t="shared" si="196"/>
        <v>-</v>
      </c>
      <c r="EQ153" s="259" t="str">
        <f t="shared" si="196"/>
        <v>-</v>
      </c>
      <c r="ER153" s="259" t="str">
        <f t="shared" si="196"/>
        <v>-</v>
      </c>
      <c r="ES153" s="259" t="str">
        <f t="shared" si="196"/>
        <v>-</v>
      </c>
      <c r="ET153" s="259" t="str">
        <f t="shared" si="196"/>
        <v>-</v>
      </c>
      <c r="EU153" s="259" t="str">
        <f t="shared" si="196"/>
        <v>-</v>
      </c>
      <c r="EV153" s="259" t="str">
        <f t="shared" si="196"/>
        <v>-</v>
      </c>
      <c r="EW153" s="259" t="str">
        <f t="shared" si="196"/>
        <v>-</v>
      </c>
      <c r="EX153" s="259" t="str">
        <f t="shared" si="196"/>
        <v>-</v>
      </c>
      <c r="EY153" s="259" t="str">
        <f t="shared" si="196"/>
        <v>-</v>
      </c>
      <c r="EZ153" s="259" t="str">
        <f t="shared" si="196"/>
        <v>-</v>
      </c>
      <c r="FA153" s="259" t="str">
        <f t="shared" si="196"/>
        <v>-</v>
      </c>
      <c r="FB153" s="259" t="str">
        <f t="shared" si="196"/>
        <v>-</v>
      </c>
      <c r="FC153" s="259" t="str">
        <f t="shared" si="196"/>
        <v>-</v>
      </c>
      <c r="FD153" s="259" t="str">
        <f t="shared" si="196"/>
        <v>-</v>
      </c>
      <c r="FE153" s="269" t="s">
        <v>275</v>
      </c>
    </row>
    <row r="154" spans="1:16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248" t="s">
        <v>53</v>
      </c>
      <c r="AD154" s="257" t="str">
        <f t="shared" ca="1" si="59"/>
        <v>-</v>
      </c>
      <c r="AE154" s="259" t="str">
        <f t="shared" ref="AE154" si="197">AE54</f>
        <v>-</v>
      </c>
      <c r="AF154" s="259" t="str">
        <f t="shared" ref="AF154:AS154" si="198">AF54</f>
        <v>-</v>
      </c>
      <c r="AG154" s="259" t="str">
        <f t="shared" si="198"/>
        <v>-</v>
      </c>
      <c r="AH154" s="259" t="str">
        <f t="shared" si="198"/>
        <v>-</v>
      </c>
      <c r="AI154" s="259" t="str">
        <f t="shared" si="198"/>
        <v>-</v>
      </c>
      <c r="AJ154" s="259" t="str">
        <f t="shared" si="198"/>
        <v>-</v>
      </c>
      <c r="AK154" s="259" t="str">
        <f t="shared" si="198"/>
        <v>-</v>
      </c>
      <c r="AL154" s="259" t="str">
        <f t="shared" si="198"/>
        <v>-</v>
      </c>
      <c r="AM154" s="259" t="str">
        <f t="shared" si="198"/>
        <v>-</v>
      </c>
      <c r="AN154" s="259" t="str">
        <f t="shared" si="198"/>
        <v>-</v>
      </c>
      <c r="AO154" s="259" t="str">
        <f t="shared" si="198"/>
        <v>-</v>
      </c>
      <c r="AP154" s="259" t="str">
        <f t="shared" si="198"/>
        <v>-</v>
      </c>
      <c r="AQ154" s="259" t="str">
        <f t="shared" si="198"/>
        <v>-</v>
      </c>
      <c r="AR154" s="259" t="str">
        <f t="shared" si="198"/>
        <v>-</v>
      </c>
      <c r="AS154" s="259" t="str">
        <f t="shared" si="198"/>
        <v>-</v>
      </c>
      <c r="AT154" s="259" t="str">
        <f t="shared" ref="AT154:AX154" si="199">AT54</f>
        <v>-</v>
      </c>
      <c r="AU154" s="259" t="str">
        <f t="shared" si="199"/>
        <v>-</v>
      </c>
      <c r="AV154" s="259" t="str">
        <f t="shared" si="199"/>
        <v>-</v>
      </c>
      <c r="AW154" s="259" t="str">
        <f t="shared" si="199"/>
        <v>-</v>
      </c>
      <c r="AX154" s="259" t="str">
        <f t="shared" si="199"/>
        <v>-</v>
      </c>
      <c r="AY154" s="269" t="s">
        <v>275</v>
      </c>
      <c r="AZ154" s="269"/>
      <c r="BA154" s="248" t="str">
        <f t="shared" ref="BA154:BT154" si="200">BA54</f>
        <v>-</v>
      </c>
      <c r="BB154" s="259" t="str">
        <f t="shared" si="200"/>
        <v>-</v>
      </c>
      <c r="BC154" s="259" t="str">
        <f t="shared" si="200"/>
        <v>-</v>
      </c>
      <c r="BD154" s="259" t="str">
        <f t="shared" si="200"/>
        <v>-</v>
      </c>
      <c r="BE154" s="259" t="str">
        <f t="shared" si="200"/>
        <v>-</v>
      </c>
      <c r="BF154" s="259" t="str">
        <f t="shared" si="200"/>
        <v>-</v>
      </c>
      <c r="BG154" s="259" t="str">
        <f t="shared" si="200"/>
        <v>-</v>
      </c>
      <c r="BH154" s="259" t="str">
        <f t="shared" si="200"/>
        <v>-</v>
      </c>
      <c r="BI154" s="259" t="str">
        <f t="shared" si="200"/>
        <v>-</v>
      </c>
      <c r="BJ154" s="259" t="str">
        <f t="shared" si="200"/>
        <v>-</v>
      </c>
      <c r="BK154" s="259" t="str">
        <f t="shared" si="200"/>
        <v>-</v>
      </c>
      <c r="BL154" s="259" t="str">
        <f t="shared" si="200"/>
        <v>-</v>
      </c>
      <c r="BM154" s="259" t="str">
        <f t="shared" si="200"/>
        <v>-</v>
      </c>
      <c r="BN154" s="259" t="str">
        <f t="shared" si="200"/>
        <v>-</v>
      </c>
      <c r="BO154" s="259" t="str">
        <f t="shared" si="200"/>
        <v>-</v>
      </c>
      <c r="BP154" s="259" t="str">
        <f t="shared" si="200"/>
        <v>-</v>
      </c>
      <c r="BQ154" s="259" t="str">
        <f t="shared" si="200"/>
        <v>-</v>
      </c>
      <c r="BR154" s="259" t="str">
        <f t="shared" si="200"/>
        <v>-</v>
      </c>
      <c r="BS154" s="259" t="str">
        <f t="shared" si="200"/>
        <v>-</v>
      </c>
      <c r="BT154" s="259" t="str">
        <f t="shared" si="200"/>
        <v>-</v>
      </c>
      <c r="BU154" s="269" t="s">
        <v>275</v>
      </c>
      <c r="BV154" s="269" t="s">
        <v>275</v>
      </c>
      <c r="BW154" s="248" t="str">
        <f t="shared" ref="BW154:CP154" si="201">BW54</f>
        <v>39,300</v>
      </c>
      <c r="BX154" s="259" t="str">
        <f t="shared" si="201"/>
        <v>1,000</v>
      </c>
      <c r="BY154" s="259">
        <f t="shared" si="201"/>
        <v>0</v>
      </c>
      <c r="BZ154" s="259">
        <f t="shared" si="201"/>
        <v>0</v>
      </c>
      <c r="CA154" s="259" t="str">
        <f t="shared" si="201"/>
        <v>48</v>
      </c>
      <c r="CB154" s="259">
        <f t="shared" si="201"/>
        <v>0</v>
      </c>
      <c r="CC154" s="259" t="str">
        <f t="shared" si="201"/>
        <v>37</v>
      </c>
      <c r="CD154" s="259" t="str">
        <f t="shared" si="201"/>
        <v>3,500</v>
      </c>
      <c r="CE154" s="259" t="str">
        <f t="shared" si="201"/>
        <v>12</v>
      </c>
      <c r="CF154" s="259" t="str">
        <f t="shared" si="201"/>
        <v>59,600</v>
      </c>
      <c r="CG154" s="259" t="str">
        <f t="shared" si="201"/>
        <v>1,162</v>
      </c>
      <c r="CH154" s="259" t="str">
        <f t="shared" si="201"/>
        <v>1,162</v>
      </c>
      <c r="CI154" s="259">
        <f t="shared" si="201"/>
        <v>0</v>
      </c>
      <c r="CJ154" s="259" t="str">
        <f t="shared" si="201"/>
        <v>26,665</v>
      </c>
      <c r="CK154" s="259" t="str">
        <f t="shared" si="201"/>
        <v>26,665</v>
      </c>
      <c r="CL154" s="259" t="str">
        <f t="shared" si="201"/>
        <v>$1,898,464</v>
      </c>
      <c r="CM154" s="259" t="str">
        <f t="shared" si="201"/>
        <v>$731,758</v>
      </c>
      <c r="CN154" s="259" t="str">
        <f t="shared" si="201"/>
        <v>$263,757</v>
      </c>
      <c r="CO154" s="259" t="str">
        <f t="shared" si="201"/>
        <v>$2,893,979</v>
      </c>
      <c r="CP154" s="259" t="str">
        <f t="shared" si="201"/>
        <v>$202</v>
      </c>
      <c r="CQ154" s="269" t="s">
        <v>275</v>
      </c>
      <c r="CR154" s="269" t="s">
        <v>275</v>
      </c>
      <c r="CS154" s="248" t="str">
        <f t="shared" ref="CS154:DL154" si="202">CS54</f>
        <v>-</v>
      </c>
      <c r="CT154" s="259" t="str">
        <f t="shared" si="202"/>
        <v>-</v>
      </c>
      <c r="CU154" s="259" t="str">
        <f t="shared" si="202"/>
        <v>-</v>
      </c>
      <c r="CV154" s="259" t="str">
        <f t="shared" si="202"/>
        <v>-</v>
      </c>
      <c r="CW154" s="259" t="str">
        <f t="shared" si="202"/>
        <v>-</v>
      </c>
      <c r="CX154" s="259" t="str">
        <f t="shared" si="202"/>
        <v>-</v>
      </c>
      <c r="CY154" s="259" t="str">
        <f t="shared" si="202"/>
        <v>-</v>
      </c>
      <c r="CZ154" s="259" t="str">
        <f t="shared" si="202"/>
        <v>-</v>
      </c>
      <c r="DA154" s="259" t="str">
        <f t="shared" si="202"/>
        <v>-</v>
      </c>
      <c r="DB154" s="259" t="str">
        <f t="shared" si="202"/>
        <v>-</v>
      </c>
      <c r="DC154" s="259" t="str">
        <f t="shared" si="202"/>
        <v>-</v>
      </c>
      <c r="DD154" s="259" t="str">
        <f t="shared" si="202"/>
        <v>-</v>
      </c>
      <c r="DE154" s="259" t="str">
        <f t="shared" si="202"/>
        <v>-</v>
      </c>
      <c r="DF154" s="259" t="str">
        <f t="shared" si="202"/>
        <v>-</v>
      </c>
      <c r="DG154" s="259" t="str">
        <f t="shared" si="202"/>
        <v>-</v>
      </c>
      <c r="DH154" s="259" t="str">
        <f t="shared" si="202"/>
        <v>-</v>
      </c>
      <c r="DI154" s="259" t="str">
        <f t="shared" si="202"/>
        <v>-</v>
      </c>
      <c r="DJ154" s="259" t="str">
        <f t="shared" si="202"/>
        <v>-</v>
      </c>
      <c r="DK154" s="259" t="str">
        <f t="shared" si="202"/>
        <v>-</v>
      </c>
      <c r="DL154" s="259" t="str">
        <f t="shared" si="202"/>
        <v>-</v>
      </c>
      <c r="DM154" s="269" t="s">
        <v>275</v>
      </c>
      <c r="DN154" s="269" t="s">
        <v>275</v>
      </c>
      <c r="DO154" s="248" t="str">
        <f t="shared" ref="DO154:EH154" si="203">DO54</f>
        <v>-</v>
      </c>
      <c r="DP154" s="259" t="str">
        <f t="shared" si="203"/>
        <v>-</v>
      </c>
      <c r="DQ154" s="259" t="str">
        <f t="shared" si="203"/>
        <v>-</v>
      </c>
      <c r="DR154" s="259" t="str">
        <f t="shared" si="203"/>
        <v>-</v>
      </c>
      <c r="DS154" s="259" t="str">
        <f t="shared" si="203"/>
        <v>-</v>
      </c>
      <c r="DT154" s="259" t="str">
        <f t="shared" si="203"/>
        <v>-</v>
      </c>
      <c r="DU154" s="259" t="str">
        <f t="shared" si="203"/>
        <v>-</v>
      </c>
      <c r="DV154" s="259" t="str">
        <f t="shared" si="203"/>
        <v>-</v>
      </c>
      <c r="DW154" s="259" t="str">
        <f t="shared" si="203"/>
        <v>-</v>
      </c>
      <c r="DX154" s="259" t="str">
        <f t="shared" si="203"/>
        <v>-</v>
      </c>
      <c r="DY154" s="259" t="str">
        <f t="shared" si="203"/>
        <v>-</v>
      </c>
      <c r="DZ154" s="259" t="str">
        <f t="shared" si="203"/>
        <v>-</v>
      </c>
      <c r="EA154" s="259" t="str">
        <f t="shared" si="203"/>
        <v>-</v>
      </c>
      <c r="EB154" s="259" t="str">
        <f t="shared" si="203"/>
        <v>-</v>
      </c>
      <c r="EC154" s="259" t="str">
        <f t="shared" si="203"/>
        <v>-</v>
      </c>
      <c r="ED154" s="259" t="str">
        <f t="shared" si="203"/>
        <v>-</v>
      </c>
      <c r="EE154" s="259" t="str">
        <f t="shared" si="203"/>
        <v>-</v>
      </c>
      <c r="EF154" s="259" t="str">
        <f t="shared" si="203"/>
        <v>-</v>
      </c>
      <c r="EG154" s="259" t="str">
        <f t="shared" si="203"/>
        <v>-</v>
      </c>
      <c r="EH154" s="259" t="str">
        <f t="shared" si="203"/>
        <v>-</v>
      </c>
      <c r="EI154" s="269" t="s">
        <v>275</v>
      </c>
      <c r="EJ154" s="269" t="s">
        <v>275</v>
      </c>
      <c r="EK154" s="248" t="str">
        <f t="shared" ref="EK154:FD154" si="204">EK54</f>
        <v>-</v>
      </c>
      <c r="EL154" s="259" t="str">
        <f t="shared" si="204"/>
        <v>-</v>
      </c>
      <c r="EM154" s="259" t="str">
        <f t="shared" si="204"/>
        <v>-</v>
      </c>
      <c r="EN154" s="259" t="str">
        <f t="shared" si="204"/>
        <v>-</v>
      </c>
      <c r="EO154" s="259" t="str">
        <f t="shared" si="204"/>
        <v>-</v>
      </c>
      <c r="EP154" s="259" t="str">
        <f t="shared" si="204"/>
        <v>-</v>
      </c>
      <c r="EQ154" s="259" t="str">
        <f t="shared" si="204"/>
        <v>-</v>
      </c>
      <c r="ER154" s="259" t="str">
        <f t="shared" si="204"/>
        <v>-</v>
      </c>
      <c r="ES154" s="259" t="str">
        <f t="shared" si="204"/>
        <v>-</v>
      </c>
      <c r="ET154" s="259" t="str">
        <f t="shared" si="204"/>
        <v>-</v>
      </c>
      <c r="EU154" s="259" t="str">
        <f t="shared" si="204"/>
        <v>-</v>
      </c>
      <c r="EV154" s="259" t="str">
        <f t="shared" si="204"/>
        <v>-</v>
      </c>
      <c r="EW154" s="259" t="str">
        <f t="shared" si="204"/>
        <v>-</v>
      </c>
      <c r="EX154" s="259" t="str">
        <f t="shared" si="204"/>
        <v>-</v>
      </c>
      <c r="EY154" s="259" t="str">
        <f t="shared" si="204"/>
        <v>-</v>
      </c>
      <c r="EZ154" s="259" t="str">
        <f t="shared" si="204"/>
        <v>-</v>
      </c>
      <c r="FA154" s="259" t="str">
        <f t="shared" si="204"/>
        <v>-</v>
      </c>
      <c r="FB154" s="259" t="str">
        <f t="shared" si="204"/>
        <v>-</v>
      </c>
      <c r="FC154" s="259" t="str">
        <f t="shared" si="204"/>
        <v>-</v>
      </c>
      <c r="FD154" s="259" t="str">
        <f t="shared" si="204"/>
        <v>-</v>
      </c>
      <c r="FE154" s="269" t="s">
        <v>275</v>
      </c>
    </row>
    <row r="155" spans="1:16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248" t="s">
        <v>137</v>
      </c>
      <c r="AD155" s="257" t="str">
        <f t="shared" ca="1" si="59"/>
        <v>$69</v>
      </c>
      <c r="AE155" s="259" t="str">
        <f t="shared" ref="AE155" si="205">AE55</f>
        <v>8,300</v>
      </c>
      <c r="AF155" s="259" t="str">
        <f t="shared" ref="AF155:AS155" si="206">AF55</f>
        <v>975</v>
      </c>
      <c r="AG155" s="259" t="str">
        <f t="shared" si="206"/>
        <v>0</v>
      </c>
      <c r="AH155" s="259" t="str">
        <f t="shared" si="206"/>
        <v>400</v>
      </c>
      <c r="AI155" s="259" t="str">
        <f t="shared" si="206"/>
        <v>22</v>
      </c>
      <c r="AJ155" s="259" t="str">
        <f t="shared" si="206"/>
        <v>12</v>
      </c>
      <c r="AK155" s="259" t="str">
        <f t="shared" si="206"/>
        <v>100</v>
      </c>
      <c r="AL155" s="259" t="str">
        <f t="shared" si="206"/>
        <v>90,000</v>
      </c>
      <c r="AM155" s="259" t="str">
        <f t="shared" si="206"/>
        <v>100</v>
      </c>
      <c r="AN155" s="259" t="str">
        <f t="shared" si="206"/>
        <v>825,000</v>
      </c>
      <c r="AO155" s="259" t="str">
        <f t="shared" si="206"/>
        <v>142,182</v>
      </c>
      <c r="AP155" s="259" t="str">
        <f t="shared" si="206"/>
        <v>142,192</v>
      </c>
      <c r="AQ155" s="259" t="str">
        <f t="shared" si="206"/>
        <v>17,868</v>
      </c>
      <c r="AR155" s="259" t="str">
        <f t="shared" si="206"/>
        <v>610,045</v>
      </c>
      <c r="AS155" s="259" t="str">
        <f t="shared" si="206"/>
        <v>1,197,494</v>
      </c>
      <c r="AT155" s="259" t="str">
        <f t="shared" ref="AT155:AX155" si="207">AT55</f>
        <v>$9,554,627</v>
      </c>
      <c r="AU155" s="259" t="str">
        <f t="shared" si="207"/>
        <v>$9,815,287</v>
      </c>
      <c r="AV155" s="259" t="str">
        <f t="shared" si="207"/>
        <v>$10,748,715</v>
      </c>
      <c r="AW155" s="259" t="str">
        <f t="shared" si="207"/>
        <v>$32,218,630</v>
      </c>
      <c r="AX155" s="259" t="str">
        <f t="shared" si="207"/>
        <v>$69</v>
      </c>
      <c r="AY155" s="269" t="s">
        <v>275</v>
      </c>
      <c r="AZ155" s="269"/>
      <c r="BA155" s="248" t="str">
        <f t="shared" ref="BA155:BT155" si="208">BA55</f>
        <v>8,300</v>
      </c>
      <c r="BB155" s="259" t="str">
        <f t="shared" si="208"/>
        <v>975</v>
      </c>
      <c r="BC155" s="259" t="str">
        <f t="shared" si="208"/>
        <v>2</v>
      </c>
      <c r="BD155" s="259" t="str">
        <f t="shared" si="208"/>
        <v>423</v>
      </c>
      <c r="BE155" s="259" t="str">
        <f t="shared" si="208"/>
        <v>22</v>
      </c>
      <c r="BF155" s="259" t="str">
        <f t="shared" si="208"/>
        <v>12</v>
      </c>
      <c r="BG155" s="259" t="str">
        <f t="shared" si="208"/>
        <v>100</v>
      </c>
      <c r="BH155" s="259" t="str">
        <f t="shared" si="208"/>
        <v>85,000</v>
      </c>
      <c r="BI155" s="259" t="str">
        <f t="shared" si="208"/>
        <v>100</v>
      </c>
      <c r="BJ155" s="259" t="str">
        <f t="shared" si="208"/>
        <v>825,000</v>
      </c>
      <c r="BK155" s="259" t="str">
        <f t="shared" si="208"/>
        <v>95,740</v>
      </c>
      <c r="BL155" s="259" t="str">
        <f t="shared" si="208"/>
        <v>95,746</v>
      </c>
      <c r="BM155" s="259" t="str">
        <f t="shared" si="208"/>
        <v>12,102</v>
      </c>
      <c r="BN155" s="259" t="str">
        <f t="shared" si="208"/>
        <v>468,809</v>
      </c>
      <c r="BO155" s="259" t="str">
        <f t="shared" si="208"/>
        <v>871,402</v>
      </c>
      <c r="BP155" s="259" t="str">
        <f t="shared" si="208"/>
        <v>$8,168,087</v>
      </c>
      <c r="BQ155" s="259" t="str">
        <f t="shared" si="208"/>
        <v>$8,624,530</v>
      </c>
      <c r="BR155" s="259" t="str">
        <f t="shared" si="208"/>
        <v>$8,083,183</v>
      </c>
      <c r="BS155" s="259" t="str">
        <f t="shared" si="208"/>
        <v>$29,637,077</v>
      </c>
      <c r="BT155" s="259" t="str">
        <f t="shared" si="208"/>
        <v>$67</v>
      </c>
      <c r="BU155" s="269" t="s">
        <v>275</v>
      </c>
      <c r="BV155" s="269" t="s">
        <v>275</v>
      </c>
      <c r="BW155" s="248" t="str">
        <f t="shared" ref="BW155:CP155" si="209">BW55</f>
        <v>8,300</v>
      </c>
      <c r="BX155" s="259" t="str">
        <f t="shared" si="209"/>
        <v>975</v>
      </c>
      <c r="BY155" s="259" t="str">
        <f t="shared" si="209"/>
        <v>2</v>
      </c>
      <c r="BZ155" s="259" t="str">
        <f t="shared" si="209"/>
        <v>423</v>
      </c>
      <c r="CA155" s="259" t="str">
        <f t="shared" si="209"/>
        <v>22</v>
      </c>
      <c r="CB155" s="259" t="str">
        <f t="shared" si="209"/>
        <v>12</v>
      </c>
      <c r="CC155" s="259" t="str">
        <f t="shared" si="209"/>
        <v>100</v>
      </c>
      <c r="CD155" s="259" t="str">
        <f t="shared" si="209"/>
        <v>85,000</v>
      </c>
      <c r="CE155" s="259" t="str">
        <f t="shared" si="209"/>
        <v>100</v>
      </c>
      <c r="CF155" s="259" t="str">
        <f t="shared" si="209"/>
        <v>825,000</v>
      </c>
      <c r="CG155" s="259" t="str">
        <f t="shared" si="209"/>
        <v>132,373</v>
      </c>
      <c r="CH155" s="259" t="str">
        <f t="shared" si="209"/>
        <v>132,373</v>
      </c>
      <c r="CI155" s="259" t="str">
        <f t="shared" si="209"/>
        <v>25,000</v>
      </c>
      <c r="CJ155" s="259" t="str">
        <f t="shared" si="209"/>
        <v>650,000</v>
      </c>
      <c r="CK155" s="259" t="str">
        <f t="shared" si="209"/>
        <v>1,290,000</v>
      </c>
      <c r="CL155" s="259" t="str">
        <f t="shared" si="209"/>
        <v>$9,230,000</v>
      </c>
      <c r="CM155" s="259" t="str">
        <f t="shared" si="209"/>
        <v>$11,137,000</v>
      </c>
      <c r="CN155" s="259" t="str">
        <f t="shared" si="209"/>
        <v>$9,404,000</v>
      </c>
      <c r="CO155" s="259" t="str">
        <f t="shared" si="209"/>
        <v>$31,465,000</v>
      </c>
      <c r="CP155" s="259" t="str">
        <f t="shared" si="209"/>
        <v>$65</v>
      </c>
      <c r="CQ155" s="269" t="s">
        <v>275</v>
      </c>
      <c r="CR155" s="269" t="s">
        <v>275</v>
      </c>
      <c r="CS155" s="248" t="str">
        <f t="shared" ref="CS155:DL155" si="210">CS55</f>
        <v>8,300</v>
      </c>
      <c r="CT155" s="259" t="str">
        <f t="shared" si="210"/>
        <v>975</v>
      </c>
      <c r="CU155" s="259" t="str">
        <f t="shared" si="210"/>
        <v>1</v>
      </c>
      <c r="CV155" s="259" t="str">
        <f t="shared" si="210"/>
        <v>401</v>
      </c>
      <c r="CW155" s="259" t="str">
        <f t="shared" si="210"/>
        <v>22</v>
      </c>
      <c r="CX155" s="259" t="str">
        <f t="shared" si="210"/>
        <v>12</v>
      </c>
      <c r="CY155" s="259" t="str">
        <f t="shared" si="210"/>
        <v>100</v>
      </c>
      <c r="CZ155" s="259" t="str">
        <f t="shared" si="210"/>
        <v>86,667</v>
      </c>
      <c r="DA155" s="259" t="str">
        <f t="shared" si="210"/>
        <v>100</v>
      </c>
      <c r="DB155" s="259" t="str">
        <f t="shared" si="210"/>
        <v>825,000</v>
      </c>
      <c r="DC155" s="259" t="str">
        <f t="shared" si="210"/>
        <v>123,432</v>
      </c>
      <c r="DD155" s="259" t="str">
        <f t="shared" si="210"/>
        <v>123,437</v>
      </c>
      <c r="DE155" s="259" t="str">
        <f t="shared" si="210"/>
        <v>18,323</v>
      </c>
      <c r="DF155" s="259" t="str">
        <f t="shared" si="210"/>
        <v>576,285</v>
      </c>
      <c r="DG155" s="259" t="str">
        <f t="shared" si="210"/>
        <v>1,119,632</v>
      </c>
      <c r="DH155" s="259" t="str">
        <f t="shared" si="210"/>
        <v>$8,984,238</v>
      </c>
      <c r="DI155" s="259" t="str">
        <f t="shared" si="210"/>
        <v>$9,858,939</v>
      </c>
      <c r="DJ155" s="259" t="str">
        <f t="shared" si="210"/>
        <v>$9,411,966</v>
      </c>
      <c r="DK155" s="259" t="str">
        <f t="shared" si="210"/>
        <v>$31,106,902</v>
      </c>
      <c r="DL155" s="259" t="str">
        <f t="shared" si="210"/>
        <v>$67</v>
      </c>
      <c r="DM155" s="269" t="s">
        <v>275</v>
      </c>
      <c r="DN155" s="269" t="s">
        <v>275</v>
      </c>
      <c r="DO155" s="248" t="str">
        <f t="shared" ref="DO155:EH155" si="211">DO55</f>
        <v>0</v>
      </c>
      <c r="DP155" s="259" t="str">
        <f t="shared" si="211"/>
        <v>0</v>
      </c>
      <c r="DQ155" s="259" t="str">
        <f t="shared" si="211"/>
        <v>-2</v>
      </c>
      <c r="DR155" s="259" t="str">
        <f t="shared" si="211"/>
        <v>-1</v>
      </c>
      <c r="DS155" s="259" t="str">
        <f t="shared" si="211"/>
        <v>0</v>
      </c>
      <c r="DT155" s="259" t="str">
        <f t="shared" si="211"/>
        <v>0</v>
      </c>
      <c r="DU155" s="259" t="str">
        <f t="shared" si="211"/>
        <v>0</v>
      </c>
      <c r="DV155" s="259" t="str">
        <f t="shared" si="211"/>
        <v>5,000</v>
      </c>
      <c r="DW155" s="259" t="str">
        <f t="shared" si="211"/>
        <v>0</v>
      </c>
      <c r="DX155" s="259" t="str">
        <f t="shared" si="211"/>
        <v>0</v>
      </c>
      <c r="DY155" s="259" t="str">
        <f t="shared" si="211"/>
        <v>46,442</v>
      </c>
      <c r="DZ155" s="259" t="str">
        <f t="shared" si="211"/>
        <v>46,446</v>
      </c>
      <c r="EA155" s="259" t="str">
        <f t="shared" si="211"/>
        <v>5,766</v>
      </c>
      <c r="EB155" s="259" t="str">
        <f t="shared" si="211"/>
        <v>141,236</v>
      </c>
      <c r="EC155" s="259" t="str">
        <f t="shared" si="211"/>
        <v>326,092</v>
      </c>
      <c r="ED155" s="259" t="str">
        <f t="shared" si="211"/>
        <v>$1,386,540</v>
      </c>
      <c r="EE155" s="259" t="str">
        <f t="shared" si="211"/>
        <v>$1,190,757</v>
      </c>
      <c r="EF155" s="259" t="str">
        <f t="shared" si="211"/>
        <v>$2,665,532</v>
      </c>
      <c r="EG155" s="259" t="str">
        <f t="shared" si="211"/>
        <v>$2,581,553</v>
      </c>
      <c r="EH155" s="259" t="str">
        <f t="shared" si="211"/>
        <v>$2</v>
      </c>
      <c r="EI155" s="269" t="s">
        <v>275</v>
      </c>
      <c r="EJ155" s="269" t="s">
        <v>275</v>
      </c>
      <c r="EK155" s="248" t="str">
        <f t="shared" ref="EK155:FD155" si="212">EK55</f>
        <v>0</v>
      </c>
      <c r="EL155" s="259" t="str">
        <f t="shared" si="212"/>
        <v>0</v>
      </c>
      <c r="EM155" s="259" t="str">
        <f t="shared" si="212"/>
        <v>0</v>
      </c>
      <c r="EN155" s="259" t="str">
        <f t="shared" si="212"/>
        <v>0</v>
      </c>
      <c r="EO155" s="259" t="str">
        <f t="shared" si="212"/>
        <v>0</v>
      </c>
      <c r="EP155" s="259" t="str">
        <f t="shared" si="212"/>
        <v>0</v>
      </c>
      <c r="EQ155" s="259" t="str">
        <f t="shared" si="212"/>
        <v>0</v>
      </c>
      <c r="ER155" s="259" t="str">
        <f t="shared" si="212"/>
        <v>0</v>
      </c>
      <c r="ES155" s="259" t="str">
        <f t="shared" si="212"/>
        <v>0</v>
      </c>
      <c r="ET155" s="259" t="str">
        <f t="shared" si="212"/>
        <v>0</v>
      </c>
      <c r="EU155" s="259" t="str">
        <f t="shared" si="212"/>
        <v>-36,633</v>
      </c>
      <c r="EV155" s="259" t="str">
        <f t="shared" si="212"/>
        <v>-36,627</v>
      </c>
      <c r="EW155" s="259" t="str">
        <f t="shared" si="212"/>
        <v>-12,898</v>
      </c>
      <c r="EX155" s="259" t="str">
        <f t="shared" si="212"/>
        <v>-181,191</v>
      </c>
      <c r="EY155" s="259" t="str">
        <f t="shared" si="212"/>
        <v>-418,598</v>
      </c>
      <c r="EZ155" s="259" t="str">
        <f t="shared" si="212"/>
        <v>-$1,061,913</v>
      </c>
      <c r="FA155" s="259" t="str">
        <f t="shared" si="212"/>
        <v>-$2,512,470</v>
      </c>
      <c r="FB155" s="259" t="str">
        <f t="shared" si="212"/>
        <v>-$1,320,817</v>
      </c>
      <c r="FC155" s="259" t="str">
        <f t="shared" si="212"/>
        <v>-$1,827,923</v>
      </c>
      <c r="FD155" s="259" t="str">
        <f t="shared" si="212"/>
        <v>$3</v>
      </c>
      <c r="FE155" s="269" t="s">
        <v>275</v>
      </c>
    </row>
    <row r="156" spans="1:16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2"/>
      <c r="V156" s="12"/>
      <c r="W156" s="12"/>
      <c r="X156" s="12"/>
      <c r="Y156" s="12"/>
      <c r="Z156" s="12"/>
      <c r="AA156" s="12"/>
      <c r="AB156" s="12"/>
      <c r="AC156" s="248" t="s">
        <v>353</v>
      </c>
      <c r="AD156" s="257" t="str">
        <f t="shared" ca="1" si="59"/>
        <v>$77</v>
      </c>
      <c r="AE156" s="259" t="str">
        <f t="shared" ref="AE156" si="213">AE56</f>
        <v>17,132</v>
      </c>
      <c r="AF156" s="259" t="str">
        <f t="shared" ref="AF156:AS156" si="214">AF56</f>
        <v>773</v>
      </c>
      <c r="AG156" s="259" t="str">
        <f t="shared" si="214"/>
        <v>20</v>
      </c>
      <c r="AH156" s="259" t="str">
        <f t="shared" si="214"/>
        <v>645</v>
      </c>
      <c r="AI156" s="259" t="str">
        <f t="shared" si="214"/>
        <v>17</v>
      </c>
      <c r="AJ156" s="259" t="str">
        <f t="shared" si="214"/>
        <v>2</v>
      </c>
      <c r="AK156" s="259" t="str">
        <f t="shared" si="214"/>
        <v>94</v>
      </c>
      <c r="AL156" s="259" t="str">
        <f t="shared" si="214"/>
        <v>380,000</v>
      </c>
      <c r="AM156" s="259" t="str">
        <f t="shared" si="214"/>
        <v>80</v>
      </c>
      <c r="AN156" s="259" t="str">
        <f t="shared" si="214"/>
        <v>1,400,000</v>
      </c>
      <c r="AO156" s="259" t="str">
        <f t="shared" si="214"/>
        <v>91,494</v>
      </c>
      <c r="AP156" s="259" t="str">
        <f t="shared" si="214"/>
        <v>91,494</v>
      </c>
      <c r="AQ156" s="259" t="str">
        <f t="shared" si="214"/>
        <v>15,207</v>
      </c>
      <c r="AR156" s="259" t="str">
        <f t="shared" si="214"/>
        <v>1,169,839</v>
      </c>
      <c r="AS156" s="259" t="str">
        <f t="shared" si="214"/>
        <v>1,169,839</v>
      </c>
      <c r="AT156" s="259" t="str">
        <f t="shared" ref="AT156:AX156" si="215">AT56</f>
        <v>$18,338,146</v>
      </c>
      <c r="AU156" s="259" t="str">
        <f t="shared" si="215"/>
        <v>$5,173,518</v>
      </c>
      <c r="AV156" s="259" t="str">
        <f t="shared" si="215"/>
        <v>$7,043,941</v>
      </c>
      <c r="AW156" s="259" t="str">
        <f t="shared" si="215"/>
        <v>$53,722,560</v>
      </c>
      <c r="AX156" s="259" t="str">
        <f t="shared" si="215"/>
        <v>$77</v>
      </c>
      <c r="AY156" s="269" t="s">
        <v>275</v>
      </c>
      <c r="AZ156" s="269"/>
      <c r="BA156" s="248" t="str">
        <f t="shared" ref="BA156:BT156" si="216">BA56</f>
        <v>-</v>
      </c>
      <c r="BB156" s="259" t="str">
        <f t="shared" si="216"/>
        <v>-</v>
      </c>
      <c r="BC156" s="259" t="str">
        <f t="shared" si="216"/>
        <v>-</v>
      </c>
      <c r="BD156" s="259" t="str">
        <f t="shared" si="216"/>
        <v>-</v>
      </c>
      <c r="BE156" s="259" t="str">
        <f t="shared" si="216"/>
        <v>-</v>
      </c>
      <c r="BF156" s="259" t="str">
        <f t="shared" si="216"/>
        <v>-</v>
      </c>
      <c r="BG156" s="259" t="str">
        <f t="shared" si="216"/>
        <v>-</v>
      </c>
      <c r="BH156" s="259" t="str">
        <f t="shared" si="216"/>
        <v>-</v>
      </c>
      <c r="BI156" s="259" t="str">
        <f t="shared" si="216"/>
        <v>-</v>
      </c>
      <c r="BJ156" s="259" t="str">
        <f t="shared" si="216"/>
        <v>-</v>
      </c>
      <c r="BK156" s="259" t="str">
        <f t="shared" si="216"/>
        <v>-</v>
      </c>
      <c r="BL156" s="259" t="str">
        <f t="shared" si="216"/>
        <v>-</v>
      </c>
      <c r="BM156" s="259" t="str">
        <f t="shared" si="216"/>
        <v>-</v>
      </c>
      <c r="BN156" s="259" t="str">
        <f t="shared" si="216"/>
        <v>-</v>
      </c>
      <c r="BO156" s="259" t="str">
        <f t="shared" si="216"/>
        <v>-</v>
      </c>
      <c r="BP156" s="259" t="str">
        <f t="shared" si="216"/>
        <v>-</v>
      </c>
      <c r="BQ156" s="259" t="str">
        <f t="shared" si="216"/>
        <v>-</v>
      </c>
      <c r="BR156" s="259" t="str">
        <f t="shared" si="216"/>
        <v>-</v>
      </c>
      <c r="BS156" s="259" t="str">
        <f t="shared" si="216"/>
        <v>-</v>
      </c>
      <c r="BT156" s="259" t="str">
        <f t="shared" si="216"/>
        <v>-</v>
      </c>
      <c r="BU156" s="269" t="s">
        <v>275</v>
      </c>
      <c r="BV156" s="269" t="s">
        <v>275</v>
      </c>
      <c r="BW156" s="248" t="str">
        <f t="shared" ref="BW156:CP156" si="217">BW56</f>
        <v>-</v>
      </c>
      <c r="BX156" s="259" t="str">
        <f t="shared" si="217"/>
        <v>-</v>
      </c>
      <c r="BY156" s="259" t="str">
        <f t="shared" si="217"/>
        <v>-</v>
      </c>
      <c r="BZ156" s="259" t="str">
        <f t="shared" si="217"/>
        <v>-</v>
      </c>
      <c r="CA156" s="259" t="str">
        <f t="shared" si="217"/>
        <v>-</v>
      </c>
      <c r="CB156" s="259" t="str">
        <f t="shared" si="217"/>
        <v>-</v>
      </c>
      <c r="CC156" s="259" t="str">
        <f t="shared" si="217"/>
        <v>-</v>
      </c>
      <c r="CD156" s="259" t="str">
        <f t="shared" si="217"/>
        <v>-</v>
      </c>
      <c r="CE156" s="259" t="str">
        <f t="shared" si="217"/>
        <v>-</v>
      </c>
      <c r="CF156" s="259" t="str">
        <f t="shared" si="217"/>
        <v>-</v>
      </c>
      <c r="CG156" s="259" t="str">
        <f t="shared" si="217"/>
        <v>-</v>
      </c>
      <c r="CH156" s="259" t="str">
        <f t="shared" si="217"/>
        <v>-</v>
      </c>
      <c r="CI156" s="259" t="str">
        <f t="shared" si="217"/>
        <v>-</v>
      </c>
      <c r="CJ156" s="259" t="str">
        <f t="shared" si="217"/>
        <v>-</v>
      </c>
      <c r="CK156" s="259" t="str">
        <f t="shared" si="217"/>
        <v>-</v>
      </c>
      <c r="CL156" s="259" t="str">
        <f t="shared" si="217"/>
        <v>-</v>
      </c>
      <c r="CM156" s="259" t="str">
        <f t="shared" si="217"/>
        <v>-</v>
      </c>
      <c r="CN156" s="259" t="str">
        <f t="shared" si="217"/>
        <v>-</v>
      </c>
      <c r="CO156" s="259" t="str">
        <f t="shared" si="217"/>
        <v>-</v>
      </c>
      <c r="CP156" s="259" t="str">
        <f t="shared" si="217"/>
        <v>-</v>
      </c>
      <c r="CQ156" s="269" t="s">
        <v>275</v>
      </c>
      <c r="CR156" s="269" t="s">
        <v>275</v>
      </c>
      <c r="CS156" s="248" t="str">
        <f t="shared" ref="CS156:DL156" si="218">CS56</f>
        <v>-</v>
      </c>
      <c r="CT156" s="259" t="str">
        <f t="shared" si="218"/>
        <v>-</v>
      </c>
      <c r="CU156" s="259" t="str">
        <f t="shared" si="218"/>
        <v>-</v>
      </c>
      <c r="CV156" s="259" t="str">
        <f t="shared" si="218"/>
        <v>-</v>
      </c>
      <c r="CW156" s="259" t="str">
        <f t="shared" si="218"/>
        <v>-</v>
      </c>
      <c r="CX156" s="259" t="str">
        <f t="shared" si="218"/>
        <v>-</v>
      </c>
      <c r="CY156" s="259" t="str">
        <f t="shared" si="218"/>
        <v>-</v>
      </c>
      <c r="CZ156" s="259" t="str">
        <f t="shared" si="218"/>
        <v>-</v>
      </c>
      <c r="DA156" s="259" t="str">
        <f t="shared" si="218"/>
        <v>-</v>
      </c>
      <c r="DB156" s="259" t="str">
        <f t="shared" si="218"/>
        <v>-</v>
      </c>
      <c r="DC156" s="259" t="str">
        <f t="shared" si="218"/>
        <v>-</v>
      </c>
      <c r="DD156" s="259" t="str">
        <f t="shared" si="218"/>
        <v>-</v>
      </c>
      <c r="DE156" s="259" t="str">
        <f t="shared" si="218"/>
        <v>-</v>
      </c>
      <c r="DF156" s="259" t="str">
        <f t="shared" si="218"/>
        <v>-</v>
      </c>
      <c r="DG156" s="259" t="str">
        <f t="shared" si="218"/>
        <v>1,169,839</v>
      </c>
      <c r="DH156" s="259" t="str">
        <f t="shared" si="218"/>
        <v>-</v>
      </c>
      <c r="DI156" s="259" t="str">
        <f t="shared" si="218"/>
        <v>-</v>
      </c>
      <c r="DJ156" s="259" t="str">
        <f t="shared" si="218"/>
        <v>-</v>
      </c>
      <c r="DK156" s="259" t="str">
        <f t="shared" si="218"/>
        <v>-</v>
      </c>
      <c r="DL156" s="259" t="str">
        <f t="shared" si="218"/>
        <v>-</v>
      </c>
      <c r="DM156" s="269" t="s">
        <v>275</v>
      </c>
      <c r="DN156" s="269" t="s">
        <v>275</v>
      </c>
      <c r="DO156" s="248" t="str">
        <f t="shared" ref="DO156:EH156" si="219">DO56</f>
        <v>-</v>
      </c>
      <c r="DP156" s="259" t="str">
        <f t="shared" si="219"/>
        <v>-</v>
      </c>
      <c r="DQ156" s="259" t="str">
        <f t="shared" si="219"/>
        <v>-</v>
      </c>
      <c r="DR156" s="259" t="str">
        <f t="shared" si="219"/>
        <v>-</v>
      </c>
      <c r="DS156" s="259" t="str">
        <f t="shared" si="219"/>
        <v>-</v>
      </c>
      <c r="DT156" s="259" t="str">
        <f t="shared" si="219"/>
        <v>-</v>
      </c>
      <c r="DU156" s="259" t="str">
        <f t="shared" si="219"/>
        <v>-</v>
      </c>
      <c r="DV156" s="259" t="str">
        <f t="shared" si="219"/>
        <v>-</v>
      </c>
      <c r="DW156" s="259" t="str">
        <f t="shared" si="219"/>
        <v>-</v>
      </c>
      <c r="DX156" s="259" t="str">
        <f t="shared" si="219"/>
        <v>-</v>
      </c>
      <c r="DY156" s="259" t="str">
        <f t="shared" si="219"/>
        <v>-</v>
      </c>
      <c r="DZ156" s="259" t="str">
        <f t="shared" si="219"/>
        <v>-</v>
      </c>
      <c r="EA156" s="259" t="str">
        <f t="shared" si="219"/>
        <v>-</v>
      </c>
      <c r="EB156" s="259" t="str">
        <f t="shared" si="219"/>
        <v>-</v>
      </c>
      <c r="EC156" s="259" t="str">
        <f t="shared" si="219"/>
        <v>-</v>
      </c>
      <c r="ED156" s="259" t="str">
        <f t="shared" si="219"/>
        <v>-</v>
      </c>
      <c r="EE156" s="259" t="str">
        <f t="shared" si="219"/>
        <v>-</v>
      </c>
      <c r="EF156" s="259" t="str">
        <f t="shared" si="219"/>
        <v>-</v>
      </c>
      <c r="EG156" s="259" t="str">
        <f t="shared" si="219"/>
        <v>-</v>
      </c>
      <c r="EH156" s="259" t="str">
        <f t="shared" si="219"/>
        <v>-</v>
      </c>
      <c r="EI156" s="269" t="s">
        <v>275</v>
      </c>
      <c r="EJ156" s="269" t="s">
        <v>275</v>
      </c>
      <c r="EK156" s="248" t="str">
        <f t="shared" ref="EK156:FD156" si="220">EK56</f>
        <v>-</v>
      </c>
      <c r="EL156" s="259" t="str">
        <f t="shared" si="220"/>
        <v>-</v>
      </c>
      <c r="EM156" s="259" t="str">
        <f t="shared" si="220"/>
        <v>-</v>
      </c>
      <c r="EN156" s="259" t="str">
        <f t="shared" si="220"/>
        <v>-</v>
      </c>
      <c r="EO156" s="259" t="str">
        <f t="shared" si="220"/>
        <v>-</v>
      </c>
      <c r="EP156" s="259" t="str">
        <f t="shared" si="220"/>
        <v>-</v>
      </c>
      <c r="EQ156" s="259" t="str">
        <f t="shared" si="220"/>
        <v>-</v>
      </c>
      <c r="ER156" s="259" t="str">
        <f t="shared" si="220"/>
        <v>-</v>
      </c>
      <c r="ES156" s="259" t="str">
        <f t="shared" si="220"/>
        <v>-</v>
      </c>
      <c r="ET156" s="259" t="str">
        <f t="shared" si="220"/>
        <v>-</v>
      </c>
      <c r="EU156" s="259" t="str">
        <f t="shared" si="220"/>
        <v>-</v>
      </c>
      <c r="EV156" s="259" t="str">
        <f t="shared" si="220"/>
        <v>-</v>
      </c>
      <c r="EW156" s="259" t="str">
        <f t="shared" si="220"/>
        <v>-</v>
      </c>
      <c r="EX156" s="259" t="str">
        <f t="shared" si="220"/>
        <v>-</v>
      </c>
      <c r="EY156" s="259" t="str">
        <f t="shared" si="220"/>
        <v>-</v>
      </c>
      <c r="EZ156" s="259" t="str">
        <f t="shared" si="220"/>
        <v>-</v>
      </c>
      <c r="FA156" s="259" t="str">
        <f t="shared" si="220"/>
        <v>-</v>
      </c>
      <c r="FB156" s="259" t="str">
        <f t="shared" si="220"/>
        <v>-</v>
      </c>
      <c r="FC156" s="259" t="str">
        <f t="shared" si="220"/>
        <v>-</v>
      </c>
      <c r="FD156" s="259" t="str">
        <f t="shared" si="220"/>
        <v>-</v>
      </c>
      <c r="FE156" s="269" t="s">
        <v>275</v>
      </c>
    </row>
    <row r="157" spans="1:16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248" t="s">
        <v>138</v>
      </c>
      <c r="AD157" s="257" t="str">
        <f t="shared" ca="1" si="59"/>
        <v>$70</v>
      </c>
      <c r="AE157" s="259" t="str">
        <f t="shared" ref="AE157" si="221">AE57</f>
        <v>16,000</v>
      </c>
      <c r="AF157" s="259" t="str">
        <f t="shared" ref="AF157:AS157" si="222">AF57</f>
        <v>300</v>
      </c>
      <c r="AG157" s="259" t="str">
        <f t="shared" si="222"/>
        <v>500</v>
      </c>
      <c r="AH157" s="259" t="str">
        <f t="shared" si="222"/>
        <v>400</v>
      </c>
      <c r="AI157" s="259" t="str">
        <f t="shared" si="222"/>
        <v>0</v>
      </c>
      <c r="AJ157" s="259" t="str">
        <f t="shared" si="222"/>
        <v>6</v>
      </c>
      <c r="AK157" s="259" t="str">
        <f t="shared" si="222"/>
        <v>153</v>
      </c>
      <c r="AL157" s="259" t="str">
        <f t="shared" si="222"/>
        <v>380,000</v>
      </c>
      <c r="AM157" s="259" t="str">
        <f t="shared" si="222"/>
        <v>123</v>
      </c>
      <c r="AN157" s="259" t="str">
        <f t="shared" si="222"/>
        <v>920,000</v>
      </c>
      <c r="AO157" s="259" t="str">
        <f t="shared" si="222"/>
        <v>515,624</v>
      </c>
      <c r="AP157" s="259" t="str">
        <f t="shared" si="222"/>
        <v>516,327</v>
      </c>
      <c r="AQ157" s="259" t="str">
        <f t="shared" si="222"/>
        <v>15,638</v>
      </c>
      <c r="AR157" s="259" t="str">
        <f t="shared" si="222"/>
        <v>0</v>
      </c>
      <c r="AS157" s="259" t="str">
        <f t="shared" si="222"/>
        <v>3,340,000</v>
      </c>
      <c r="AT157" s="259" t="str">
        <f t="shared" ref="AT157:AX157" si="223">AT57</f>
        <v>$13,420,000</v>
      </c>
      <c r="AU157" s="259" t="str">
        <f t="shared" si="223"/>
        <v>$81,906,000</v>
      </c>
      <c r="AV157" s="259" t="str">
        <f t="shared" si="223"/>
        <v>$37,510,000</v>
      </c>
      <c r="AW157" s="259" t="str">
        <f t="shared" si="223"/>
        <v>$132,837,156</v>
      </c>
      <c r="AX157" s="259" t="str">
        <f t="shared" si="223"/>
        <v>$70</v>
      </c>
      <c r="AY157" s="269" t="s">
        <v>275</v>
      </c>
      <c r="AZ157" s="269"/>
      <c r="BA157" s="248" t="str">
        <f t="shared" ref="BA157:BT157" si="224">BA57</f>
        <v>16,000</v>
      </c>
      <c r="BB157" s="259" t="str">
        <f t="shared" si="224"/>
        <v>700</v>
      </c>
      <c r="BC157" s="259">
        <f t="shared" si="224"/>
        <v>0</v>
      </c>
      <c r="BD157" s="259" t="str">
        <f t="shared" si="224"/>
        <v>3,725</v>
      </c>
      <c r="BE157" s="259" t="str">
        <f t="shared" si="224"/>
        <v>16</v>
      </c>
      <c r="BF157" s="259" t="str">
        <f t="shared" si="224"/>
        <v>55</v>
      </c>
      <c r="BG157" s="259" t="str">
        <f t="shared" si="224"/>
        <v>140</v>
      </c>
      <c r="BH157" s="259" t="str">
        <f t="shared" si="224"/>
        <v>350,000</v>
      </c>
      <c r="BI157" s="259" t="str">
        <f t="shared" si="224"/>
        <v>140</v>
      </c>
      <c r="BJ157" s="259" t="str">
        <f t="shared" si="224"/>
        <v>500,000</v>
      </c>
      <c r="BK157" s="259" t="str">
        <f t="shared" si="224"/>
        <v>368,500</v>
      </c>
      <c r="BL157" s="259" t="str">
        <f t="shared" si="224"/>
        <v>368,500</v>
      </c>
      <c r="BM157" s="259" t="str">
        <f t="shared" si="224"/>
        <v>5,000</v>
      </c>
      <c r="BN157" s="259">
        <f t="shared" si="224"/>
        <v>0</v>
      </c>
      <c r="BO157" s="259" t="str">
        <f t="shared" si="224"/>
        <v>500,000</v>
      </c>
      <c r="BP157" s="259" t="str">
        <f t="shared" si="224"/>
        <v>$9,500,000</v>
      </c>
      <c r="BQ157" s="259" t="str">
        <f t="shared" si="224"/>
        <v>$48,250,000</v>
      </c>
      <c r="BR157" s="259" t="str">
        <f t="shared" si="224"/>
        <v>$26,300,000</v>
      </c>
      <c r="BS157" s="259" t="str">
        <f t="shared" si="224"/>
        <v>$84,000,000</v>
      </c>
      <c r="BT157" s="259" t="str">
        <f t="shared" si="224"/>
        <v>$70</v>
      </c>
      <c r="BU157" s="269" t="s">
        <v>275</v>
      </c>
      <c r="BV157" s="269" t="s">
        <v>275</v>
      </c>
      <c r="BW157" s="248" t="str">
        <f t="shared" ref="BW157:CP157" si="225">BW57</f>
        <v>21,000</v>
      </c>
      <c r="BX157" s="259" t="str">
        <f t="shared" si="225"/>
        <v>725</v>
      </c>
      <c r="BY157" s="259">
        <f t="shared" si="225"/>
        <v>0</v>
      </c>
      <c r="BZ157" s="259" t="str">
        <f t="shared" si="225"/>
        <v>3,750</v>
      </c>
      <c r="CA157" s="259" t="str">
        <f t="shared" si="225"/>
        <v>16</v>
      </c>
      <c r="CB157" s="259" t="str">
        <f t="shared" si="225"/>
        <v>40</v>
      </c>
      <c r="CC157" s="259" t="str">
        <f t="shared" si="225"/>
        <v>140</v>
      </c>
      <c r="CD157" s="259" t="str">
        <f t="shared" si="225"/>
        <v>375,000</v>
      </c>
      <c r="CE157" s="259" t="str">
        <f t="shared" si="225"/>
        <v>140</v>
      </c>
      <c r="CF157" s="259" t="str">
        <f t="shared" si="225"/>
        <v>500,000</v>
      </c>
      <c r="CG157" s="259" t="str">
        <f t="shared" si="225"/>
        <v>613,747</v>
      </c>
      <c r="CH157" s="259" t="str">
        <f t="shared" si="225"/>
        <v>613,747</v>
      </c>
      <c r="CI157" s="259" t="str">
        <f t="shared" si="225"/>
        <v>5,000</v>
      </c>
      <c r="CJ157" s="259">
        <f t="shared" si="225"/>
        <v>0</v>
      </c>
      <c r="CK157" s="259" t="str">
        <f t="shared" si="225"/>
        <v>1,982,413</v>
      </c>
      <c r="CL157" s="259" t="str">
        <f t="shared" si="225"/>
        <v>$16,538,198</v>
      </c>
      <c r="CM157" s="259" t="str">
        <f t="shared" si="225"/>
        <v>$98,830,053</v>
      </c>
      <c r="CN157" s="259" t="str">
        <f t="shared" si="225"/>
        <v>-</v>
      </c>
      <c r="CO157" s="259" t="str">
        <f t="shared" si="225"/>
        <v>$161,108,115</v>
      </c>
      <c r="CP157" s="259" t="str">
        <f t="shared" si="225"/>
        <v>$73</v>
      </c>
      <c r="CQ157" s="269" t="s">
        <v>275</v>
      </c>
      <c r="CR157" s="269" t="s">
        <v>275</v>
      </c>
      <c r="CS157" s="248" t="str">
        <f t="shared" ref="CS157:DL157" si="226">CS57</f>
        <v>17,667</v>
      </c>
      <c r="CT157" s="259" t="str">
        <f t="shared" si="226"/>
        <v>575</v>
      </c>
      <c r="CU157" s="259" t="str">
        <f t="shared" si="226"/>
        <v>167</v>
      </c>
      <c r="CV157" s="259" t="str">
        <f t="shared" si="226"/>
        <v>292</v>
      </c>
      <c r="CW157" s="259" t="str">
        <f t="shared" si="226"/>
        <v>4</v>
      </c>
      <c r="CX157" s="259" t="str">
        <f t="shared" si="226"/>
        <v>14</v>
      </c>
      <c r="CY157" s="259" t="str">
        <f t="shared" si="226"/>
        <v>144</v>
      </c>
      <c r="CZ157" s="259" t="str">
        <f t="shared" si="226"/>
        <v>368,333</v>
      </c>
      <c r="DA157" s="259" t="str">
        <f t="shared" si="226"/>
        <v>134</v>
      </c>
      <c r="DB157" s="259" t="str">
        <f t="shared" si="226"/>
        <v>640,000</v>
      </c>
      <c r="DC157" s="259" t="str">
        <f t="shared" si="226"/>
        <v>499,290</v>
      </c>
      <c r="DD157" s="259" t="str">
        <f t="shared" si="226"/>
        <v>499,525</v>
      </c>
      <c r="DE157" s="259" t="str">
        <f t="shared" si="226"/>
        <v>8,546</v>
      </c>
      <c r="DF157" s="259" t="str">
        <f t="shared" si="226"/>
        <v>0</v>
      </c>
      <c r="DG157" s="259" t="str">
        <f t="shared" si="226"/>
        <v>1,940,804</v>
      </c>
      <c r="DH157" s="259" t="str">
        <f t="shared" si="226"/>
        <v>$13,152,733</v>
      </c>
      <c r="DI157" s="259" t="str">
        <f t="shared" si="226"/>
        <v>$76,328,684</v>
      </c>
      <c r="DJ157" s="259" t="str">
        <f t="shared" si="226"/>
        <v>$31,905,000</v>
      </c>
      <c r="DK157" s="259" t="str">
        <f t="shared" si="226"/>
        <v>$125,981,757</v>
      </c>
      <c r="DL157" s="259" t="str">
        <f t="shared" si="226"/>
        <v>$71</v>
      </c>
      <c r="DM157" s="269" t="s">
        <v>275</v>
      </c>
      <c r="DN157" s="269" t="s">
        <v>275</v>
      </c>
      <c r="DO157" s="248" t="str">
        <f t="shared" ref="DO157:EH157" si="227">DO57</f>
        <v>0</v>
      </c>
      <c r="DP157" s="259" t="str">
        <f t="shared" si="227"/>
        <v>-400</v>
      </c>
      <c r="DQ157" s="259" t="str">
        <f t="shared" si="227"/>
        <v>500</v>
      </c>
      <c r="DR157" s="259" t="str">
        <f t="shared" si="227"/>
        <v>175</v>
      </c>
      <c r="DS157" s="259" t="str">
        <f t="shared" si="227"/>
        <v>-6</v>
      </c>
      <c r="DT157" s="259" t="str">
        <f t="shared" si="227"/>
        <v>-14</v>
      </c>
      <c r="DU157" s="259" t="str">
        <f t="shared" si="227"/>
        <v>13</v>
      </c>
      <c r="DV157" s="259" t="str">
        <f t="shared" si="227"/>
        <v>30,000</v>
      </c>
      <c r="DW157" s="259" t="str">
        <f t="shared" si="227"/>
        <v>-17</v>
      </c>
      <c r="DX157" s="259" t="str">
        <f t="shared" si="227"/>
        <v>420,000</v>
      </c>
      <c r="DY157" s="259" t="str">
        <f t="shared" si="227"/>
        <v>147,124</v>
      </c>
      <c r="DZ157" s="259" t="str">
        <f t="shared" si="227"/>
        <v>147,827</v>
      </c>
      <c r="EA157" s="259" t="str">
        <f t="shared" si="227"/>
        <v>10,638</v>
      </c>
      <c r="EB157" s="259" t="str">
        <f t="shared" si="227"/>
        <v>0</v>
      </c>
      <c r="EC157" s="259" t="str">
        <f t="shared" si="227"/>
        <v>2,840,000</v>
      </c>
      <c r="ED157" s="259" t="str">
        <f t="shared" si="227"/>
        <v>$3,920,000</v>
      </c>
      <c r="EE157" s="259" t="str">
        <f t="shared" si="227"/>
        <v>$33,656,000</v>
      </c>
      <c r="EF157" s="259" t="str">
        <f t="shared" si="227"/>
        <v>$11,210,000</v>
      </c>
      <c r="EG157" s="259" t="str">
        <f t="shared" si="227"/>
        <v>$48,837,156</v>
      </c>
      <c r="EH157" s="259" t="str">
        <f t="shared" si="227"/>
        <v>$0</v>
      </c>
      <c r="EI157" s="269" t="s">
        <v>275</v>
      </c>
      <c r="EJ157" s="269" t="s">
        <v>275</v>
      </c>
      <c r="EK157" s="248" t="str">
        <f t="shared" ref="EK157:FD157" si="228">EK57</f>
        <v>-5,000</v>
      </c>
      <c r="EL157" s="259" t="str">
        <f t="shared" si="228"/>
        <v>-25</v>
      </c>
      <c r="EM157" s="259" t="str">
        <f t="shared" si="228"/>
        <v>0</v>
      </c>
      <c r="EN157" s="259" t="str">
        <f t="shared" si="228"/>
        <v>-25</v>
      </c>
      <c r="EO157" s="259" t="str">
        <f t="shared" si="228"/>
        <v>0</v>
      </c>
      <c r="EP157" s="259" t="str">
        <f t="shared" si="228"/>
        <v>15</v>
      </c>
      <c r="EQ157" s="259" t="str">
        <f t="shared" si="228"/>
        <v>0</v>
      </c>
      <c r="ER157" s="259" t="str">
        <f t="shared" si="228"/>
        <v>-25,000</v>
      </c>
      <c r="ES157" s="259" t="str">
        <f t="shared" si="228"/>
        <v>0</v>
      </c>
      <c r="ET157" s="259" t="str">
        <f t="shared" si="228"/>
        <v>0</v>
      </c>
      <c r="EU157" s="259" t="str">
        <f t="shared" si="228"/>
        <v>-245,247</v>
      </c>
      <c r="EV157" s="259" t="str">
        <f t="shared" si="228"/>
        <v>-245,247</v>
      </c>
      <c r="EW157" s="259" t="str">
        <f t="shared" si="228"/>
        <v>0</v>
      </c>
      <c r="EX157" s="259" t="str">
        <f t="shared" si="228"/>
        <v>0</v>
      </c>
      <c r="EY157" s="259" t="str">
        <f t="shared" si="228"/>
        <v>-1,482,413</v>
      </c>
      <c r="EZ157" s="259" t="str">
        <f t="shared" si="228"/>
        <v>-$7,038,198</v>
      </c>
      <c r="FA157" s="259" t="str">
        <f t="shared" si="228"/>
        <v>-$50,580,053</v>
      </c>
      <c r="FB157" s="259" t="str">
        <f t="shared" si="228"/>
        <v>-</v>
      </c>
      <c r="FC157" s="259" t="str">
        <f t="shared" si="228"/>
        <v>-$77,108,115</v>
      </c>
      <c r="FD157" s="259" t="str">
        <f t="shared" si="228"/>
        <v>-$3</v>
      </c>
      <c r="FE157" s="269" t="s">
        <v>275</v>
      </c>
    </row>
    <row r="158" spans="1:16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248" t="s">
        <v>139</v>
      </c>
      <c r="AD158" s="257" t="str">
        <f t="shared" ca="1" si="59"/>
        <v>$49</v>
      </c>
      <c r="AE158" s="259" t="str">
        <f t="shared" ref="AE158" si="229">AE58</f>
        <v>32,045</v>
      </c>
      <c r="AF158" s="259" t="str">
        <f t="shared" ref="AF158:AS158" si="230">AF58</f>
        <v>335</v>
      </c>
      <c r="AG158" s="259" t="str">
        <f t="shared" si="230"/>
        <v>139</v>
      </c>
      <c r="AH158" s="259" t="str">
        <f t="shared" si="230"/>
        <v>324</v>
      </c>
      <c r="AI158" s="259" t="str">
        <f t="shared" si="230"/>
        <v>22</v>
      </c>
      <c r="AJ158" s="259" t="str">
        <f t="shared" si="230"/>
        <v>10</v>
      </c>
      <c r="AK158" s="259" t="str">
        <f t="shared" si="230"/>
        <v>-</v>
      </c>
      <c r="AL158" s="259" t="str">
        <f t="shared" si="230"/>
        <v>-</v>
      </c>
      <c r="AM158" s="259" t="str">
        <f t="shared" si="230"/>
        <v>-</v>
      </c>
      <c r="AN158" s="259" t="str">
        <f t="shared" si="230"/>
        <v>-</v>
      </c>
      <c r="AO158" s="259" t="str">
        <f t="shared" si="230"/>
        <v>431,518</v>
      </c>
      <c r="AP158" s="259" t="str">
        <f t="shared" si="230"/>
        <v>431,518</v>
      </c>
      <c r="AQ158" s="259" t="str">
        <f t="shared" si="230"/>
        <v>88,079</v>
      </c>
      <c r="AR158" s="259" t="str">
        <f t="shared" si="230"/>
        <v>1,260,696</v>
      </c>
      <c r="AS158" s="259" t="str">
        <f t="shared" si="230"/>
        <v>1,658,811</v>
      </c>
      <c r="AT158" s="259" t="str">
        <f t="shared" ref="AT158:AX158" si="231">AT58</f>
        <v>-</v>
      </c>
      <c r="AU158" s="259" t="str">
        <f t="shared" si="231"/>
        <v>-</v>
      </c>
      <c r="AV158" s="259" t="str">
        <f t="shared" si="231"/>
        <v>-</v>
      </c>
      <c r="AW158" s="259" t="str">
        <f t="shared" si="231"/>
        <v>$90,000,000</v>
      </c>
      <c r="AX158" s="259" t="str">
        <f t="shared" si="231"/>
        <v>$49</v>
      </c>
      <c r="AY158" s="269" t="s">
        <v>275</v>
      </c>
      <c r="AZ158" s="269"/>
      <c r="BA158" s="248" t="str">
        <f t="shared" ref="BA158:BT158" si="232">BA58</f>
        <v>32,043</v>
      </c>
      <c r="BB158" s="259" t="str">
        <f t="shared" si="232"/>
        <v>361</v>
      </c>
      <c r="BC158" s="259" t="str">
        <f t="shared" si="232"/>
        <v>142</v>
      </c>
      <c r="BD158" s="259" t="str">
        <f t="shared" si="232"/>
        <v>321</v>
      </c>
      <c r="BE158" s="259" t="str">
        <f t="shared" si="232"/>
        <v>22</v>
      </c>
      <c r="BF158" s="259" t="str">
        <f t="shared" si="232"/>
        <v>10</v>
      </c>
      <c r="BG158" s="259" t="str">
        <f t="shared" si="232"/>
        <v>-</v>
      </c>
      <c r="BH158" s="259" t="str">
        <f t="shared" si="232"/>
        <v>-</v>
      </c>
      <c r="BI158" s="259" t="str">
        <f t="shared" si="232"/>
        <v>-</v>
      </c>
      <c r="BJ158" s="259" t="str">
        <f t="shared" si="232"/>
        <v>-</v>
      </c>
      <c r="BK158" s="259" t="str">
        <f t="shared" si="232"/>
        <v>457,695</v>
      </c>
      <c r="BL158" s="259" t="str">
        <f t="shared" si="232"/>
        <v>457,695</v>
      </c>
      <c r="BM158" s="259" t="str">
        <f t="shared" si="232"/>
        <v>57,163</v>
      </c>
      <c r="BN158" s="259" t="str">
        <f t="shared" si="232"/>
        <v>1,178,965</v>
      </c>
      <c r="BO158" s="259" t="str">
        <f t="shared" si="232"/>
        <v>1,532,408</v>
      </c>
      <c r="BP158" s="259" t="str">
        <f t="shared" si="232"/>
        <v>-</v>
      </c>
      <c r="BQ158" s="259" t="str">
        <f t="shared" si="232"/>
        <v>-</v>
      </c>
      <c r="BR158" s="259" t="str">
        <f t="shared" si="232"/>
        <v>-</v>
      </c>
      <c r="BS158" s="259" t="str">
        <f t="shared" si="232"/>
        <v>$93,000,000</v>
      </c>
      <c r="BT158" s="259" t="str">
        <f t="shared" si="232"/>
        <v>$61</v>
      </c>
      <c r="BU158" s="269" t="s">
        <v>275</v>
      </c>
      <c r="BV158" s="269" t="s">
        <v>275</v>
      </c>
      <c r="BW158" s="248" t="str">
        <f t="shared" ref="BW158:CP158" si="233">BW58</f>
        <v>30,283</v>
      </c>
      <c r="BX158" s="259" t="str">
        <f t="shared" si="233"/>
        <v>376</v>
      </c>
      <c r="BY158" s="259" t="str">
        <f t="shared" si="233"/>
        <v>149</v>
      </c>
      <c r="BZ158" s="259" t="str">
        <f t="shared" si="233"/>
        <v>316</v>
      </c>
      <c r="CA158" s="259" t="str">
        <f t="shared" si="233"/>
        <v>22</v>
      </c>
      <c r="CB158" s="259" t="str">
        <f t="shared" si="233"/>
        <v>8</v>
      </c>
      <c r="CC158" s="259" t="str">
        <f t="shared" si="233"/>
        <v>-</v>
      </c>
      <c r="CD158" s="259" t="str">
        <f t="shared" si="233"/>
        <v>-</v>
      </c>
      <c r="CE158" s="259" t="str">
        <f t="shared" si="233"/>
        <v>-</v>
      </c>
      <c r="CF158" s="259" t="str">
        <f t="shared" si="233"/>
        <v>-</v>
      </c>
      <c r="CG158" s="259" t="str">
        <f t="shared" si="233"/>
        <v>476,642</v>
      </c>
      <c r="CH158" s="259" t="str">
        <f t="shared" si="233"/>
        <v>476,642</v>
      </c>
      <c r="CI158" s="259" t="str">
        <f t="shared" si="233"/>
        <v>90,600</v>
      </c>
      <c r="CJ158" s="259" t="str">
        <f t="shared" si="233"/>
        <v>1,918,000</v>
      </c>
      <c r="CK158" s="259" t="str">
        <f t="shared" si="233"/>
        <v>2,493,000</v>
      </c>
      <c r="CL158" s="259" t="str">
        <f t="shared" si="233"/>
        <v>-</v>
      </c>
      <c r="CM158" s="259" t="str">
        <f t="shared" si="233"/>
        <v>-</v>
      </c>
      <c r="CN158" s="259" t="str">
        <f t="shared" si="233"/>
        <v>-</v>
      </c>
      <c r="CO158" s="259" t="str">
        <f t="shared" si="233"/>
        <v>$110,000,000</v>
      </c>
      <c r="CP158" s="259" t="str">
        <f t="shared" si="233"/>
        <v>$66</v>
      </c>
      <c r="CQ158" s="269" t="s">
        <v>275</v>
      </c>
      <c r="CR158" s="269" t="s">
        <v>275</v>
      </c>
      <c r="CS158" s="248" t="str">
        <f t="shared" ref="CS158:DL158" si="234">CS58</f>
        <v>31,457</v>
      </c>
      <c r="CT158" s="259" t="str">
        <f t="shared" si="234"/>
        <v>357</v>
      </c>
      <c r="CU158" s="259" t="str">
        <f t="shared" si="234"/>
        <v>143</v>
      </c>
      <c r="CV158" s="259" t="str">
        <f t="shared" si="234"/>
        <v>320</v>
      </c>
      <c r="CW158" s="259" t="str">
        <f t="shared" si="234"/>
        <v>22</v>
      </c>
      <c r="CX158" s="259" t="str">
        <f t="shared" si="234"/>
        <v>9</v>
      </c>
      <c r="CY158" s="259" t="str">
        <f t="shared" si="234"/>
        <v>-</v>
      </c>
      <c r="CZ158" s="259" t="str">
        <f t="shared" si="234"/>
        <v>-</v>
      </c>
      <c r="DA158" s="259" t="str">
        <f t="shared" si="234"/>
        <v>-</v>
      </c>
      <c r="DB158" s="259" t="str">
        <f t="shared" si="234"/>
        <v>-</v>
      </c>
      <c r="DC158" s="259" t="str">
        <f t="shared" si="234"/>
        <v>455,285</v>
      </c>
      <c r="DD158" s="259" t="str">
        <f t="shared" si="234"/>
        <v>455,285</v>
      </c>
      <c r="DE158" s="259" t="str">
        <f t="shared" si="234"/>
        <v>78,614</v>
      </c>
      <c r="DF158" s="259" t="str">
        <f t="shared" si="234"/>
        <v>1,452,554</v>
      </c>
      <c r="DG158" s="259" t="str">
        <f t="shared" si="234"/>
        <v>1,894,740</v>
      </c>
      <c r="DH158" s="259" t="str">
        <f t="shared" si="234"/>
        <v>-</v>
      </c>
      <c r="DI158" s="259" t="str">
        <f t="shared" si="234"/>
        <v>-</v>
      </c>
      <c r="DJ158" s="259" t="str">
        <f t="shared" si="234"/>
        <v>-</v>
      </c>
      <c r="DK158" s="259" t="str">
        <f t="shared" si="234"/>
        <v>$97,666,667</v>
      </c>
      <c r="DL158" s="259" t="str">
        <f t="shared" si="234"/>
        <v>$58</v>
      </c>
      <c r="DM158" s="269" t="s">
        <v>275</v>
      </c>
      <c r="DN158" s="269" t="s">
        <v>275</v>
      </c>
      <c r="DO158" s="248" t="str">
        <f t="shared" ref="DO158:EH158" si="235">DO58</f>
        <v>2</v>
      </c>
      <c r="DP158" s="259" t="str">
        <f t="shared" si="235"/>
        <v>-26</v>
      </c>
      <c r="DQ158" s="259" t="str">
        <f t="shared" si="235"/>
        <v>-3</v>
      </c>
      <c r="DR158" s="259" t="str">
        <f t="shared" si="235"/>
        <v>3</v>
      </c>
      <c r="DS158" s="259" t="str">
        <f t="shared" si="235"/>
        <v>0</v>
      </c>
      <c r="DT158" s="259" t="str">
        <f t="shared" si="235"/>
        <v>0</v>
      </c>
      <c r="DU158" s="259" t="str">
        <f t="shared" si="235"/>
        <v>-</v>
      </c>
      <c r="DV158" s="259" t="str">
        <f t="shared" si="235"/>
        <v>-</v>
      </c>
      <c r="DW158" s="259" t="str">
        <f t="shared" si="235"/>
        <v>-</v>
      </c>
      <c r="DX158" s="259" t="str">
        <f t="shared" si="235"/>
        <v>-</v>
      </c>
      <c r="DY158" s="259" t="str">
        <f t="shared" si="235"/>
        <v>-26,177</v>
      </c>
      <c r="DZ158" s="259" t="str">
        <f t="shared" si="235"/>
        <v>-26,177</v>
      </c>
      <c r="EA158" s="259" t="str">
        <f t="shared" si="235"/>
        <v>30,916</v>
      </c>
      <c r="EB158" s="259" t="str">
        <f t="shared" si="235"/>
        <v>81,731</v>
      </c>
      <c r="EC158" s="259" t="str">
        <f t="shared" si="235"/>
        <v>126,403</v>
      </c>
      <c r="ED158" s="259" t="str">
        <f t="shared" si="235"/>
        <v>-</v>
      </c>
      <c r="EE158" s="259" t="str">
        <f t="shared" si="235"/>
        <v>-</v>
      </c>
      <c r="EF158" s="259" t="str">
        <f t="shared" si="235"/>
        <v>-</v>
      </c>
      <c r="EG158" s="259" t="str">
        <f t="shared" si="235"/>
        <v>-$3,000,000</v>
      </c>
      <c r="EH158" s="259" t="str">
        <f t="shared" si="235"/>
        <v>-$12</v>
      </c>
      <c r="EI158" s="269" t="s">
        <v>275</v>
      </c>
      <c r="EJ158" s="269" t="s">
        <v>275</v>
      </c>
      <c r="EK158" s="248" t="str">
        <f t="shared" ref="EK158:FD158" si="236">EK58</f>
        <v>1,760</v>
      </c>
      <c r="EL158" s="259" t="str">
        <f t="shared" si="236"/>
        <v>-15</v>
      </c>
      <c r="EM158" s="259" t="str">
        <f t="shared" si="236"/>
        <v>-7</v>
      </c>
      <c r="EN158" s="259" t="str">
        <f t="shared" si="236"/>
        <v>5</v>
      </c>
      <c r="EO158" s="259" t="str">
        <f t="shared" si="236"/>
        <v>0</v>
      </c>
      <c r="EP158" s="259" t="str">
        <f t="shared" si="236"/>
        <v>2</v>
      </c>
      <c r="EQ158" s="259" t="str">
        <f t="shared" si="236"/>
        <v>-</v>
      </c>
      <c r="ER158" s="259" t="str">
        <f t="shared" si="236"/>
        <v>-</v>
      </c>
      <c r="ES158" s="259" t="str">
        <f t="shared" si="236"/>
        <v>-</v>
      </c>
      <c r="ET158" s="259" t="str">
        <f t="shared" si="236"/>
        <v>-</v>
      </c>
      <c r="EU158" s="259" t="str">
        <f t="shared" si="236"/>
        <v>-18,947</v>
      </c>
      <c r="EV158" s="259" t="str">
        <f t="shared" si="236"/>
        <v>-18,947</v>
      </c>
      <c r="EW158" s="259" t="str">
        <f t="shared" si="236"/>
        <v>-33,437</v>
      </c>
      <c r="EX158" s="259" t="str">
        <f t="shared" si="236"/>
        <v>-739,035</v>
      </c>
      <c r="EY158" s="259" t="str">
        <f t="shared" si="236"/>
        <v>-960,592</v>
      </c>
      <c r="EZ158" s="259" t="str">
        <f t="shared" si="236"/>
        <v>-</v>
      </c>
      <c r="FA158" s="259" t="str">
        <f t="shared" si="236"/>
        <v>-</v>
      </c>
      <c r="FB158" s="259" t="str">
        <f t="shared" si="236"/>
        <v>-</v>
      </c>
      <c r="FC158" s="259" t="str">
        <f t="shared" si="236"/>
        <v>-$17,000,000</v>
      </c>
      <c r="FD158" s="259" t="str">
        <f t="shared" si="236"/>
        <v>-$5</v>
      </c>
      <c r="FE158" s="269" t="s">
        <v>275</v>
      </c>
    </row>
    <row r="159" spans="1:16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2"/>
      <c r="V159" s="12"/>
      <c r="W159" s="12"/>
      <c r="X159" s="12"/>
      <c r="Y159" s="12"/>
      <c r="Z159" s="12"/>
      <c r="AA159" s="12"/>
      <c r="AB159" s="12"/>
      <c r="AC159" s="248" t="s">
        <v>140</v>
      </c>
      <c r="AD159" s="257" t="str">
        <f t="shared" ca="1" si="59"/>
        <v>$76</v>
      </c>
      <c r="AE159" s="259" t="str">
        <f t="shared" ref="AE159" si="237">AE59</f>
        <v>30,517</v>
      </c>
      <c r="AF159" s="259" t="str">
        <f t="shared" ref="AF159:AS159" si="238">AF59</f>
        <v>-</v>
      </c>
      <c r="AG159" s="259" t="str">
        <f t="shared" si="238"/>
        <v>-</v>
      </c>
      <c r="AH159" s="259" t="str">
        <f t="shared" si="238"/>
        <v>843</v>
      </c>
      <c r="AI159" s="259" t="str">
        <f t="shared" si="238"/>
        <v>-</v>
      </c>
      <c r="AJ159" s="259" t="str">
        <f t="shared" si="238"/>
        <v>-</v>
      </c>
      <c r="AK159" s="259" t="str">
        <f t="shared" si="238"/>
        <v>173</v>
      </c>
      <c r="AL159" s="259" t="str">
        <f t="shared" si="238"/>
        <v>-</v>
      </c>
      <c r="AM159" s="259" t="str">
        <f t="shared" si="238"/>
        <v>-</v>
      </c>
      <c r="AN159" s="259" t="str">
        <f t="shared" si="238"/>
        <v>-</v>
      </c>
      <c r="AO159" s="259" t="str">
        <f t="shared" si="238"/>
        <v>197,417</v>
      </c>
      <c r="AP159" s="259" t="str">
        <f t="shared" si="238"/>
        <v>453,611</v>
      </c>
      <c r="AQ159" s="259" t="str">
        <f t="shared" si="238"/>
        <v>45,796</v>
      </c>
      <c r="AR159" s="259" t="str">
        <f t="shared" si="238"/>
        <v>9,109</v>
      </c>
      <c r="AS159" s="259" t="str">
        <f t="shared" si="238"/>
        <v>13,370</v>
      </c>
      <c r="AT159" s="259" t="str">
        <f t="shared" ref="AT159:AX159" si="239">AT59</f>
        <v>$31,319,000</v>
      </c>
      <c r="AU159" s="259" t="str">
        <f t="shared" si="239"/>
        <v>$35,759,000</v>
      </c>
      <c r="AV159" s="259" t="str">
        <f t="shared" si="239"/>
        <v>$29,955,000</v>
      </c>
      <c r="AW159" s="259" t="str">
        <f t="shared" si="239"/>
        <v>-</v>
      </c>
      <c r="AX159" s="259" t="str">
        <f t="shared" si="239"/>
        <v>$76</v>
      </c>
      <c r="AY159" s="269" t="s">
        <v>275</v>
      </c>
      <c r="AZ159" s="269"/>
      <c r="BA159" s="248" t="str">
        <f t="shared" ref="BA159:BT159" si="240">BA59</f>
        <v>30,632</v>
      </c>
      <c r="BB159" s="259" t="str">
        <f t="shared" si="240"/>
        <v>-</v>
      </c>
      <c r="BC159" s="259" t="str">
        <f t="shared" si="240"/>
        <v>-</v>
      </c>
      <c r="BD159" s="259" t="str">
        <f t="shared" si="240"/>
        <v>-</v>
      </c>
      <c r="BE159" s="259" t="str">
        <f t="shared" si="240"/>
        <v>-</v>
      </c>
      <c r="BF159" s="259" t="str">
        <f t="shared" si="240"/>
        <v>-</v>
      </c>
      <c r="BG159" s="259" t="str">
        <f t="shared" si="240"/>
        <v>150</v>
      </c>
      <c r="BH159" s="259" t="str">
        <f t="shared" si="240"/>
        <v>-</v>
      </c>
      <c r="BI159" s="259" t="str">
        <f t="shared" si="240"/>
        <v>-</v>
      </c>
      <c r="BJ159" s="259" t="str">
        <f t="shared" si="240"/>
        <v>-</v>
      </c>
      <c r="BK159" s="259" t="str">
        <f t="shared" si="240"/>
        <v>157,812</v>
      </c>
      <c r="BL159" s="259" t="str">
        <f t="shared" si="240"/>
        <v>157,812</v>
      </c>
      <c r="BM159" s="259" t="str">
        <f t="shared" si="240"/>
        <v>32,032</v>
      </c>
      <c r="BN159" s="259" t="str">
        <f t="shared" si="240"/>
        <v>2,219,917</v>
      </c>
      <c r="BO159" s="259" t="str">
        <f t="shared" si="240"/>
        <v>2,369,662</v>
      </c>
      <c r="BP159" s="259" t="str">
        <f t="shared" si="240"/>
        <v>$29,190,000</v>
      </c>
      <c r="BQ159" s="259" t="str">
        <f t="shared" si="240"/>
        <v>$40,488,000</v>
      </c>
      <c r="BR159" s="259" t="str">
        <f t="shared" si="240"/>
        <v>$24,482,000</v>
      </c>
      <c r="BS159" s="259" t="str">
        <f t="shared" si="240"/>
        <v>$94,160,000</v>
      </c>
      <c r="BT159" s="259" t="str">
        <f t="shared" si="240"/>
        <v>$76</v>
      </c>
      <c r="BU159" s="269" t="s">
        <v>275</v>
      </c>
      <c r="BV159" s="269" t="s">
        <v>275</v>
      </c>
      <c r="BW159" s="248" t="str">
        <f t="shared" ref="BW159:CP159" si="241">BW59</f>
        <v>30,546</v>
      </c>
      <c r="BX159" s="259" t="str">
        <f t="shared" si="241"/>
        <v>1,514</v>
      </c>
      <c r="BY159" s="259" t="str">
        <f t="shared" si="241"/>
        <v>327</v>
      </c>
      <c r="BZ159" s="259" t="str">
        <f t="shared" si="241"/>
        <v>839</v>
      </c>
      <c r="CA159" s="259" t="str">
        <f t="shared" si="241"/>
        <v>-</v>
      </c>
      <c r="CB159" s="259" t="str">
        <f t="shared" si="241"/>
        <v>-</v>
      </c>
      <c r="CC159" s="259" t="str">
        <f t="shared" si="241"/>
        <v>145</v>
      </c>
      <c r="CD159" s="259" t="str">
        <f t="shared" si="241"/>
        <v>-</v>
      </c>
      <c r="CE159" s="259" t="str">
        <f t="shared" si="241"/>
        <v>100</v>
      </c>
      <c r="CF159" s="259" t="str">
        <f t="shared" si="241"/>
        <v>-</v>
      </c>
      <c r="CG159" s="259" t="str">
        <f t="shared" si="241"/>
        <v>173,888</v>
      </c>
      <c r="CH159" s="259" t="str">
        <f t="shared" si="241"/>
        <v>173,888</v>
      </c>
      <c r="CI159" s="259" t="str">
        <f t="shared" si="241"/>
        <v>39,800</v>
      </c>
      <c r="CJ159" s="259" t="str">
        <f t="shared" si="241"/>
        <v>2,158,829</v>
      </c>
      <c r="CK159" s="259" t="str">
        <f t="shared" si="241"/>
        <v>2,506,051</v>
      </c>
      <c r="CL159" s="259" t="str">
        <f t="shared" si="241"/>
        <v>$27,253,340</v>
      </c>
      <c r="CM159" s="259" t="str">
        <f t="shared" si="241"/>
        <v>$36,923,880</v>
      </c>
      <c r="CN159" s="259" t="str">
        <f t="shared" si="241"/>
        <v>$23,736,780</v>
      </c>
      <c r="CO159" s="259" t="str">
        <f t="shared" si="241"/>
        <v>$87,914,000</v>
      </c>
      <c r="CP159" s="259" t="str">
        <f t="shared" si="241"/>
        <v>$74</v>
      </c>
      <c r="CQ159" s="269" t="s">
        <v>275</v>
      </c>
      <c r="CR159" s="269" t="s">
        <v>275</v>
      </c>
      <c r="CS159" s="248" t="str">
        <f t="shared" ref="CS159:DL159" si="242">CS59</f>
        <v>30,565</v>
      </c>
      <c r="CT159" s="259" t="str">
        <f t="shared" si="242"/>
        <v>-</v>
      </c>
      <c r="CU159" s="259" t="str">
        <f t="shared" si="242"/>
        <v>-</v>
      </c>
      <c r="CV159" s="259" t="str">
        <f t="shared" si="242"/>
        <v>841</v>
      </c>
      <c r="CW159" s="259" t="str">
        <f t="shared" si="242"/>
        <v>-</v>
      </c>
      <c r="CX159" s="259" t="str">
        <f t="shared" si="242"/>
        <v>-</v>
      </c>
      <c r="CY159" s="259" t="str">
        <f t="shared" si="242"/>
        <v>156</v>
      </c>
      <c r="CZ159" s="259" t="str">
        <f t="shared" si="242"/>
        <v>-</v>
      </c>
      <c r="DA159" s="259" t="str">
        <f t="shared" si="242"/>
        <v>-</v>
      </c>
      <c r="DB159" s="259" t="str">
        <f t="shared" si="242"/>
        <v>-</v>
      </c>
      <c r="DC159" s="259" t="str">
        <f t="shared" si="242"/>
        <v>176,372</v>
      </c>
      <c r="DD159" s="259" t="str">
        <f t="shared" si="242"/>
        <v>261,770</v>
      </c>
      <c r="DE159" s="259" t="str">
        <f t="shared" si="242"/>
        <v>39,209</v>
      </c>
      <c r="DF159" s="259" t="str">
        <f t="shared" si="242"/>
        <v>1,462,618</v>
      </c>
      <c r="DG159" s="259" t="str">
        <f t="shared" si="242"/>
        <v>1,629,694</v>
      </c>
      <c r="DH159" s="259" t="str">
        <f t="shared" si="242"/>
        <v>$29,254,113</v>
      </c>
      <c r="DI159" s="259" t="str">
        <f t="shared" si="242"/>
        <v>$37,723,627</v>
      </c>
      <c r="DJ159" s="259" t="str">
        <f t="shared" si="242"/>
        <v>$26,057,927</v>
      </c>
      <c r="DK159" s="259" t="str">
        <f t="shared" si="242"/>
        <v>$91,037,000</v>
      </c>
      <c r="DL159" s="259" t="str">
        <f t="shared" si="242"/>
        <v>$75</v>
      </c>
      <c r="DM159" s="269" t="s">
        <v>275</v>
      </c>
      <c r="DN159" s="269" t="s">
        <v>275</v>
      </c>
      <c r="DO159" s="248" t="str">
        <f t="shared" ref="DO159:EH159" si="243">DO59</f>
        <v>-115</v>
      </c>
      <c r="DP159" s="259" t="str">
        <f t="shared" si="243"/>
        <v>-</v>
      </c>
      <c r="DQ159" s="259" t="str">
        <f t="shared" si="243"/>
        <v>-</v>
      </c>
      <c r="DR159" s="259" t="str">
        <f t="shared" si="243"/>
        <v>-</v>
      </c>
      <c r="DS159" s="259" t="str">
        <f t="shared" si="243"/>
        <v>-</v>
      </c>
      <c r="DT159" s="259" t="str">
        <f t="shared" si="243"/>
        <v>-</v>
      </c>
      <c r="DU159" s="259" t="str">
        <f t="shared" si="243"/>
        <v>23</v>
      </c>
      <c r="DV159" s="259" t="str">
        <f t="shared" si="243"/>
        <v>-</v>
      </c>
      <c r="DW159" s="259" t="str">
        <f t="shared" si="243"/>
        <v>-</v>
      </c>
      <c r="DX159" s="259" t="str">
        <f t="shared" si="243"/>
        <v>-</v>
      </c>
      <c r="DY159" s="259" t="str">
        <f t="shared" si="243"/>
        <v>39,605</v>
      </c>
      <c r="DZ159" s="259" t="str">
        <f t="shared" si="243"/>
        <v>295,799</v>
      </c>
      <c r="EA159" s="259" t="str">
        <f t="shared" si="243"/>
        <v>13,764</v>
      </c>
      <c r="EB159" s="259" t="str">
        <f t="shared" si="243"/>
        <v>-2,210,808</v>
      </c>
      <c r="EC159" s="259" t="str">
        <f t="shared" si="243"/>
        <v>-2,356,292</v>
      </c>
      <c r="ED159" s="259" t="str">
        <f t="shared" si="243"/>
        <v>$2,129,000</v>
      </c>
      <c r="EE159" s="259" t="str">
        <f t="shared" si="243"/>
        <v>-$4,729,000</v>
      </c>
      <c r="EF159" s="259" t="str">
        <f t="shared" si="243"/>
        <v>$5,473,000</v>
      </c>
      <c r="EG159" s="259" t="str">
        <f t="shared" si="243"/>
        <v>-</v>
      </c>
      <c r="EH159" s="259" t="str">
        <f t="shared" si="243"/>
        <v>$0</v>
      </c>
      <c r="EI159" s="269" t="s">
        <v>275</v>
      </c>
      <c r="EJ159" s="269" t="s">
        <v>275</v>
      </c>
      <c r="EK159" s="248" t="str">
        <f t="shared" ref="EK159:FD159" si="244">EK59</f>
        <v>86</v>
      </c>
      <c r="EL159" s="259" t="str">
        <f t="shared" si="244"/>
        <v>-</v>
      </c>
      <c r="EM159" s="259" t="str">
        <f t="shared" si="244"/>
        <v>-</v>
      </c>
      <c r="EN159" s="259" t="str">
        <f t="shared" si="244"/>
        <v>-</v>
      </c>
      <c r="EO159" s="259" t="str">
        <f t="shared" si="244"/>
        <v>-</v>
      </c>
      <c r="EP159" s="259" t="str">
        <f t="shared" si="244"/>
        <v>-</v>
      </c>
      <c r="EQ159" s="259" t="str">
        <f t="shared" si="244"/>
        <v>5</v>
      </c>
      <c r="ER159" s="259" t="str">
        <f t="shared" si="244"/>
        <v>-</v>
      </c>
      <c r="ES159" s="259" t="str">
        <f t="shared" si="244"/>
        <v>-</v>
      </c>
      <c r="ET159" s="259" t="str">
        <f t="shared" si="244"/>
        <v>-</v>
      </c>
      <c r="EU159" s="259" t="str">
        <f t="shared" si="244"/>
        <v>-16,076</v>
      </c>
      <c r="EV159" s="259" t="str">
        <f t="shared" si="244"/>
        <v>-16,076</v>
      </c>
      <c r="EW159" s="259" t="str">
        <f t="shared" si="244"/>
        <v>-7,768</v>
      </c>
      <c r="EX159" s="259" t="str">
        <f t="shared" si="244"/>
        <v>61,088</v>
      </c>
      <c r="EY159" s="259" t="str">
        <f t="shared" si="244"/>
        <v>-136,389</v>
      </c>
      <c r="EZ159" s="259" t="str">
        <f t="shared" si="244"/>
        <v>$1,936,660</v>
      </c>
      <c r="FA159" s="259" t="str">
        <f t="shared" si="244"/>
        <v>$3,564,120</v>
      </c>
      <c r="FB159" s="259" t="str">
        <f t="shared" si="244"/>
        <v>$745,220</v>
      </c>
      <c r="FC159" s="259" t="str">
        <f t="shared" si="244"/>
        <v>$6,246,000</v>
      </c>
      <c r="FD159" s="259" t="str">
        <f t="shared" si="244"/>
        <v>$1</v>
      </c>
      <c r="FE159" s="269" t="s">
        <v>275</v>
      </c>
    </row>
    <row r="160" spans="1:16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2"/>
      <c r="V160" s="12"/>
      <c r="W160" s="12"/>
      <c r="X160" s="12"/>
      <c r="Y160" s="12"/>
      <c r="Z160" s="12"/>
      <c r="AA160" s="12"/>
      <c r="AB160" s="12"/>
      <c r="AC160" s="248" t="s">
        <v>354</v>
      </c>
      <c r="AD160" s="257" t="str">
        <f t="shared" ca="1" si="59"/>
        <v>-</v>
      </c>
      <c r="AE160" s="259" t="str">
        <f t="shared" ref="AE160" si="245">AE60</f>
        <v>3,904</v>
      </c>
      <c r="AF160" s="259" t="str">
        <f t="shared" ref="AF160:AS160" si="246">AF60</f>
        <v>149</v>
      </c>
      <c r="AG160" s="259" t="str">
        <f t="shared" si="246"/>
        <v>0</v>
      </c>
      <c r="AH160" s="259" t="str">
        <f t="shared" si="246"/>
        <v>-</v>
      </c>
      <c r="AI160" s="259" t="str">
        <f t="shared" si="246"/>
        <v>6</v>
      </c>
      <c r="AJ160" s="259" t="str">
        <f t="shared" si="246"/>
        <v>-</v>
      </c>
      <c r="AK160" s="259" t="str">
        <f t="shared" si="246"/>
        <v>0</v>
      </c>
      <c r="AL160" s="259" t="str">
        <f t="shared" si="246"/>
        <v>0</v>
      </c>
      <c r="AM160" s="259" t="str">
        <f t="shared" si="246"/>
        <v>13</v>
      </c>
      <c r="AN160" s="259" t="str">
        <f t="shared" si="246"/>
        <v>38,000</v>
      </c>
      <c r="AO160" s="259" t="str">
        <f t="shared" si="246"/>
        <v>18</v>
      </c>
      <c r="AP160" s="259" t="str">
        <f t="shared" si="246"/>
        <v>18</v>
      </c>
      <c r="AQ160" s="259" t="str">
        <f t="shared" si="246"/>
        <v>-</v>
      </c>
      <c r="AR160" s="259" t="str">
        <f t="shared" si="246"/>
        <v>-</v>
      </c>
      <c r="AS160" s="259" t="str">
        <f t="shared" si="246"/>
        <v>6,600</v>
      </c>
      <c r="AT160" s="259" t="str">
        <f t="shared" ref="AT160:AX160" si="247">AT60</f>
        <v>$96,000</v>
      </c>
      <c r="AU160" s="259" t="str">
        <f t="shared" si="247"/>
        <v>$40,000</v>
      </c>
      <c r="AV160" s="259" t="str">
        <f t="shared" si="247"/>
        <v>$48,000</v>
      </c>
      <c r="AW160" s="259" t="str">
        <f t="shared" si="247"/>
        <v>$184,000</v>
      </c>
      <c r="AX160" s="259" t="str">
        <f t="shared" si="247"/>
        <v>-</v>
      </c>
      <c r="AY160" s="269" t="s">
        <v>275</v>
      </c>
      <c r="AZ160" s="269"/>
      <c r="BA160" s="248" t="str">
        <f t="shared" ref="BA160:BT160" si="248">BA60</f>
        <v>-</v>
      </c>
      <c r="BB160" s="259" t="str">
        <f t="shared" si="248"/>
        <v>-</v>
      </c>
      <c r="BC160" s="259" t="str">
        <f t="shared" si="248"/>
        <v>-</v>
      </c>
      <c r="BD160" s="259" t="str">
        <f t="shared" si="248"/>
        <v>-</v>
      </c>
      <c r="BE160" s="259" t="str">
        <f t="shared" si="248"/>
        <v>-</v>
      </c>
      <c r="BF160" s="259" t="str">
        <f t="shared" si="248"/>
        <v>-</v>
      </c>
      <c r="BG160" s="259" t="str">
        <f t="shared" si="248"/>
        <v>-</v>
      </c>
      <c r="BH160" s="259" t="str">
        <f t="shared" si="248"/>
        <v>-</v>
      </c>
      <c r="BI160" s="259" t="str">
        <f t="shared" si="248"/>
        <v>-</v>
      </c>
      <c r="BJ160" s="259" t="str">
        <f t="shared" si="248"/>
        <v>-</v>
      </c>
      <c r="BK160" s="259" t="str">
        <f t="shared" si="248"/>
        <v>-</v>
      </c>
      <c r="BL160" s="259" t="str">
        <f t="shared" si="248"/>
        <v>-</v>
      </c>
      <c r="BM160" s="259" t="str">
        <f t="shared" si="248"/>
        <v>-</v>
      </c>
      <c r="BN160" s="259" t="str">
        <f t="shared" si="248"/>
        <v>-</v>
      </c>
      <c r="BO160" s="259" t="str">
        <f t="shared" si="248"/>
        <v>-</v>
      </c>
      <c r="BP160" s="259" t="str">
        <f t="shared" si="248"/>
        <v>-</v>
      </c>
      <c r="BQ160" s="259" t="str">
        <f t="shared" si="248"/>
        <v>-</v>
      </c>
      <c r="BR160" s="259" t="str">
        <f t="shared" si="248"/>
        <v>-</v>
      </c>
      <c r="BS160" s="259" t="str">
        <f t="shared" si="248"/>
        <v>-</v>
      </c>
      <c r="BT160" s="259" t="str">
        <f t="shared" si="248"/>
        <v>-</v>
      </c>
      <c r="BU160" s="269" t="s">
        <v>275</v>
      </c>
      <c r="BV160" s="269" t="s">
        <v>275</v>
      </c>
      <c r="BW160" s="248" t="str">
        <f t="shared" ref="BW160:CP160" si="249">BW60</f>
        <v>-</v>
      </c>
      <c r="BX160" s="259" t="str">
        <f t="shared" si="249"/>
        <v>-</v>
      </c>
      <c r="BY160" s="259" t="str">
        <f t="shared" si="249"/>
        <v>-</v>
      </c>
      <c r="BZ160" s="259" t="str">
        <f t="shared" si="249"/>
        <v>-</v>
      </c>
      <c r="CA160" s="259" t="str">
        <f t="shared" si="249"/>
        <v>-</v>
      </c>
      <c r="CB160" s="259" t="str">
        <f t="shared" si="249"/>
        <v>-</v>
      </c>
      <c r="CC160" s="259" t="str">
        <f t="shared" si="249"/>
        <v>-</v>
      </c>
      <c r="CD160" s="259" t="str">
        <f t="shared" si="249"/>
        <v>-</v>
      </c>
      <c r="CE160" s="259" t="str">
        <f t="shared" si="249"/>
        <v>-</v>
      </c>
      <c r="CF160" s="259" t="str">
        <f t="shared" si="249"/>
        <v>-</v>
      </c>
      <c r="CG160" s="259" t="str">
        <f t="shared" si="249"/>
        <v>-</v>
      </c>
      <c r="CH160" s="259" t="str">
        <f t="shared" si="249"/>
        <v>-</v>
      </c>
      <c r="CI160" s="259" t="str">
        <f t="shared" si="249"/>
        <v>-</v>
      </c>
      <c r="CJ160" s="259" t="str">
        <f t="shared" si="249"/>
        <v>-</v>
      </c>
      <c r="CK160" s="259" t="str">
        <f t="shared" si="249"/>
        <v>-</v>
      </c>
      <c r="CL160" s="259" t="str">
        <f t="shared" si="249"/>
        <v>-</v>
      </c>
      <c r="CM160" s="259" t="str">
        <f t="shared" si="249"/>
        <v>-</v>
      </c>
      <c r="CN160" s="259" t="str">
        <f t="shared" si="249"/>
        <v>-</v>
      </c>
      <c r="CO160" s="259" t="str">
        <f t="shared" si="249"/>
        <v>-</v>
      </c>
      <c r="CP160" s="259" t="str">
        <f t="shared" si="249"/>
        <v>-</v>
      </c>
      <c r="CQ160" s="269" t="s">
        <v>275</v>
      </c>
      <c r="CR160" s="269" t="s">
        <v>275</v>
      </c>
      <c r="CS160" s="248" t="str">
        <f t="shared" ref="CS160:DL160" si="250">CS60</f>
        <v>-</v>
      </c>
      <c r="CT160" s="259" t="str">
        <f t="shared" si="250"/>
        <v>-</v>
      </c>
      <c r="CU160" s="259" t="str">
        <f t="shared" si="250"/>
        <v>-</v>
      </c>
      <c r="CV160" s="259" t="str">
        <f t="shared" si="250"/>
        <v>-</v>
      </c>
      <c r="CW160" s="259" t="str">
        <f t="shared" si="250"/>
        <v>-</v>
      </c>
      <c r="CX160" s="259" t="str">
        <f t="shared" si="250"/>
        <v>-</v>
      </c>
      <c r="CY160" s="259" t="str">
        <f t="shared" si="250"/>
        <v>-</v>
      </c>
      <c r="CZ160" s="259" t="str">
        <f t="shared" si="250"/>
        <v>-</v>
      </c>
      <c r="DA160" s="259" t="str">
        <f t="shared" si="250"/>
        <v>-</v>
      </c>
      <c r="DB160" s="259" t="str">
        <f t="shared" si="250"/>
        <v>-</v>
      </c>
      <c r="DC160" s="259" t="str">
        <f t="shared" si="250"/>
        <v>-</v>
      </c>
      <c r="DD160" s="259" t="str">
        <f t="shared" si="250"/>
        <v>-</v>
      </c>
      <c r="DE160" s="259" t="str">
        <f t="shared" si="250"/>
        <v>-</v>
      </c>
      <c r="DF160" s="259" t="str">
        <f t="shared" si="250"/>
        <v>-</v>
      </c>
      <c r="DG160" s="259" t="str">
        <f t="shared" si="250"/>
        <v>-</v>
      </c>
      <c r="DH160" s="259" t="str">
        <f t="shared" si="250"/>
        <v>-</v>
      </c>
      <c r="DI160" s="259" t="str">
        <f t="shared" si="250"/>
        <v>-</v>
      </c>
      <c r="DJ160" s="259" t="str">
        <f t="shared" si="250"/>
        <v>-</v>
      </c>
      <c r="DK160" s="259" t="str">
        <f t="shared" si="250"/>
        <v>-</v>
      </c>
      <c r="DL160" s="259" t="str">
        <f t="shared" si="250"/>
        <v>-</v>
      </c>
      <c r="DM160" s="269" t="s">
        <v>275</v>
      </c>
      <c r="DN160" s="269" t="s">
        <v>275</v>
      </c>
      <c r="DO160" s="248" t="str">
        <f t="shared" ref="DO160:EH160" si="251">DO60</f>
        <v>-</v>
      </c>
      <c r="DP160" s="259" t="str">
        <f t="shared" si="251"/>
        <v>-</v>
      </c>
      <c r="DQ160" s="259" t="str">
        <f t="shared" si="251"/>
        <v>-</v>
      </c>
      <c r="DR160" s="259" t="str">
        <f t="shared" si="251"/>
        <v>-</v>
      </c>
      <c r="DS160" s="259" t="str">
        <f t="shared" si="251"/>
        <v>-</v>
      </c>
      <c r="DT160" s="259" t="str">
        <f t="shared" si="251"/>
        <v>-</v>
      </c>
      <c r="DU160" s="259" t="str">
        <f t="shared" si="251"/>
        <v>-</v>
      </c>
      <c r="DV160" s="259" t="str">
        <f t="shared" si="251"/>
        <v>-</v>
      </c>
      <c r="DW160" s="259" t="str">
        <f t="shared" si="251"/>
        <v>-</v>
      </c>
      <c r="DX160" s="259" t="str">
        <f t="shared" si="251"/>
        <v>-</v>
      </c>
      <c r="DY160" s="259" t="str">
        <f t="shared" si="251"/>
        <v>-</v>
      </c>
      <c r="DZ160" s="259" t="str">
        <f t="shared" si="251"/>
        <v>-</v>
      </c>
      <c r="EA160" s="259" t="str">
        <f t="shared" si="251"/>
        <v>-</v>
      </c>
      <c r="EB160" s="259" t="str">
        <f t="shared" si="251"/>
        <v>-</v>
      </c>
      <c r="EC160" s="259" t="str">
        <f t="shared" si="251"/>
        <v>-</v>
      </c>
      <c r="ED160" s="259" t="str">
        <f t="shared" si="251"/>
        <v>-</v>
      </c>
      <c r="EE160" s="259" t="str">
        <f t="shared" si="251"/>
        <v>-</v>
      </c>
      <c r="EF160" s="259" t="str">
        <f t="shared" si="251"/>
        <v>-</v>
      </c>
      <c r="EG160" s="259" t="str">
        <f t="shared" si="251"/>
        <v>-</v>
      </c>
      <c r="EH160" s="259" t="str">
        <f t="shared" si="251"/>
        <v>-</v>
      </c>
      <c r="EI160" s="269" t="s">
        <v>275</v>
      </c>
      <c r="EJ160" s="269" t="s">
        <v>275</v>
      </c>
      <c r="EK160" s="248" t="str">
        <f t="shared" ref="EK160:FD160" si="252">EK60</f>
        <v>-</v>
      </c>
      <c r="EL160" s="259" t="str">
        <f t="shared" si="252"/>
        <v>-</v>
      </c>
      <c r="EM160" s="259" t="str">
        <f t="shared" si="252"/>
        <v>-</v>
      </c>
      <c r="EN160" s="259" t="str">
        <f t="shared" si="252"/>
        <v>-</v>
      </c>
      <c r="EO160" s="259" t="str">
        <f t="shared" si="252"/>
        <v>-</v>
      </c>
      <c r="EP160" s="259" t="str">
        <f t="shared" si="252"/>
        <v>-</v>
      </c>
      <c r="EQ160" s="259" t="str">
        <f t="shared" si="252"/>
        <v>-</v>
      </c>
      <c r="ER160" s="259" t="str">
        <f t="shared" si="252"/>
        <v>-</v>
      </c>
      <c r="ES160" s="259" t="str">
        <f t="shared" si="252"/>
        <v>-</v>
      </c>
      <c r="ET160" s="259" t="str">
        <f t="shared" si="252"/>
        <v>-</v>
      </c>
      <c r="EU160" s="259" t="str">
        <f t="shared" si="252"/>
        <v>-</v>
      </c>
      <c r="EV160" s="259" t="str">
        <f t="shared" si="252"/>
        <v>-</v>
      </c>
      <c r="EW160" s="259" t="str">
        <f t="shared" si="252"/>
        <v>-</v>
      </c>
      <c r="EX160" s="259" t="str">
        <f t="shared" si="252"/>
        <v>-</v>
      </c>
      <c r="EY160" s="259" t="str">
        <f t="shared" si="252"/>
        <v>-</v>
      </c>
      <c r="EZ160" s="259" t="str">
        <f t="shared" si="252"/>
        <v>-</v>
      </c>
      <c r="FA160" s="259" t="str">
        <f t="shared" si="252"/>
        <v>-</v>
      </c>
      <c r="FB160" s="259" t="str">
        <f t="shared" si="252"/>
        <v>-</v>
      </c>
      <c r="FC160" s="259" t="str">
        <f t="shared" si="252"/>
        <v>-</v>
      </c>
      <c r="FD160" s="259" t="str">
        <f t="shared" si="252"/>
        <v>-</v>
      </c>
      <c r="FE160" s="269" t="s">
        <v>275</v>
      </c>
    </row>
    <row r="161" spans="1:16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2"/>
      <c r="V161" s="12"/>
      <c r="W161" s="12"/>
      <c r="X161" s="12"/>
      <c r="Y161" s="12"/>
      <c r="Z161" s="12"/>
      <c r="AA161" s="12"/>
      <c r="AB161" s="12"/>
      <c r="AC161" s="248" t="s">
        <v>141</v>
      </c>
      <c r="AD161" s="257" t="str">
        <f t="shared" ca="1" si="59"/>
        <v>$69</v>
      </c>
      <c r="AE161" s="259" t="str">
        <f t="shared" ref="AE161" si="253">AE61</f>
        <v>77,000</v>
      </c>
      <c r="AF161" s="259" t="str">
        <f t="shared" ref="AF161:AS161" si="254">AF61</f>
        <v>2,483</v>
      </c>
      <c r="AG161" s="259" t="str">
        <f t="shared" si="254"/>
        <v>530</v>
      </c>
      <c r="AH161" s="259" t="str">
        <f t="shared" si="254"/>
        <v>1,538</v>
      </c>
      <c r="AI161" s="259" t="str">
        <f t="shared" si="254"/>
        <v>109</v>
      </c>
      <c r="AJ161" s="259" t="str">
        <f t="shared" si="254"/>
        <v>2</v>
      </c>
      <c r="AK161" s="259" t="str">
        <f t="shared" si="254"/>
        <v>180</v>
      </c>
      <c r="AL161" s="259" t="str">
        <f t="shared" si="254"/>
        <v>265,000</v>
      </c>
      <c r="AM161" s="259" t="str">
        <f t="shared" si="254"/>
        <v>173</v>
      </c>
      <c r="AN161" s="259" t="str">
        <f t="shared" si="254"/>
        <v>2,800,000</v>
      </c>
      <c r="AO161" s="259" t="str">
        <f t="shared" si="254"/>
        <v>70,000</v>
      </c>
      <c r="AP161" s="259" t="str">
        <f t="shared" si="254"/>
        <v>70,300</v>
      </c>
      <c r="AQ161" s="259" t="str">
        <f t="shared" si="254"/>
        <v>38,000</v>
      </c>
      <c r="AR161" s="259" t="str">
        <f t="shared" si="254"/>
        <v>1,400,000</v>
      </c>
      <c r="AS161" s="259" t="str">
        <f t="shared" si="254"/>
        <v>1,540,000</v>
      </c>
      <c r="AT161" s="259" t="str">
        <f t="shared" ref="AT161:AX161" si="255">AT61</f>
        <v>$11,000,000</v>
      </c>
      <c r="AU161" s="259" t="str">
        <f t="shared" si="255"/>
        <v>$5,600,000</v>
      </c>
      <c r="AV161" s="259" t="str">
        <f t="shared" si="255"/>
        <v>$11,500,000</v>
      </c>
      <c r="AW161" s="259" t="str">
        <f t="shared" si="255"/>
        <v>$28,350,000</v>
      </c>
      <c r="AX161" s="259" t="str">
        <f t="shared" si="255"/>
        <v>$69</v>
      </c>
      <c r="AY161" s="269" t="s">
        <v>275</v>
      </c>
      <c r="AZ161" s="269"/>
      <c r="BA161" s="248" t="str">
        <f t="shared" ref="BA161:BT161" si="256">BA61</f>
        <v>77,000</v>
      </c>
      <c r="BB161" s="259" t="str">
        <f t="shared" si="256"/>
        <v>2,700</v>
      </c>
      <c r="BC161" s="259" t="str">
        <f t="shared" si="256"/>
        <v>500</v>
      </c>
      <c r="BD161" s="259" t="str">
        <f t="shared" si="256"/>
        <v>1,563</v>
      </c>
      <c r="BE161" s="259" t="str">
        <f t="shared" si="256"/>
        <v>109</v>
      </c>
      <c r="BF161" s="259" t="str">
        <f t="shared" si="256"/>
        <v>3</v>
      </c>
      <c r="BG161" s="259" t="str">
        <f t="shared" si="256"/>
        <v>180</v>
      </c>
      <c r="BH161" s="259" t="str">
        <f t="shared" si="256"/>
        <v>265,000</v>
      </c>
      <c r="BI161" s="259" t="str">
        <f t="shared" si="256"/>
        <v>173</v>
      </c>
      <c r="BJ161" s="259" t="str">
        <f t="shared" si="256"/>
        <v>2,800,000</v>
      </c>
      <c r="BK161" s="259" t="str">
        <f t="shared" si="256"/>
        <v>69,900</v>
      </c>
      <c r="BL161" s="259" t="str">
        <f t="shared" si="256"/>
        <v>70,200</v>
      </c>
      <c r="BM161" s="259" t="str">
        <f t="shared" si="256"/>
        <v>60,400</v>
      </c>
      <c r="BN161" s="259" t="str">
        <f t="shared" si="256"/>
        <v>1,467,000</v>
      </c>
      <c r="BO161" s="259" t="str">
        <f t="shared" si="256"/>
        <v>1,876,400</v>
      </c>
      <c r="BP161" s="259" t="str">
        <f t="shared" si="256"/>
        <v>$10,100,000</v>
      </c>
      <c r="BQ161" s="259" t="str">
        <f t="shared" si="256"/>
        <v>$5,200,000</v>
      </c>
      <c r="BR161" s="259" t="str">
        <f t="shared" si="256"/>
        <v>$9,600,000</v>
      </c>
      <c r="BS161" s="259" t="str">
        <f t="shared" si="256"/>
        <v>$25,000,000</v>
      </c>
      <c r="BT161" s="259" t="str">
        <f t="shared" si="256"/>
        <v>$73</v>
      </c>
      <c r="BU161" s="269" t="s">
        <v>275</v>
      </c>
      <c r="BV161" s="269" t="s">
        <v>275</v>
      </c>
      <c r="BW161" s="248" t="str">
        <f t="shared" ref="BW161:CP161" si="257">BW61</f>
        <v>77,000</v>
      </c>
      <c r="BX161" s="259" t="str">
        <f t="shared" si="257"/>
        <v>3,000</v>
      </c>
      <c r="BY161" s="259" t="str">
        <f t="shared" si="257"/>
        <v>500</v>
      </c>
      <c r="BZ161" s="259" t="str">
        <f t="shared" si="257"/>
        <v>1,617</v>
      </c>
      <c r="CA161" s="259" t="str">
        <f t="shared" si="257"/>
        <v>111</v>
      </c>
      <c r="CB161" s="259" t="str">
        <f t="shared" si="257"/>
        <v>3</v>
      </c>
      <c r="CC161" s="259" t="str">
        <f t="shared" si="257"/>
        <v>180</v>
      </c>
      <c r="CD161" s="259" t="str">
        <f t="shared" si="257"/>
        <v>265,000</v>
      </c>
      <c r="CE161" s="259" t="str">
        <f t="shared" si="257"/>
        <v>173</v>
      </c>
      <c r="CF161" s="259" t="str">
        <f t="shared" si="257"/>
        <v>2,800,000</v>
      </c>
      <c r="CG161" s="259" t="str">
        <f t="shared" si="257"/>
        <v>120,000</v>
      </c>
      <c r="CH161" s="259" t="str">
        <f t="shared" si="257"/>
        <v>120,700</v>
      </c>
      <c r="CI161" s="259" t="str">
        <f t="shared" si="257"/>
        <v>74,000</v>
      </c>
      <c r="CJ161" s="259" t="str">
        <f t="shared" si="257"/>
        <v>3,200,000</v>
      </c>
      <c r="CK161" s="259" t="str">
        <f t="shared" si="257"/>
        <v>3,900,000</v>
      </c>
      <c r="CL161" s="259" t="str">
        <f t="shared" si="257"/>
        <v>$21,800,000</v>
      </c>
      <c r="CM161" s="259" t="str">
        <f t="shared" si="257"/>
        <v>$12,300,000</v>
      </c>
      <c r="CN161" s="259" t="str">
        <f t="shared" si="257"/>
        <v>$15,900,000</v>
      </c>
      <c r="CO161" s="259" t="str">
        <f t="shared" si="257"/>
        <v>$50,000,000</v>
      </c>
      <c r="CP161" s="259" t="str">
        <f t="shared" si="257"/>
        <v>$80</v>
      </c>
      <c r="CQ161" s="269" t="s">
        <v>275</v>
      </c>
      <c r="CR161" s="269" t="s">
        <v>275</v>
      </c>
      <c r="CS161" s="248" t="str">
        <f t="shared" ref="CS161:DL161" si="258">CS61</f>
        <v>77,000</v>
      </c>
      <c r="CT161" s="259" t="str">
        <f t="shared" si="258"/>
        <v>2,728</v>
      </c>
      <c r="CU161" s="259" t="str">
        <f t="shared" si="258"/>
        <v>510</v>
      </c>
      <c r="CV161" s="259" t="str">
        <f t="shared" si="258"/>
        <v>1,573</v>
      </c>
      <c r="CW161" s="259" t="str">
        <f t="shared" si="258"/>
        <v>110</v>
      </c>
      <c r="CX161" s="259" t="str">
        <f t="shared" si="258"/>
        <v>3</v>
      </c>
      <c r="CY161" s="259" t="str">
        <f t="shared" si="258"/>
        <v>180</v>
      </c>
      <c r="CZ161" s="259" t="str">
        <f t="shared" si="258"/>
        <v>265,000</v>
      </c>
      <c r="DA161" s="259" t="str">
        <f t="shared" si="258"/>
        <v>173</v>
      </c>
      <c r="DB161" s="259" t="str">
        <f t="shared" si="258"/>
        <v>2,800,000</v>
      </c>
      <c r="DC161" s="259" t="str">
        <f t="shared" si="258"/>
        <v>86,633</v>
      </c>
      <c r="DD161" s="259" t="str">
        <f t="shared" si="258"/>
        <v>87,067</v>
      </c>
      <c r="DE161" s="259" t="str">
        <f t="shared" si="258"/>
        <v>57,467</v>
      </c>
      <c r="DF161" s="259" t="str">
        <f t="shared" si="258"/>
        <v>2,022,333</v>
      </c>
      <c r="DG161" s="259" t="str">
        <f t="shared" si="258"/>
        <v>2,438,800</v>
      </c>
      <c r="DH161" s="259" t="str">
        <f t="shared" si="258"/>
        <v>$14,300,000</v>
      </c>
      <c r="DI161" s="259" t="str">
        <f t="shared" si="258"/>
        <v>$7,700,000</v>
      </c>
      <c r="DJ161" s="259" t="str">
        <f t="shared" si="258"/>
        <v>$12,333,333</v>
      </c>
      <c r="DK161" s="259" t="str">
        <f t="shared" si="258"/>
        <v>$34,450,000</v>
      </c>
      <c r="DL161" s="259" t="str">
        <f t="shared" si="258"/>
        <v>$74</v>
      </c>
      <c r="DM161" s="269" t="s">
        <v>275</v>
      </c>
      <c r="DN161" s="269" t="s">
        <v>275</v>
      </c>
      <c r="DO161" s="248" t="str">
        <f t="shared" ref="DO161:EH161" si="259">DO61</f>
        <v>0</v>
      </c>
      <c r="DP161" s="259" t="str">
        <f t="shared" si="259"/>
        <v>-217</v>
      </c>
      <c r="DQ161" s="259" t="str">
        <f t="shared" si="259"/>
        <v>30</v>
      </c>
      <c r="DR161" s="259" t="str">
        <f t="shared" si="259"/>
        <v>-25</v>
      </c>
      <c r="DS161" s="259" t="str">
        <f t="shared" si="259"/>
        <v>0</v>
      </c>
      <c r="DT161" s="259" t="str">
        <f t="shared" si="259"/>
        <v>-1</v>
      </c>
      <c r="DU161" s="259" t="str">
        <f t="shared" si="259"/>
        <v>0</v>
      </c>
      <c r="DV161" s="259" t="str">
        <f t="shared" si="259"/>
        <v>0</v>
      </c>
      <c r="DW161" s="259" t="str">
        <f t="shared" si="259"/>
        <v>0</v>
      </c>
      <c r="DX161" s="259" t="str">
        <f t="shared" si="259"/>
        <v>0</v>
      </c>
      <c r="DY161" s="259" t="str">
        <f t="shared" si="259"/>
        <v>100</v>
      </c>
      <c r="DZ161" s="259" t="str">
        <f t="shared" si="259"/>
        <v>100</v>
      </c>
      <c r="EA161" s="259" t="str">
        <f t="shared" si="259"/>
        <v>-22,400</v>
      </c>
      <c r="EB161" s="259" t="str">
        <f t="shared" si="259"/>
        <v>-67,000</v>
      </c>
      <c r="EC161" s="259" t="str">
        <f t="shared" si="259"/>
        <v>-336,400</v>
      </c>
      <c r="ED161" s="259" t="str">
        <f t="shared" si="259"/>
        <v>$900,000</v>
      </c>
      <c r="EE161" s="259" t="str">
        <f t="shared" si="259"/>
        <v>$400,000</v>
      </c>
      <c r="EF161" s="259" t="str">
        <f t="shared" si="259"/>
        <v>$1,900,000</v>
      </c>
      <c r="EG161" s="259" t="str">
        <f t="shared" si="259"/>
        <v>$3,350,000</v>
      </c>
      <c r="EH161" s="259" t="str">
        <f t="shared" si="259"/>
        <v>-$4</v>
      </c>
      <c r="EI161" s="269" t="s">
        <v>275</v>
      </c>
      <c r="EJ161" s="269" t="s">
        <v>275</v>
      </c>
      <c r="EK161" s="248" t="str">
        <f t="shared" ref="EK161:FD161" si="260">EK61</f>
        <v>0</v>
      </c>
      <c r="EL161" s="259" t="str">
        <f t="shared" si="260"/>
        <v>-300</v>
      </c>
      <c r="EM161" s="259" t="str">
        <f t="shared" si="260"/>
        <v>0</v>
      </c>
      <c r="EN161" s="259" t="str">
        <f t="shared" si="260"/>
        <v>-54</v>
      </c>
      <c r="EO161" s="259" t="str">
        <f t="shared" si="260"/>
        <v>-2</v>
      </c>
      <c r="EP161" s="259" t="str">
        <f t="shared" si="260"/>
        <v>0</v>
      </c>
      <c r="EQ161" s="259" t="str">
        <f t="shared" si="260"/>
        <v>0</v>
      </c>
      <c r="ER161" s="259" t="str">
        <f t="shared" si="260"/>
        <v>0</v>
      </c>
      <c r="ES161" s="259" t="str">
        <f t="shared" si="260"/>
        <v>0</v>
      </c>
      <c r="ET161" s="259" t="str">
        <f t="shared" si="260"/>
        <v>0</v>
      </c>
      <c r="EU161" s="259" t="str">
        <f t="shared" si="260"/>
        <v>-50,100</v>
      </c>
      <c r="EV161" s="259" t="str">
        <f t="shared" si="260"/>
        <v>-50,500</v>
      </c>
      <c r="EW161" s="259" t="str">
        <f t="shared" si="260"/>
        <v>-13,600</v>
      </c>
      <c r="EX161" s="259" t="str">
        <f t="shared" si="260"/>
        <v>-1,733,000</v>
      </c>
      <c r="EY161" s="259" t="str">
        <f t="shared" si="260"/>
        <v>-2,023,600</v>
      </c>
      <c r="EZ161" s="259" t="str">
        <f t="shared" si="260"/>
        <v>-$11,700,000</v>
      </c>
      <c r="FA161" s="259" t="str">
        <f t="shared" si="260"/>
        <v>-$7,100,000</v>
      </c>
      <c r="FB161" s="259" t="str">
        <f t="shared" si="260"/>
        <v>-$6,300,000</v>
      </c>
      <c r="FC161" s="259" t="str">
        <f t="shared" si="260"/>
        <v>-$25,000,000</v>
      </c>
      <c r="FD161" s="259" t="str">
        <f t="shared" si="260"/>
        <v>-$7</v>
      </c>
      <c r="FE161" s="269" t="s">
        <v>275</v>
      </c>
    </row>
    <row r="162" spans="1:16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2"/>
      <c r="V162" s="12"/>
      <c r="W162" s="12"/>
      <c r="X162" s="12"/>
      <c r="Y162" s="12"/>
      <c r="Z162" s="12"/>
      <c r="AA162" s="12"/>
      <c r="AB162" s="12"/>
      <c r="AC162" s="248" t="s">
        <v>142</v>
      </c>
      <c r="AD162" s="257" t="str">
        <f t="shared" ca="1" si="59"/>
        <v>$83</v>
      </c>
      <c r="AE162" s="259" t="str">
        <f t="shared" ref="AE162" si="261">AE62</f>
        <v>25,000</v>
      </c>
      <c r="AF162" s="259" t="str">
        <f t="shared" ref="AF162:AS162" si="262">AF62</f>
        <v>563</v>
      </c>
      <c r="AG162" s="259" t="str">
        <f t="shared" si="262"/>
        <v>145</v>
      </c>
      <c r="AH162" s="259" t="str">
        <f t="shared" si="262"/>
        <v>570</v>
      </c>
      <c r="AI162" s="259" t="str">
        <f t="shared" si="262"/>
        <v>60</v>
      </c>
      <c r="AJ162" s="259" t="str">
        <f t="shared" si="262"/>
        <v>36</v>
      </c>
      <c r="AK162" s="259" t="str">
        <f t="shared" si="262"/>
        <v>12</v>
      </c>
      <c r="AL162" s="259" t="str">
        <f t="shared" si="262"/>
        <v>3,350</v>
      </c>
      <c r="AM162" s="259" t="str">
        <f t="shared" si="262"/>
        <v>175</v>
      </c>
      <c r="AN162" s="259" t="str">
        <f t="shared" si="262"/>
        <v>1,750,000</v>
      </c>
      <c r="AO162" s="259" t="str">
        <f t="shared" si="262"/>
        <v>25,592</v>
      </c>
      <c r="AP162" s="259" t="str">
        <f t="shared" si="262"/>
        <v>25,592</v>
      </c>
      <c r="AQ162" s="259" t="str">
        <f t="shared" si="262"/>
        <v>255,871</v>
      </c>
      <c r="AR162" s="259" t="str">
        <f t="shared" si="262"/>
        <v>737,096</v>
      </c>
      <c r="AS162" s="259" t="str">
        <f t="shared" si="262"/>
        <v>2,787,701</v>
      </c>
      <c r="AT162" s="259" t="str">
        <f t="shared" ref="AT162:AX162" si="263">AT62</f>
        <v>$9,476,524</v>
      </c>
      <c r="AU162" s="259" t="str">
        <f t="shared" si="263"/>
        <v>$6,196,519</v>
      </c>
      <c r="AV162" s="259" t="str">
        <f t="shared" si="263"/>
        <v>$10,130,053</v>
      </c>
      <c r="AW162" s="259" t="str">
        <f t="shared" si="263"/>
        <v>$25,916,548</v>
      </c>
      <c r="AX162" s="259" t="str">
        <f t="shared" si="263"/>
        <v>$83</v>
      </c>
      <c r="AY162" s="269" t="s">
        <v>275</v>
      </c>
      <c r="AZ162" s="269"/>
      <c r="BA162" s="248" t="str">
        <f t="shared" ref="BA162:BT162" si="264">BA62</f>
        <v>25,000</v>
      </c>
      <c r="BB162" s="259" t="str">
        <f t="shared" si="264"/>
        <v>563</v>
      </c>
      <c r="BC162" s="259" t="str">
        <f t="shared" si="264"/>
        <v>145</v>
      </c>
      <c r="BD162" s="259" t="str">
        <f t="shared" si="264"/>
        <v>570</v>
      </c>
      <c r="BE162" s="259" t="str">
        <f t="shared" si="264"/>
        <v>60</v>
      </c>
      <c r="BF162" s="259" t="str">
        <f t="shared" si="264"/>
        <v>36</v>
      </c>
      <c r="BG162" s="259" t="str">
        <f t="shared" si="264"/>
        <v>12</v>
      </c>
      <c r="BH162" s="259" t="str">
        <f t="shared" si="264"/>
        <v>3,350</v>
      </c>
      <c r="BI162" s="259" t="str">
        <f t="shared" si="264"/>
        <v>175</v>
      </c>
      <c r="BJ162" s="259" t="str">
        <f t="shared" si="264"/>
        <v>1,750,000</v>
      </c>
      <c r="BK162" s="259" t="str">
        <f t="shared" si="264"/>
        <v>3,824</v>
      </c>
      <c r="BL162" s="259" t="str">
        <f t="shared" si="264"/>
        <v>3,824</v>
      </c>
      <c r="BM162" s="259" t="str">
        <f t="shared" si="264"/>
        <v>261,878</v>
      </c>
      <c r="BN162" s="259" t="str">
        <f t="shared" si="264"/>
        <v>6,638,314</v>
      </c>
      <c r="BO162" s="259" t="str">
        <f t="shared" si="264"/>
        <v>9,238,314</v>
      </c>
      <c r="BP162" s="259" t="str">
        <f t="shared" si="264"/>
        <v>$6,785,325</v>
      </c>
      <c r="BQ162" s="259" t="str">
        <f t="shared" si="264"/>
        <v>$4,456,872</v>
      </c>
      <c r="BR162" s="259" t="str">
        <f t="shared" si="264"/>
        <v>$8,976,913</v>
      </c>
      <c r="BS162" s="259" t="str">
        <f t="shared" si="264"/>
        <v>$20,763,256</v>
      </c>
      <c r="BT162" s="259" t="str">
        <f t="shared" si="264"/>
        <v>$81</v>
      </c>
      <c r="BU162" s="269" t="s">
        <v>275</v>
      </c>
      <c r="BV162" s="269" t="s">
        <v>275</v>
      </c>
      <c r="BW162" s="248" t="str">
        <f t="shared" ref="BW162:CP162" si="265">BW62</f>
        <v>25,000</v>
      </c>
      <c r="BX162" s="259" t="str">
        <f t="shared" si="265"/>
        <v>562</v>
      </c>
      <c r="BY162" s="259" t="str">
        <f t="shared" si="265"/>
        <v>175</v>
      </c>
      <c r="BZ162" s="259" t="str">
        <f t="shared" si="265"/>
        <v>565</v>
      </c>
      <c r="CA162" s="259" t="str">
        <f t="shared" si="265"/>
        <v>68</v>
      </c>
      <c r="CB162" s="259" t="str">
        <f t="shared" si="265"/>
        <v>37</v>
      </c>
      <c r="CC162" s="259" t="str">
        <f t="shared" si="265"/>
        <v>12</v>
      </c>
      <c r="CD162" s="259" t="str">
        <f t="shared" si="265"/>
        <v>3,350</v>
      </c>
      <c r="CE162" s="259" t="str">
        <f t="shared" si="265"/>
        <v>175</v>
      </c>
      <c r="CF162" s="259" t="str">
        <f t="shared" si="265"/>
        <v>1,750,000</v>
      </c>
      <c r="CG162" s="259" t="str">
        <f t="shared" si="265"/>
        <v>3,216</v>
      </c>
      <c r="CH162" s="259" t="str">
        <f t="shared" si="265"/>
        <v>3,216</v>
      </c>
      <c r="CI162" s="259" t="str">
        <f t="shared" si="265"/>
        <v>214,443</v>
      </c>
      <c r="CJ162" s="259" t="str">
        <f t="shared" si="265"/>
        <v>5,333,929</v>
      </c>
      <c r="CK162" s="259" t="str">
        <f t="shared" si="265"/>
        <v>7,511,217</v>
      </c>
      <c r="CL162" s="259" t="str">
        <f t="shared" si="265"/>
        <v>$6,675,388</v>
      </c>
      <c r="CM162" s="259" t="str">
        <f t="shared" si="265"/>
        <v>$4,318,351</v>
      </c>
      <c r="CN162" s="259" t="str">
        <f t="shared" si="265"/>
        <v>$8,759,423</v>
      </c>
      <c r="CO162" s="259" t="str">
        <f t="shared" si="265"/>
        <v>$19,853,164</v>
      </c>
      <c r="CP162" s="259" t="str">
        <f t="shared" si="265"/>
        <v>$83</v>
      </c>
      <c r="CQ162" s="269" t="s">
        <v>275</v>
      </c>
      <c r="CR162" s="269" t="s">
        <v>275</v>
      </c>
      <c r="CS162" s="248" t="str">
        <f t="shared" ref="CS162:DL162" si="266">CS62</f>
        <v>25,000</v>
      </c>
      <c r="CT162" s="259" t="str">
        <f t="shared" si="266"/>
        <v>563</v>
      </c>
      <c r="CU162" s="259" t="str">
        <f t="shared" si="266"/>
        <v>155</v>
      </c>
      <c r="CV162" s="259" t="str">
        <f t="shared" si="266"/>
        <v>568</v>
      </c>
      <c r="CW162" s="259" t="str">
        <f t="shared" si="266"/>
        <v>63</v>
      </c>
      <c r="CX162" s="259" t="str">
        <f t="shared" si="266"/>
        <v>36</v>
      </c>
      <c r="CY162" s="259" t="str">
        <f t="shared" si="266"/>
        <v>12</v>
      </c>
      <c r="CZ162" s="259" t="str">
        <f t="shared" si="266"/>
        <v>3,350</v>
      </c>
      <c r="DA162" s="259" t="str">
        <f t="shared" si="266"/>
        <v>175</v>
      </c>
      <c r="DB162" s="259" t="str">
        <f t="shared" si="266"/>
        <v>1,750,000</v>
      </c>
      <c r="DC162" s="259" t="str">
        <f t="shared" si="266"/>
        <v>10,877</v>
      </c>
      <c r="DD162" s="259" t="str">
        <f t="shared" si="266"/>
        <v>10,877</v>
      </c>
      <c r="DE162" s="259" t="str">
        <f t="shared" si="266"/>
        <v>244,064</v>
      </c>
      <c r="DF162" s="259" t="str">
        <f t="shared" si="266"/>
        <v>4,236,446</v>
      </c>
      <c r="DG162" s="259" t="str">
        <f t="shared" si="266"/>
        <v>6,512,411</v>
      </c>
      <c r="DH162" s="259" t="str">
        <f t="shared" si="266"/>
        <v>$7,645,746</v>
      </c>
      <c r="DI162" s="259" t="str">
        <f t="shared" si="266"/>
        <v>$4,990,581</v>
      </c>
      <c r="DJ162" s="259" t="str">
        <f t="shared" si="266"/>
        <v>$9,288,796</v>
      </c>
      <c r="DK162" s="259" t="str">
        <f t="shared" si="266"/>
        <v>$22,177,656</v>
      </c>
      <c r="DL162" s="259" t="str">
        <f t="shared" si="266"/>
        <v>$82</v>
      </c>
      <c r="DM162" s="269" t="s">
        <v>275</v>
      </c>
      <c r="DN162" s="269" t="s">
        <v>275</v>
      </c>
      <c r="DO162" s="248" t="str">
        <f t="shared" ref="DO162:EH162" si="267">DO62</f>
        <v>0</v>
      </c>
      <c r="DP162" s="259" t="str">
        <f t="shared" si="267"/>
        <v>0</v>
      </c>
      <c r="DQ162" s="259" t="str">
        <f t="shared" si="267"/>
        <v>0</v>
      </c>
      <c r="DR162" s="259" t="str">
        <f t="shared" si="267"/>
        <v>0</v>
      </c>
      <c r="DS162" s="259" t="str">
        <f t="shared" si="267"/>
        <v>0</v>
      </c>
      <c r="DT162" s="259" t="str">
        <f t="shared" si="267"/>
        <v>0</v>
      </c>
      <c r="DU162" s="259" t="str">
        <f t="shared" si="267"/>
        <v>0</v>
      </c>
      <c r="DV162" s="259" t="str">
        <f t="shared" si="267"/>
        <v>0</v>
      </c>
      <c r="DW162" s="259" t="str">
        <f t="shared" si="267"/>
        <v>0</v>
      </c>
      <c r="DX162" s="259" t="str">
        <f t="shared" si="267"/>
        <v>0</v>
      </c>
      <c r="DY162" s="259" t="str">
        <f t="shared" si="267"/>
        <v>21,768</v>
      </c>
      <c r="DZ162" s="259" t="str">
        <f t="shared" si="267"/>
        <v>21,768</v>
      </c>
      <c r="EA162" s="259" t="str">
        <f t="shared" si="267"/>
        <v>-6,007</v>
      </c>
      <c r="EB162" s="259" t="str">
        <f t="shared" si="267"/>
        <v>-5,901,218</v>
      </c>
      <c r="EC162" s="259" t="str">
        <f t="shared" si="267"/>
        <v>-6,450,613</v>
      </c>
      <c r="ED162" s="259" t="str">
        <f t="shared" si="267"/>
        <v>$2,691,199</v>
      </c>
      <c r="EE162" s="259" t="str">
        <f t="shared" si="267"/>
        <v>$1,739,647</v>
      </c>
      <c r="EF162" s="259" t="str">
        <f t="shared" si="267"/>
        <v>$1,153,140</v>
      </c>
      <c r="EG162" s="259" t="str">
        <f t="shared" si="267"/>
        <v>$5,153,292</v>
      </c>
      <c r="EH162" s="259" t="str">
        <f t="shared" si="267"/>
        <v>$2</v>
      </c>
      <c r="EI162" s="269" t="s">
        <v>275</v>
      </c>
      <c r="EJ162" s="269" t="s">
        <v>275</v>
      </c>
      <c r="EK162" s="248" t="str">
        <f t="shared" ref="EK162:FD162" si="268">EK62</f>
        <v>0</v>
      </c>
      <c r="EL162" s="259" t="str">
        <f t="shared" si="268"/>
        <v>1</v>
      </c>
      <c r="EM162" s="259" t="str">
        <f t="shared" si="268"/>
        <v>-30</v>
      </c>
      <c r="EN162" s="259" t="str">
        <f t="shared" si="268"/>
        <v>5</v>
      </c>
      <c r="EO162" s="259" t="str">
        <f t="shared" si="268"/>
        <v>-8</v>
      </c>
      <c r="EP162" s="259" t="str">
        <f t="shared" si="268"/>
        <v>-1</v>
      </c>
      <c r="EQ162" s="259" t="str">
        <f t="shared" si="268"/>
        <v>0</v>
      </c>
      <c r="ER162" s="259" t="str">
        <f t="shared" si="268"/>
        <v>0</v>
      </c>
      <c r="ES162" s="259" t="str">
        <f t="shared" si="268"/>
        <v>0</v>
      </c>
      <c r="ET162" s="259" t="str">
        <f t="shared" si="268"/>
        <v>0</v>
      </c>
      <c r="EU162" s="259" t="str">
        <f t="shared" si="268"/>
        <v>608</v>
      </c>
      <c r="EV162" s="259" t="str">
        <f t="shared" si="268"/>
        <v>608</v>
      </c>
      <c r="EW162" s="259" t="str">
        <f t="shared" si="268"/>
        <v>47,435</v>
      </c>
      <c r="EX162" s="259" t="str">
        <f t="shared" si="268"/>
        <v>1,304,385</v>
      </c>
      <c r="EY162" s="259" t="str">
        <f t="shared" si="268"/>
        <v>1,727,097</v>
      </c>
      <c r="EZ162" s="259" t="str">
        <f t="shared" si="268"/>
        <v>$109,937</v>
      </c>
      <c r="FA162" s="259" t="str">
        <f t="shared" si="268"/>
        <v>$138,521</v>
      </c>
      <c r="FB162" s="259" t="str">
        <f t="shared" si="268"/>
        <v>$217,490</v>
      </c>
      <c r="FC162" s="259" t="str">
        <f t="shared" si="268"/>
        <v>$910,092</v>
      </c>
      <c r="FD162" s="259" t="str">
        <f t="shared" si="268"/>
        <v>-$2</v>
      </c>
      <c r="FE162" s="269" t="s">
        <v>275</v>
      </c>
    </row>
    <row r="163" spans="1:16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2"/>
      <c r="V163" s="12"/>
      <c r="W163" s="12"/>
      <c r="X163" s="12"/>
      <c r="Y163" s="12"/>
      <c r="Z163" s="12"/>
      <c r="AA163" s="12"/>
      <c r="AB163" s="12"/>
      <c r="AC163" s="248" t="s">
        <v>64</v>
      </c>
      <c r="AD163" s="257" t="str">
        <f t="shared" ca="1" si="59"/>
        <v>$55</v>
      </c>
      <c r="AE163" s="259" t="str">
        <f t="shared" ref="AE163" si="269">AE63</f>
        <v>23,168</v>
      </c>
      <c r="AF163" s="259" t="str">
        <f t="shared" ref="AF163:AS163" si="270">AF63</f>
        <v>998</v>
      </c>
      <c r="AG163" s="259" t="str">
        <f t="shared" si="270"/>
        <v>0</v>
      </c>
      <c r="AH163" s="259" t="str">
        <f t="shared" si="270"/>
        <v>610</v>
      </c>
      <c r="AI163" s="259" t="str">
        <f t="shared" si="270"/>
        <v>130</v>
      </c>
      <c r="AJ163" s="259" t="str">
        <f t="shared" si="270"/>
        <v>25</v>
      </c>
      <c r="AK163" s="259" t="str">
        <f t="shared" si="270"/>
        <v>125</v>
      </c>
      <c r="AL163" s="259" t="str">
        <f t="shared" si="270"/>
        <v>175,325</v>
      </c>
      <c r="AM163" s="259" t="str">
        <f t="shared" si="270"/>
        <v>97</v>
      </c>
      <c r="AN163" s="259" t="str">
        <f t="shared" si="270"/>
        <v>7,330,000</v>
      </c>
      <c r="AO163" s="259" t="str">
        <f t="shared" si="270"/>
        <v>-</v>
      </c>
      <c r="AP163" s="259" t="str">
        <f t="shared" si="270"/>
        <v>-</v>
      </c>
      <c r="AQ163" s="259" t="str">
        <f t="shared" si="270"/>
        <v>-</v>
      </c>
      <c r="AR163" s="259">
        <f t="shared" si="270"/>
        <v>0</v>
      </c>
      <c r="AS163" s="259" t="str">
        <f t="shared" si="270"/>
        <v>0</v>
      </c>
      <c r="AT163" s="259" t="str">
        <f t="shared" ref="AT163:AX163" si="271">AT63</f>
        <v>$3,036,677</v>
      </c>
      <c r="AU163" s="259" t="str">
        <f t="shared" si="271"/>
        <v>$6,707,167</v>
      </c>
      <c r="AV163" s="259" t="str">
        <f t="shared" si="271"/>
        <v>$11,977,138</v>
      </c>
      <c r="AW163" s="259" t="str">
        <f t="shared" si="271"/>
        <v>$21,720,982</v>
      </c>
      <c r="AX163" s="259" t="str">
        <f t="shared" si="271"/>
        <v>$55</v>
      </c>
      <c r="AY163" s="269" t="s">
        <v>275</v>
      </c>
      <c r="AZ163" s="269"/>
      <c r="BA163" s="248" t="str">
        <f t="shared" ref="BA163:BT163" si="272">BA63</f>
        <v>23,168</v>
      </c>
      <c r="BB163" s="259" t="str">
        <f t="shared" si="272"/>
        <v>878</v>
      </c>
      <c r="BC163" s="259" t="str">
        <f t="shared" si="272"/>
        <v>-</v>
      </c>
      <c r="BD163" s="259" t="str">
        <f t="shared" si="272"/>
        <v>707</v>
      </c>
      <c r="BE163" s="259" t="str">
        <f t="shared" si="272"/>
        <v>133</v>
      </c>
      <c r="BF163" s="259" t="str">
        <f t="shared" si="272"/>
        <v>26</v>
      </c>
      <c r="BG163" s="259" t="str">
        <f t="shared" si="272"/>
        <v>128</v>
      </c>
      <c r="BH163" s="259" t="str">
        <f t="shared" si="272"/>
        <v>170,000</v>
      </c>
      <c r="BI163" s="259" t="str">
        <f t="shared" si="272"/>
        <v>138</v>
      </c>
      <c r="BJ163" s="259" t="str">
        <f t="shared" si="272"/>
        <v>6,650,000</v>
      </c>
      <c r="BK163" s="259" t="str">
        <f t="shared" si="272"/>
        <v>-</v>
      </c>
      <c r="BL163" s="259" t="str">
        <f t="shared" si="272"/>
        <v>-</v>
      </c>
      <c r="BM163" s="259" t="str">
        <f t="shared" si="272"/>
        <v>-</v>
      </c>
      <c r="BN163" s="259" t="str">
        <f t="shared" si="272"/>
        <v>-</v>
      </c>
      <c r="BO163" s="259" t="str">
        <f t="shared" si="272"/>
        <v>-</v>
      </c>
      <c r="BP163" s="259" t="str">
        <f t="shared" si="272"/>
        <v>$4,556,686</v>
      </c>
      <c r="BQ163" s="259" t="str">
        <f t="shared" si="272"/>
        <v>$10,495,981</v>
      </c>
      <c r="BR163" s="259" t="str">
        <f t="shared" si="272"/>
        <v>$4,769,149</v>
      </c>
      <c r="BS163" s="259" t="str">
        <f t="shared" si="272"/>
        <v>$31,727,369</v>
      </c>
      <c r="BT163" s="259" t="str">
        <f t="shared" si="272"/>
        <v>$61</v>
      </c>
      <c r="BU163" s="269" t="s">
        <v>275</v>
      </c>
      <c r="BV163" s="269" t="s">
        <v>275</v>
      </c>
      <c r="BW163" s="248" t="str">
        <f t="shared" ref="BW163:CP163" si="273">BW63</f>
        <v>24,000</v>
      </c>
      <c r="BX163" s="259" t="str">
        <f t="shared" si="273"/>
        <v>839</v>
      </c>
      <c r="BY163" s="259">
        <f t="shared" si="273"/>
        <v>0</v>
      </c>
      <c r="BZ163" s="259" t="str">
        <f t="shared" si="273"/>
        <v>698</v>
      </c>
      <c r="CA163" s="259" t="str">
        <f t="shared" si="273"/>
        <v>135</v>
      </c>
      <c r="CB163" s="259" t="str">
        <f t="shared" si="273"/>
        <v>26</v>
      </c>
      <c r="CC163" s="259" t="str">
        <f t="shared" si="273"/>
        <v>131</v>
      </c>
      <c r="CD163" s="259" t="str">
        <f t="shared" si="273"/>
        <v>162,000</v>
      </c>
      <c r="CE163" s="259" t="str">
        <f t="shared" si="273"/>
        <v>130</v>
      </c>
      <c r="CF163" s="259" t="str">
        <f t="shared" si="273"/>
        <v>6,650,000</v>
      </c>
      <c r="CG163" s="259" t="str">
        <f t="shared" si="273"/>
        <v>111,000</v>
      </c>
      <c r="CH163" s="259" t="str">
        <f t="shared" si="273"/>
        <v>120,022</v>
      </c>
      <c r="CI163" s="259" t="str">
        <f t="shared" si="273"/>
        <v>45,000</v>
      </c>
      <c r="CJ163" s="259">
        <f t="shared" si="273"/>
        <v>0</v>
      </c>
      <c r="CK163" s="259" t="str">
        <f t="shared" si="273"/>
        <v>2,397,000</v>
      </c>
      <c r="CL163" s="259" t="str">
        <f t="shared" si="273"/>
        <v>$3,400,000</v>
      </c>
      <c r="CM163" s="259" t="str">
        <f t="shared" si="273"/>
        <v>$7,900,000</v>
      </c>
      <c r="CN163" s="259" t="str">
        <f t="shared" si="273"/>
        <v>$11,000,000</v>
      </c>
      <c r="CO163" s="259" t="str">
        <f t="shared" si="273"/>
        <v>$22,300,000</v>
      </c>
      <c r="CP163" s="259" t="str">
        <f t="shared" si="273"/>
        <v>$52</v>
      </c>
      <c r="CQ163" s="269" t="s">
        <v>275</v>
      </c>
      <c r="CR163" s="269" t="s">
        <v>275</v>
      </c>
      <c r="CS163" s="248" t="str">
        <f t="shared" ref="CS163:DL163" si="274">CS63</f>
        <v>23,445</v>
      </c>
      <c r="CT163" s="259" t="str">
        <f t="shared" si="274"/>
        <v>905</v>
      </c>
      <c r="CU163" s="259" t="str">
        <f t="shared" si="274"/>
        <v>0</v>
      </c>
      <c r="CV163" s="259" t="str">
        <f t="shared" si="274"/>
        <v>672</v>
      </c>
      <c r="CW163" s="259" t="str">
        <f t="shared" si="274"/>
        <v>133</v>
      </c>
      <c r="CX163" s="259" t="str">
        <f t="shared" si="274"/>
        <v>26</v>
      </c>
      <c r="CY163" s="259" t="str">
        <f t="shared" si="274"/>
        <v>128</v>
      </c>
      <c r="CZ163" s="259" t="str">
        <f t="shared" si="274"/>
        <v>169,108</v>
      </c>
      <c r="DA163" s="259" t="str">
        <f t="shared" si="274"/>
        <v>122</v>
      </c>
      <c r="DB163" s="259" t="str">
        <f t="shared" si="274"/>
        <v>6,876,667</v>
      </c>
      <c r="DC163" s="259" t="str">
        <f t="shared" si="274"/>
        <v>-</v>
      </c>
      <c r="DD163" s="259" t="str">
        <f t="shared" si="274"/>
        <v>120,022</v>
      </c>
      <c r="DE163" s="259" t="str">
        <f t="shared" si="274"/>
        <v>-</v>
      </c>
      <c r="DF163" s="259" t="str">
        <f t="shared" si="274"/>
        <v>0</v>
      </c>
      <c r="DG163" s="259" t="str">
        <f t="shared" si="274"/>
        <v>-</v>
      </c>
      <c r="DH163" s="259" t="str">
        <f t="shared" si="274"/>
        <v>$3,664,454</v>
      </c>
      <c r="DI163" s="259" t="str">
        <f t="shared" si="274"/>
        <v>$8,367,716</v>
      </c>
      <c r="DJ163" s="259" t="str">
        <f t="shared" si="274"/>
        <v>$9,248,762</v>
      </c>
      <c r="DK163" s="259" t="str">
        <f t="shared" si="274"/>
        <v>$25,249,450</v>
      </c>
      <c r="DL163" s="259" t="str">
        <f t="shared" si="274"/>
        <v>$56</v>
      </c>
      <c r="DM163" s="269" t="s">
        <v>275</v>
      </c>
      <c r="DN163" s="269" t="s">
        <v>275</v>
      </c>
      <c r="DO163" s="248" t="str">
        <f t="shared" ref="DO163:EH163" si="275">DO63</f>
        <v>0</v>
      </c>
      <c r="DP163" s="259" t="str">
        <f t="shared" si="275"/>
        <v>120</v>
      </c>
      <c r="DQ163" s="259" t="str">
        <f t="shared" si="275"/>
        <v>-</v>
      </c>
      <c r="DR163" s="259" t="str">
        <f t="shared" si="275"/>
        <v>-97</v>
      </c>
      <c r="DS163" s="259" t="str">
        <f t="shared" si="275"/>
        <v>-3</v>
      </c>
      <c r="DT163" s="259" t="str">
        <f t="shared" si="275"/>
        <v>-1</v>
      </c>
      <c r="DU163" s="259" t="str">
        <f t="shared" si="275"/>
        <v>-3</v>
      </c>
      <c r="DV163" s="259" t="str">
        <f t="shared" si="275"/>
        <v>5,325</v>
      </c>
      <c r="DW163" s="259" t="str">
        <f t="shared" si="275"/>
        <v>-41</v>
      </c>
      <c r="DX163" s="259" t="str">
        <f t="shared" si="275"/>
        <v>680,000</v>
      </c>
      <c r="DY163" s="259" t="str">
        <f t="shared" si="275"/>
        <v>-</v>
      </c>
      <c r="DZ163" s="259" t="str">
        <f t="shared" si="275"/>
        <v>-</v>
      </c>
      <c r="EA163" s="259" t="str">
        <f t="shared" si="275"/>
        <v>-</v>
      </c>
      <c r="EB163" s="259" t="str">
        <f t="shared" si="275"/>
        <v>-</v>
      </c>
      <c r="EC163" s="259" t="str">
        <f t="shared" si="275"/>
        <v>-</v>
      </c>
      <c r="ED163" s="259" t="str">
        <f t="shared" si="275"/>
        <v>-$1,520,009</v>
      </c>
      <c r="EE163" s="259" t="str">
        <f t="shared" si="275"/>
        <v>-$3,788,814</v>
      </c>
      <c r="EF163" s="259" t="str">
        <f t="shared" si="275"/>
        <v>$7,207,989</v>
      </c>
      <c r="EG163" s="259" t="str">
        <f t="shared" si="275"/>
        <v>-$10,006,387</v>
      </c>
      <c r="EH163" s="259" t="str">
        <f t="shared" si="275"/>
        <v>-$6</v>
      </c>
      <c r="EI163" s="269" t="s">
        <v>275</v>
      </c>
      <c r="EJ163" s="269" t="s">
        <v>275</v>
      </c>
      <c r="EK163" s="248" t="str">
        <f t="shared" ref="EK163:FD163" si="276">EK63</f>
        <v>-832</v>
      </c>
      <c r="EL163" s="259" t="str">
        <f t="shared" si="276"/>
        <v>39</v>
      </c>
      <c r="EM163" s="259" t="str">
        <f t="shared" si="276"/>
        <v>-</v>
      </c>
      <c r="EN163" s="259" t="str">
        <f t="shared" si="276"/>
        <v>9</v>
      </c>
      <c r="EO163" s="259" t="str">
        <f t="shared" si="276"/>
        <v>-2</v>
      </c>
      <c r="EP163" s="259" t="str">
        <f t="shared" si="276"/>
        <v>0</v>
      </c>
      <c r="EQ163" s="259" t="str">
        <f t="shared" si="276"/>
        <v>-3</v>
      </c>
      <c r="ER163" s="259" t="str">
        <f t="shared" si="276"/>
        <v>8,000</v>
      </c>
      <c r="ES163" s="259" t="str">
        <f t="shared" si="276"/>
        <v>8</v>
      </c>
      <c r="ET163" s="259" t="str">
        <f t="shared" si="276"/>
        <v>0</v>
      </c>
      <c r="EU163" s="259" t="str">
        <f t="shared" si="276"/>
        <v>-</v>
      </c>
      <c r="EV163" s="259" t="str">
        <f t="shared" si="276"/>
        <v>-</v>
      </c>
      <c r="EW163" s="259" t="str">
        <f t="shared" si="276"/>
        <v>-</v>
      </c>
      <c r="EX163" s="259" t="str">
        <f t="shared" si="276"/>
        <v>-</v>
      </c>
      <c r="EY163" s="259" t="str">
        <f t="shared" si="276"/>
        <v>-</v>
      </c>
      <c r="EZ163" s="259" t="str">
        <f t="shared" si="276"/>
        <v>$1,156,686</v>
      </c>
      <c r="FA163" s="259" t="str">
        <f t="shared" si="276"/>
        <v>$2,595,981</v>
      </c>
      <c r="FB163" s="259" t="str">
        <f t="shared" si="276"/>
        <v>-$6,230,851</v>
      </c>
      <c r="FC163" s="259" t="str">
        <f t="shared" si="276"/>
        <v>$9,427,369</v>
      </c>
      <c r="FD163" s="259" t="str">
        <f t="shared" si="276"/>
        <v>$9</v>
      </c>
      <c r="FE163" s="269" t="s">
        <v>275</v>
      </c>
    </row>
    <row r="164" spans="1:16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2"/>
      <c r="V164" s="12"/>
      <c r="W164" s="12"/>
      <c r="X164" s="12"/>
      <c r="Y164" s="12"/>
      <c r="Z164" s="12"/>
      <c r="AA164" s="12"/>
      <c r="AB164" s="12"/>
      <c r="AC164" s="248" t="s">
        <v>156</v>
      </c>
      <c r="AD164" s="257" t="str">
        <f t="shared" ca="1" si="59"/>
        <v>-</v>
      </c>
      <c r="AE164" s="259" t="str">
        <f t="shared" ref="AE164" si="277">AE64</f>
        <v>-</v>
      </c>
      <c r="AF164" s="259" t="str">
        <f t="shared" ref="AF164:AS164" si="278">AF64</f>
        <v>-</v>
      </c>
      <c r="AG164" s="259" t="str">
        <f t="shared" si="278"/>
        <v>-</v>
      </c>
      <c r="AH164" s="259" t="str">
        <f t="shared" si="278"/>
        <v>-</v>
      </c>
      <c r="AI164" s="259" t="str">
        <f t="shared" si="278"/>
        <v>-</v>
      </c>
      <c r="AJ164" s="259" t="str">
        <f t="shared" si="278"/>
        <v>-</v>
      </c>
      <c r="AK164" s="259" t="str">
        <f t="shared" si="278"/>
        <v>-</v>
      </c>
      <c r="AL164" s="259" t="str">
        <f t="shared" si="278"/>
        <v>-</v>
      </c>
      <c r="AM164" s="259" t="str">
        <f t="shared" si="278"/>
        <v>-</v>
      </c>
      <c r="AN164" s="259" t="str">
        <f t="shared" si="278"/>
        <v>-</v>
      </c>
      <c r="AO164" s="259" t="str">
        <f t="shared" si="278"/>
        <v>-</v>
      </c>
      <c r="AP164" s="259" t="str">
        <f t="shared" si="278"/>
        <v>-</v>
      </c>
      <c r="AQ164" s="259" t="str">
        <f t="shared" si="278"/>
        <v>-</v>
      </c>
      <c r="AR164" s="259" t="str">
        <f t="shared" si="278"/>
        <v>-</v>
      </c>
      <c r="AS164" s="259" t="str">
        <f t="shared" si="278"/>
        <v>-</v>
      </c>
      <c r="AT164" s="259" t="str">
        <f t="shared" ref="AT164:AX164" si="279">AT64</f>
        <v>-</v>
      </c>
      <c r="AU164" s="259" t="str">
        <f t="shared" si="279"/>
        <v>-</v>
      </c>
      <c r="AV164" s="259" t="str">
        <f t="shared" si="279"/>
        <v>-</v>
      </c>
      <c r="AW164" s="259" t="str">
        <f t="shared" si="279"/>
        <v>-</v>
      </c>
      <c r="AX164" s="259" t="str">
        <f t="shared" si="279"/>
        <v>-</v>
      </c>
      <c r="AY164" s="269" t="s">
        <v>275</v>
      </c>
      <c r="AZ164" s="269"/>
      <c r="BA164" s="248" t="str">
        <f t="shared" ref="BA164:BT164" si="280">BA64</f>
        <v>-</v>
      </c>
      <c r="BB164" s="259" t="str">
        <f t="shared" si="280"/>
        <v>-</v>
      </c>
      <c r="BC164" s="259" t="str">
        <f t="shared" si="280"/>
        <v>-</v>
      </c>
      <c r="BD164" s="259" t="str">
        <f t="shared" si="280"/>
        <v>-</v>
      </c>
      <c r="BE164" s="259" t="str">
        <f t="shared" si="280"/>
        <v>-</v>
      </c>
      <c r="BF164" s="259" t="str">
        <f t="shared" si="280"/>
        <v>-</v>
      </c>
      <c r="BG164" s="259" t="str">
        <f t="shared" si="280"/>
        <v>-</v>
      </c>
      <c r="BH164" s="259" t="str">
        <f t="shared" si="280"/>
        <v>-</v>
      </c>
      <c r="BI164" s="259" t="str">
        <f t="shared" si="280"/>
        <v>-</v>
      </c>
      <c r="BJ164" s="259" t="str">
        <f t="shared" si="280"/>
        <v>-</v>
      </c>
      <c r="BK164" s="259" t="str">
        <f t="shared" si="280"/>
        <v>-</v>
      </c>
      <c r="BL164" s="259" t="str">
        <f t="shared" si="280"/>
        <v>-</v>
      </c>
      <c r="BM164" s="259" t="str">
        <f t="shared" si="280"/>
        <v>-</v>
      </c>
      <c r="BN164" s="259" t="str">
        <f t="shared" si="280"/>
        <v>-</v>
      </c>
      <c r="BO164" s="259" t="str">
        <f t="shared" si="280"/>
        <v>-</v>
      </c>
      <c r="BP164" s="259" t="str">
        <f t="shared" si="280"/>
        <v>-</v>
      </c>
      <c r="BQ164" s="259" t="str">
        <f t="shared" si="280"/>
        <v>-</v>
      </c>
      <c r="BR164" s="259" t="str">
        <f t="shared" si="280"/>
        <v>-</v>
      </c>
      <c r="BS164" s="259" t="str">
        <f t="shared" si="280"/>
        <v>-</v>
      </c>
      <c r="BT164" s="259" t="str">
        <f t="shared" si="280"/>
        <v>-</v>
      </c>
      <c r="BU164" s="269" t="s">
        <v>275</v>
      </c>
      <c r="BV164" s="269" t="s">
        <v>275</v>
      </c>
      <c r="BW164" s="248" t="str">
        <f t="shared" ref="BW164:CP164" si="281">BW64</f>
        <v>13,706</v>
      </c>
      <c r="BX164" s="259" t="str">
        <f t="shared" si="281"/>
        <v>429</v>
      </c>
      <c r="BY164" s="259" t="str">
        <f t="shared" si="281"/>
        <v>37</v>
      </c>
      <c r="BZ164" s="259" t="str">
        <f t="shared" si="281"/>
        <v>319</v>
      </c>
      <c r="CA164" s="259" t="str">
        <f t="shared" si="281"/>
        <v>50</v>
      </c>
      <c r="CB164" s="259" t="str">
        <f t="shared" si="281"/>
        <v>13</v>
      </c>
      <c r="CC164" s="259" t="str">
        <f t="shared" si="281"/>
        <v>8</v>
      </c>
      <c r="CD164" s="259" t="str">
        <f t="shared" si="281"/>
        <v>3,000</v>
      </c>
      <c r="CE164" s="259" t="str">
        <f t="shared" si="281"/>
        <v>15</v>
      </c>
      <c r="CF164" s="259" t="str">
        <f t="shared" si="281"/>
        <v>568,000</v>
      </c>
      <c r="CG164" s="259" t="str">
        <f t="shared" si="281"/>
        <v>859</v>
      </c>
      <c r="CH164" s="259" t="str">
        <f t="shared" si="281"/>
        <v>859</v>
      </c>
      <c r="CI164" s="259" t="str">
        <f t="shared" si="281"/>
        <v>59,111</v>
      </c>
      <c r="CJ164" s="259" t="str">
        <f t="shared" si="281"/>
        <v>263,246</v>
      </c>
      <c r="CK164" s="259" t="str">
        <f t="shared" si="281"/>
        <v>290,563</v>
      </c>
      <c r="CL164" s="259" t="str">
        <f t="shared" si="281"/>
        <v>$913,484</v>
      </c>
      <c r="CM164" s="259" t="str">
        <f t="shared" si="281"/>
        <v>$2,351,597</v>
      </c>
      <c r="CN164" s="259" t="str">
        <f t="shared" si="281"/>
        <v>$1,809,527</v>
      </c>
      <c r="CO164" s="259" t="str">
        <f t="shared" si="281"/>
        <v>$5,074,608</v>
      </c>
      <c r="CP164" s="259" t="str">
        <f t="shared" si="281"/>
        <v>$51</v>
      </c>
      <c r="CQ164" s="269" t="s">
        <v>275</v>
      </c>
      <c r="CR164" s="269" t="s">
        <v>275</v>
      </c>
      <c r="CS164" s="248" t="str">
        <f t="shared" ref="CS164:DL164" si="282">CS64</f>
        <v>-</v>
      </c>
      <c r="CT164" s="259" t="str">
        <f t="shared" si="282"/>
        <v>-</v>
      </c>
      <c r="CU164" s="259" t="str">
        <f t="shared" si="282"/>
        <v>-</v>
      </c>
      <c r="CV164" s="259" t="str">
        <f t="shared" si="282"/>
        <v>-</v>
      </c>
      <c r="CW164" s="259" t="str">
        <f t="shared" si="282"/>
        <v>-</v>
      </c>
      <c r="CX164" s="259" t="str">
        <f t="shared" si="282"/>
        <v>-</v>
      </c>
      <c r="CY164" s="259" t="str">
        <f t="shared" si="282"/>
        <v>-</v>
      </c>
      <c r="CZ164" s="259" t="str">
        <f t="shared" si="282"/>
        <v>-</v>
      </c>
      <c r="DA164" s="259" t="str">
        <f t="shared" si="282"/>
        <v>-</v>
      </c>
      <c r="DB164" s="259" t="str">
        <f t="shared" si="282"/>
        <v>-</v>
      </c>
      <c r="DC164" s="259" t="str">
        <f t="shared" si="282"/>
        <v>-</v>
      </c>
      <c r="DD164" s="259" t="str">
        <f t="shared" si="282"/>
        <v>-</v>
      </c>
      <c r="DE164" s="259" t="str">
        <f t="shared" si="282"/>
        <v>-</v>
      </c>
      <c r="DF164" s="259" t="str">
        <f t="shared" si="282"/>
        <v>-</v>
      </c>
      <c r="DG164" s="259" t="str">
        <f t="shared" si="282"/>
        <v>-</v>
      </c>
      <c r="DH164" s="259" t="str">
        <f t="shared" si="282"/>
        <v>-</v>
      </c>
      <c r="DI164" s="259" t="str">
        <f t="shared" si="282"/>
        <v>-</v>
      </c>
      <c r="DJ164" s="259" t="str">
        <f t="shared" si="282"/>
        <v>-</v>
      </c>
      <c r="DK164" s="259" t="str">
        <f t="shared" si="282"/>
        <v>-</v>
      </c>
      <c r="DL164" s="259" t="str">
        <f t="shared" si="282"/>
        <v>-</v>
      </c>
      <c r="DM164" s="269" t="s">
        <v>275</v>
      </c>
      <c r="DN164" s="269" t="s">
        <v>275</v>
      </c>
      <c r="DO164" s="248" t="str">
        <f t="shared" ref="DO164:EH164" si="283">DO64</f>
        <v>-</v>
      </c>
      <c r="DP164" s="259" t="str">
        <f t="shared" si="283"/>
        <v>-</v>
      </c>
      <c r="DQ164" s="259" t="str">
        <f t="shared" si="283"/>
        <v>-</v>
      </c>
      <c r="DR164" s="259" t="str">
        <f t="shared" si="283"/>
        <v>-</v>
      </c>
      <c r="DS164" s="259" t="str">
        <f t="shared" si="283"/>
        <v>-</v>
      </c>
      <c r="DT164" s="259" t="str">
        <f t="shared" si="283"/>
        <v>-</v>
      </c>
      <c r="DU164" s="259" t="str">
        <f t="shared" si="283"/>
        <v>-</v>
      </c>
      <c r="DV164" s="259" t="str">
        <f t="shared" si="283"/>
        <v>-</v>
      </c>
      <c r="DW164" s="259" t="str">
        <f t="shared" si="283"/>
        <v>-</v>
      </c>
      <c r="DX164" s="259" t="str">
        <f t="shared" si="283"/>
        <v>-</v>
      </c>
      <c r="DY164" s="259" t="str">
        <f t="shared" si="283"/>
        <v>-</v>
      </c>
      <c r="DZ164" s="259" t="str">
        <f t="shared" si="283"/>
        <v>-</v>
      </c>
      <c r="EA164" s="259" t="str">
        <f t="shared" si="283"/>
        <v>-</v>
      </c>
      <c r="EB164" s="259" t="str">
        <f t="shared" si="283"/>
        <v>-</v>
      </c>
      <c r="EC164" s="259" t="str">
        <f t="shared" si="283"/>
        <v>-</v>
      </c>
      <c r="ED164" s="259" t="str">
        <f t="shared" si="283"/>
        <v>-</v>
      </c>
      <c r="EE164" s="259" t="str">
        <f t="shared" si="283"/>
        <v>-</v>
      </c>
      <c r="EF164" s="259" t="str">
        <f t="shared" si="283"/>
        <v>-</v>
      </c>
      <c r="EG164" s="259" t="str">
        <f t="shared" si="283"/>
        <v>-</v>
      </c>
      <c r="EH164" s="259" t="str">
        <f t="shared" si="283"/>
        <v>-</v>
      </c>
      <c r="EI164" s="269" t="s">
        <v>275</v>
      </c>
      <c r="EJ164" s="269" t="s">
        <v>275</v>
      </c>
      <c r="EK164" s="248" t="str">
        <f t="shared" ref="EK164:FD164" si="284">EK64</f>
        <v>-</v>
      </c>
      <c r="EL164" s="259" t="str">
        <f t="shared" si="284"/>
        <v>-</v>
      </c>
      <c r="EM164" s="259" t="str">
        <f t="shared" si="284"/>
        <v>-</v>
      </c>
      <c r="EN164" s="259" t="str">
        <f t="shared" si="284"/>
        <v>-</v>
      </c>
      <c r="EO164" s="259" t="str">
        <f t="shared" si="284"/>
        <v>-</v>
      </c>
      <c r="EP164" s="259" t="str">
        <f t="shared" si="284"/>
        <v>-</v>
      </c>
      <c r="EQ164" s="259" t="str">
        <f t="shared" si="284"/>
        <v>-</v>
      </c>
      <c r="ER164" s="259" t="str">
        <f t="shared" si="284"/>
        <v>-</v>
      </c>
      <c r="ES164" s="259" t="str">
        <f t="shared" si="284"/>
        <v>-</v>
      </c>
      <c r="ET164" s="259" t="str">
        <f t="shared" si="284"/>
        <v>-</v>
      </c>
      <c r="EU164" s="259" t="str">
        <f t="shared" si="284"/>
        <v>-</v>
      </c>
      <c r="EV164" s="259" t="str">
        <f t="shared" si="284"/>
        <v>-</v>
      </c>
      <c r="EW164" s="259" t="str">
        <f t="shared" si="284"/>
        <v>-</v>
      </c>
      <c r="EX164" s="259" t="str">
        <f t="shared" si="284"/>
        <v>-</v>
      </c>
      <c r="EY164" s="259" t="str">
        <f t="shared" si="284"/>
        <v>-</v>
      </c>
      <c r="EZ164" s="259" t="str">
        <f t="shared" si="284"/>
        <v>-</v>
      </c>
      <c r="FA164" s="259" t="str">
        <f t="shared" si="284"/>
        <v>-</v>
      </c>
      <c r="FB164" s="259" t="str">
        <f t="shared" si="284"/>
        <v>-</v>
      </c>
      <c r="FC164" s="259" t="str">
        <f t="shared" si="284"/>
        <v>-</v>
      </c>
      <c r="FD164" s="259" t="str">
        <f t="shared" si="284"/>
        <v>-</v>
      </c>
      <c r="FE164" s="269" t="s">
        <v>275</v>
      </c>
    </row>
    <row r="165" spans="1:16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2"/>
      <c r="V165" s="12"/>
      <c r="W165" s="12"/>
      <c r="X165" s="12"/>
      <c r="Y165" s="12"/>
      <c r="Z165" s="12"/>
      <c r="AA165" s="12"/>
      <c r="AB165" s="12"/>
      <c r="AC165" s="248" t="s">
        <v>334</v>
      </c>
      <c r="AD165" s="257" t="str">
        <f t="shared" ca="1" si="59"/>
        <v>$61</v>
      </c>
      <c r="AE165" s="259" t="str">
        <f t="shared" ref="AE165" si="285">AE65</f>
        <v>9,366</v>
      </c>
      <c r="AF165" s="259" t="str">
        <f t="shared" ref="AF165:AS165" si="286">AF65</f>
        <v>664</v>
      </c>
      <c r="AG165" s="259" t="str">
        <f t="shared" si="286"/>
        <v>0</v>
      </c>
      <c r="AH165" s="259" t="str">
        <f t="shared" si="286"/>
        <v>335</v>
      </c>
      <c r="AI165" s="259" t="str">
        <f t="shared" si="286"/>
        <v>22</v>
      </c>
      <c r="AJ165" s="259" t="str">
        <f t="shared" si="286"/>
        <v>2</v>
      </c>
      <c r="AK165" s="259" t="str">
        <f t="shared" si="286"/>
        <v>107</v>
      </c>
      <c r="AL165" s="259" t="str">
        <f t="shared" si="286"/>
        <v>209,630</v>
      </c>
      <c r="AM165" s="259" t="str">
        <f t="shared" si="286"/>
        <v>44</v>
      </c>
      <c r="AN165" s="259" t="str">
        <f t="shared" si="286"/>
        <v>232,000</v>
      </c>
      <c r="AO165" s="259" t="str">
        <f t="shared" si="286"/>
        <v>226,280</v>
      </c>
      <c r="AP165" s="259" t="str">
        <f t="shared" si="286"/>
        <v>226,280</v>
      </c>
      <c r="AQ165" s="259" t="str">
        <f t="shared" si="286"/>
        <v>19,667</v>
      </c>
      <c r="AR165" s="259" t="str">
        <f t="shared" si="286"/>
        <v>11,081</v>
      </c>
      <c r="AS165" s="259" t="str">
        <f t="shared" si="286"/>
        <v>87,030</v>
      </c>
      <c r="AT165" s="259" t="str">
        <f t="shared" ref="AT165:AX165" si="287">AT65</f>
        <v>$21,290,073</v>
      </c>
      <c r="AU165" s="259" t="str">
        <f t="shared" si="287"/>
        <v>$17,729,685</v>
      </c>
      <c r="AV165" s="259" t="str">
        <f t="shared" si="287"/>
        <v>$17,279,889</v>
      </c>
      <c r="AW165" s="259" t="str">
        <f t="shared" si="287"/>
        <v>$57,237,630</v>
      </c>
      <c r="AX165" s="259" t="str">
        <f t="shared" si="287"/>
        <v>$61</v>
      </c>
      <c r="AY165" s="269" t="s">
        <v>275</v>
      </c>
      <c r="AZ165" s="269"/>
      <c r="BA165" s="248" t="str">
        <f t="shared" ref="BA165:BT165" si="288">BA65</f>
        <v>9,336</v>
      </c>
      <c r="BB165" s="259" t="str">
        <f t="shared" si="288"/>
        <v>664</v>
      </c>
      <c r="BC165" s="259">
        <f t="shared" si="288"/>
        <v>0</v>
      </c>
      <c r="BD165" s="259" t="str">
        <f t="shared" si="288"/>
        <v>736</v>
      </c>
      <c r="BE165" s="259" t="str">
        <f t="shared" si="288"/>
        <v>23</v>
      </c>
      <c r="BF165" s="259" t="str">
        <f t="shared" si="288"/>
        <v>2</v>
      </c>
      <c r="BG165" s="259" t="str">
        <f t="shared" si="288"/>
        <v>107</v>
      </c>
      <c r="BH165" s="259" t="str">
        <f t="shared" si="288"/>
        <v>209,630</v>
      </c>
      <c r="BI165" s="259" t="str">
        <f t="shared" si="288"/>
        <v>44</v>
      </c>
      <c r="BJ165" s="259" t="str">
        <f t="shared" si="288"/>
        <v>232,000</v>
      </c>
      <c r="BK165" s="259" t="str">
        <f t="shared" si="288"/>
        <v>124,561</v>
      </c>
      <c r="BL165" s="259" t="str">
        <f t="shared" si="288"/>
        <v>124,561</v>
      </c>
      <c r="BM165" s="259" t="str">
        <f t="shared" si="288"/>
        <v>11,926</v>
      </c>
      <c r="BN165" s="259">
        <f t="shared" si="288"/>
        <v>0</v>
      </c>
      <c r="BO165" s="259" t="str">
        <f t="shared" si="288"/>
        <v>209,098</v>
      </c>
      <c r="BP165" s="259" t="str">
        <f t="shared" si="288"/>
        <v>$10,229,575</v>
      </c>
      <c r="BQ165" s="259" t="str">
        <f t="shared" si="288"/>
        <v>$3,758,664</v>
      </c>
      <c r="BR165" s="259" t="str">
        <f t="shared" si="288"/>
        <v>$7,405,220</v>
      </c>
      <c r="BS165" s="259" t="str">
        <f t="shared" si="288"/>
        <v>$36,396,279</v>
      </c>
      <c r="BT165" s="259" t="str">
        <f t="shared" si="288"/>
        <v>$60</v>
      </c>
      <c r="BU165" s="269" t="s">
        <v>275</v>
      </c>
      <c r="BV165" s="269" t="s">
        <v>275</v>
      </c>
      <c r="BW165" s="248" t="str">
        <f t="shared" ref="BW165:CP165" si="289">BW65</f>
        <v>9,366</v>
      </c>
      <c r="BX165" s="259" t="str">
        <f t="shared" si="289"/>
        <v>664</v>
      </c>
      <c r="BY165" s="259" t="str">
        <f t="shared" si="289"/>
        <v>-</v>
      </c>
      <c r="BZ165" s="259" t="str">
        <f t="shared" si="289"/>
        <v>736</v>
      </c>
      <c r="CA165" s="259" t="str">
        <f t="shared" si="289"/>
        <v>23</v>
      </c>
      <c r="CB165" s="259" t="str">
        <f t="shared" si="289"/>
        <v>2</v>
      </c>
      <c r="CC165" s="259" t="str">
        <f t="shared" si="289"/>
        <v>107</v>
      </c>
      <c r="CD165" s="259" t="str">
        <f t="shared" si="289"/>
        <v>209,630</v>
      </c>
      <c r="CE165" s="259" t="str">
        <f t="shared" si="289"/>
        <v>44</v>
      </c>
      <c r="CF165" s="259" t="str">
        <f t="shared" si="289"/>
        <v>232,000</v>
      </c>
      <c r="CG165" s="259" t="str">
        <f t="shared" si="289"/>
        <v>-</v>
      </c>
      <c r="CH165" s="259" t="str">
        <f t="shared" si="289"/>
        <v>201,293</v>
      </c>
      <c r="CI165" s="259" t="str">
        <f t="shared" si="289"/>
        <v>75,727</v>
      </c>
      <c r="CJ165" s="259">
        <f t="shared" si="289"/>
        <v>0</v>
      </c>
      <c r="CK165" s="259" t="str">
        <f t="shared" si="289"/>
        <v>292,193</v>
      </c>
      <c r="CL165" s="259" t="str">
        <f t="shared" si="289"/>
        <v>$10,805,041</v>
      </c>
      <c r="CM165" s="259" t="str">
        <f t="shared" si="289"/>
        <v>$5,978,000</v>
      </c>
      <c r="CN165" s="259" t="str">
        <f t="shared" si="289"/>
        <v>$12,123,843</v>
      </c>
      <c r="CO165" s="259" t="str">
        <f t="shared" si="289"/>
        <v>$29,162,864</v>
      </c>
      <c r="CP165" s="259" t="str">
        <f t="shared" si="289"/>
        <v>$57</v>
      </c>
      <c r="CQ165" s="269" t="s">
        <v>275</v>
      </c>
      <c r="CR165" s="269" t="s">
        <v>275</v>
      </c>
      <c r="CS165" s="248" t="str">
        <f t="shared" ref="CS165:DL165" si="290">CS65</f>
        <v>9,356</v>
      </c>
      <c r="CT165" s="259" t="str">
        <f t="shared" si="290"/>
        <v>664</v>
      </c>
      <c r="CU165" s="259" t="str">
        <f t="shared" si="290"/>
        <v>0</v>
      </c>
      <c r="CV165" s="259" t="str">
        <f t="shared" si="290"/>
        <v>335</v>
      </c>
      <c r="CW165" s="259" t="str">
        <f t="shared" si="290"/>
        <v>22</v>
      </c>
      <c r="CX165" s="259" t="str">
        <f t="shared" si="290"/>
        <v>2</v>
      </c>
      <c r="CY165" s="259" t="str">
        <f t="shared" si="290"/>
        <v>107</v>
      </c>
      <c r="CZ165" s="259" t="str">
        <f t="shared" si="290"/>
        <v>209,630</v>
      </c>
      <c r="DA165" s="259" t="str">
        <f t="shared" si="290"/>
        <v>44</v>
      </c>
      <c r="DB165" s="259" t="str">
        <f t="shared" si="290"/>
        <v>232,000</v>
      </c>
      <c r="DC165" s="259" t="str">
        <f t="shared" si="290"/>
        <v>175,421</v>
      </c>
      <c r="DD165" s="259" t="str">
        <f t="shared" si="290"/>
        <v>184,045</v>
      </c>
      <c r="DE165" s="259" t="str">
        <f t="shared" si="290"/>
        <v>35,773</v>
      </c>
      <c r="DF165" s="259" t="str">
        <f t="shared" si="290"/>
        <v>5,541</v>
      </c>
      <c r="DG165" s="259" t="str">
        <f t="shared" si="290"/>
        <v>196,107</v>
      </c>
      <c r="DH165" s="259" t="str">
        <f t="shared" si="290"/>
        <v>$14,108,230</v>
      </c>
      <c r="DI165" s="259" t="str">
        <f t="shared" si="290"/>
        <v>$9,155,450</v>
      </c>
      <c r="DJ165" s="259" t="str">
        <f t="shared" si="290"/>
        <v>$12,269,651</v>
      </c>
      <c r="DK165" s="259" t="str">
        <f t="shared" si="290"/>
        <v>$40,932,258</v>
      </c>
      <c r="DL165" s="259" t="str">
        <f t="shared" si="290"/>
        <v>$59</v>
      </c>
      <c r="DM165" s="269" t="s">
        <v>275</v>
      </c>
      <c r="DN165" s="269" t="s">
        <v>275</v>
      </c>
      <c r="DO165" s="248" t="str">
        <f t="shared" ref="DO165:EH165" si="291">DO65</f>
        <v>30</v>
      </c>
      <c r="DP165" s="259" t="str">
        <f t="shared" si="291"/>
        <v>0</v>
      </c>
      <c r="DQ165" s="259" t="str">
        <f t="shared" si="291"/>
        <v>0</v>
      </c>
      <c r="DR165" s="259" t="str">
        <f t="shared" si="291"/>
        <v>0</v>
      </c>
      <c r="DS165" s="259" t="str">
        <f t="shared" si="291"/>
        <v>0</v>
      </c>
      <c r="DT165" s="259" t="str">
        <f t="shared" si="291"/>
        <v>0</v>
      </c>
      <c r="DU165" s="259" t="str">
        <f t="shared" si="291"/>
        <v>0</v>
      </c>
      <c r="DV165" s="259" t="str">
        <f t="shared" si="291"/>
        <v>0</v>
      </c>
      <c r="DW165" s="259" t="str">
        <f t="shared" si="291"/>
        <v>0</v>
      </c>
      <c r="DX165" s="259" t="str">
        <f t="shared" si="291"/>
        <v>0</v>
      </c>
      <c r="DY165" s="259" t="str">
        <f t="shared" si="291"/>
        <v>101,719</v>
      </c>
      <c r="DZ165" s="259" t="str">
        <f t="shared" si="291"/>
        <v>101,719</v>
      </c>
      <c r="EA165" s="259" t="str">
        <f t="shared" si="291"/>
        <v>7,741</v>
      </c>
      <c r="EB165" s="259" t="str">
        <f t="shared" si="291"/>
        <v>11,081</v>
      </c>
      <c r="EC165" s="259" t="str">
        <f t="shared" si="291"/>
        <v>-122,068</v>
      </c>
      <c r="ED165" s="259" t="str">
        <f t="shared" si="291"/>
        <v>$11,060,498</v>
      </c>
      <c r="EE165" s="259" t="str">
        <f t="shared" si="291"/>
        <v>$13,971,021</v>
      </c>
      <c r="EF165" s="259" t="str">
        <f t="shared" si="291"/>
        <v>$9,874,669</v>
      </c>
      <c r="EG165" s="259" t="str">
        <f t="shared" si="291"/>
        <v>$20,841,351</v>
      </c>
      <c r="EH165" s="259" t="str">
        <f t="shared" si="291"/>
        <v>$1</v>
      </c>
      <c r="EI165" s="269" t="s">
        <v>275</v>
      </c>
      <c r="EJ165" s="269" t="s">
        <v>275</v>
      </c>
      <c r="EK165" s="248" t="str">
        <f t="shared" ref="EK165:FD165" si="292">EK65</f>
        <v>-30</v>
      </c>
      <c r="EL165" s="259" t="str">
        <f t="shared" si="292"/>
        <v>0</v>
      </c>
      <c r="EM165" s="259" t="str">
        <f t="shared" si="292"/>
        <v>-</v>
      </c>
      <c r="EN165" s="259" t="str">
        <f t="shared" si="292"/>
        <v>0</v>
      </c>
      <c r="EO165" s="259" t="str">
        <f t="shared" si="292"/>
        <v>0</v>
      </c>
      <c r="EP165" s="259" t="str">
        <f t="shared" si="292"/>
        <v>0</v>
      </c>
      <c r="EQ165" s="259" t="str">
        <f t="shared" si="292"/>
        <v>0</v>
      </c>
      <c r="ER165" s="259" t="str">
        <f t="shared" si="292"/>
        <v>0</v>
      </c>
      <c r="ES165" s="259" t="str">
        <f t="shared" si="292"/>
        <v>0</v>
      </c>
      <c r="ET165" s="259" t="str">
        <f t="shared" si="292"/>
        <v>0</v>
      </c>
      <c r="EU165" s="259" t="str">
        <f t="shared" si="292"/>
        <v>-</v>
      </c>
      <c r="EV165" s="259" t="str">
        <f t="shared" si="292"/>
        <v>-76,732</v>
      </c>
      <c r="EW165" s="259" t="str">
        <f t="shared" si="292"/>
        <v>-63,801</v>
      </c>
      <c r="EX165" s="259" t="str">
        <f t="shared" si="292"/>
        <v>#VALUE!</v>
      </c>
      <c r="EY165" s="259" t="str">
        <f t="shared" si="292"/>
        <v>-83,095</v>
      </c>
      <c r="EZ165" s="259" t="str">
        <f t="shared" si="292"/>
        <v>-$575,466</v>
      </c>
      <c r="FA165" s="259" t="str">
        <f t="shared" si="292"/>
        <v>-$2,219,336</v>
      </c>
      <c r="FB165" s="259" t="str">
        <f t="shared" si="292"/>
        <v>-$4,718,623</v>
      </c>
      <c r="FC165" s="259" t="str">
        <f t="shared" si="292"/>
        <v>$7,233,415</v>
      </c>
      <c r="FD165" s="259" t="str">
        <f t="shared" si="292"/>
        <v>$3</v>
      </c>
      <c r="FE165" s="269" t="s">
        <v>275</v>
      </c>
    </row>
    <row r="166" spans="1:16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248" t="s">
        <v>157</v>
      </c>
      <c r="AD166" s="257" t="str">
        <f t="shared" ca="1" si="59"/>
        <v>-</v>
      </c>
      <c r="AE166" s="259" t="str">
        <f t="shared" ref="AE166" si="293">AE66</f>
        <v>-</v>
      </c>
      <c r="AF166" s="259" t="str">
        <f t="shared" ref="AF166:AS166" si="294">AF66</f>
        <v>-</v>
      </c>
      <c r="AG166" s="259" t="str">
        <f t="shared" si="294"/>
        <v>-</v>
      </c>
      <c r="AH166" s="259" t="str">
        <f t="shared" si="294"/>
        <v>-</v>
      </c>
      <c r="AI166" s="259" t="str">
        <f t="shared" si="294"/>
        <v>-</v>
      </c>
      <c r="AJ166" s="259" t="str">
        <f t="shared" si="294"/>
        <v>-</v>
      </c>
      <c r="AK166" s="259" t="str">
        <f t="shared" si="294"/>
        <v>-</v>
      </c>
      <c r="AL166" s="259" t="str">
        <f t="shared" si="294"/>
        <v>-</v>
      </c>
      <c r="AM166" s="259" t="str">
        <f t="shared" si="294"/>
        <v>-</v>
      </c>
      <c r="AN166" s="259" t="str">
        <f t="shared" si="294"/>
        <v>-</v>
      </c>
      <c r="AO166" s="259" t="str">
        <f t="shared" si="294"/>
        <v>-</v>
      </c>
      <c r="AP166" s="259" t="str">
        <f t="shared" si="294"/>
        <v>-</v>
      </c>
      <c r="AQ166" s="259" t="str">
        <f t="shared" si="294"/>
        <v>-</v>
      </c>
      <c r="AR166" s="259" t="str">
        <f t="shared" si="294"/>
        <v>-</v>
      </c>
      <c r="AS166" s="259" t="str">
        <f t="shared" si="294"/>
        <v>-</v>
      </c>
      <c r="AT166" s="259" t="str">
        <f t="shared" ref="AT166:AX166" si="295">AT66</f>
        <v>-</v>
      </c>
      <c r="AU166" s="259" t="str">
        <f t="shared" si="295"/>
        <v>-</v>
      </c>
      <c r="AV166" s="259" t="str">
        <f t="shared" si="295"/>
        <v>-</v>
      </c>
      <c r="AW166" s="259" t="str">
        <f t="shared" si="295"/>
        <v>-</v>
      </c>
      <c r="AX166" s="259" t="str">
        <f t="shared" si="295"/>
        <v>-</v>
      </c>
      <c r="AY166" s="269" t="s">
        <v>275</v>
      </c>
      <c r="AZ166" s="269"/>
      <c r="BA166" s="248" t="str">
        <f t="shared" ref="BA166:BT166" si="296">BA66</f>
        <v>-</v>
      </c>
      <c r="BB166" s="259" t="str">
        <f t="shared" si="296"/>
        <v>-</v>
      </c>
      <c r="BC166" s="259" t="str">
        <f t="shared" si="296"/>
        <v>-</v>
      </c>
      <c r="BD166" s="259" t="str">
        <f t="shared" si="296"/>
        <v>-</v>
      </c>
      <c r="BE166" s="259" t="str">
        <f t="shared" si="296"/>
        <v>-</v>
      </c>
      <c r="BF166" s="259" t="str">
        <f t="shared" si="296"/>
        <v>-</v>
      </c>
      <c r="BG166" s="259" t="str">
        <f t="shared" si="296"/>
        <v>-</v>
      </c>
      <c r="BH166" s="259" t="str">
        <f t="shared" si="296"/>
        <v>-</v>
      </c>
      <c r="BI166" s="259" t="str">
        <f t="shared" si="296"/>
        <v>-</v>
      </c>
      <c r="BJ166" s="259" t="str">
        <f t="shared" si="296"/>
        <v>-</v>
      </c>
      <c r="BK166" s="259" t="str">
        <f t="shared" si="296"/>
        <v>-</v>
      </c>
      <c r="BL166" s="259" t="str">
        <f t="shared" si="296"/>
        <v>-</v>
      </c>
      <c r="BM166" s="259" t="str">
        <f t="shared" si="296"/>
        <v>-</v>
      </c>
      <c r="BN166" s="259" t="str">
        <f t="shared" si="296"/>
        <v>-</v>
      </c>
      <c r="BO166" s="259" t="str">
        <f t="shared" si="296"/>
        <v>-</v>
      </c>
      <c r="BP166" s="259" t="str">
        <f t="shared" si="296"/>
        <v>-</v>
      </c>
      <c r="BQ166" s="259" t="str">
        <f t="shared" si="296"/>
        <v>-</v>
      </c>
      <c r="BR166" s="259" t="str">
        <f t="shared" si="296"/>
        <v>-</v>
      </c>
      <c r="BS166" s="259" t="str">
        <f t="shared" si="296"/>
        <v>-</v>
      </c>
      <c r="BT166" s="259" t="str">
        <f t="shared" si="296"/>
        <v>-</v>
      </c>
      <c r="BU166" s="269" t="s">
        <v>275</v>
      </c>
      <c r="BV166" s="269" t="s">
        <v>275</v>
      </c>
      <c r="BW166" s="248" t="str">
        <f t="shared" ref="BW166:CP166" si="297">BW66</f>
        <v>13,295</v>
      </c>
      <c r="BX166" s="259" t="str">
        <f t="shared" si="297"/>
        <v>700</v>
      </c>
      <c r="BY166" s="259" t="str">
        <f t="shared" si="297"/>
        <v>150</v>
      </c>
      <c r="BZ166" s="259" t="str">
        <f t="shared" si="297"/>
        <v>2,342</v>
      </c>
      <c r="CA166" s="259" t="str">
        <f t="shared" si="297"/>
        <v>5</v>
      </c>
      <c r="CB166" s="259" t="str">
        <f t="shared" si="297"/>
        <v>3</v>
      </c>
      <c r="CC166" s="259" t="str">
        <f t="shared" si="297"/>
        <v>66</v>
      </c>
      <c r="CD166" s="259" t="str">
        <f t="shared" si="297"/>
        <v>228,585</v>
      </c>
      <c r="CE166" s="259" t="str">
        <f t="shared" si="297"/>
        <v>66</v>
      </c>
      <c r="CF166" s="259" t="str">
        <f t="shared" si="297"/>
        <v>858,810</v>
      </c>
      <c r="CG166" s="259" t="str">
        <f t="shared" si="297"/>
        <v>470,973</v>
      </c>
      <c r="CH166" s="259" t="str">
        <f t="shared" si="297"/>
        <v>470,973</v>
      </c>
      <c r="CI166" s="259" t="str">
        <f t="shared" si="297"/>
        <v>2,514</v>
      </c>
      <c r="CJ166" s="259" t="str">
        <f t="shared" si="297"/>
        <v>938,953</v>
      </c>
      <c r="CK166" s="259" t="str">
        <f t="shared" si="297"/>
        <v>2,105,971</v>
      </c>
      <c r="CL166" s="259" t="str">
        <f t="shared" si="297"/>
        <v>-</v>
      </c>
      <c r="CM166" s="259" t="str">
        <f t="shared" si="297"/>
        <v>-</v>
      </c>
      <c r="CN166" s="259" t="str">
        <f t="shared" si="297"/>
        <v>$26,023,573</v>
      </c>
      <c r="CO166" s="259" t="str">
        <f t="shared" si="297"/>
        <v>$127,928,431</v>
      </c>
      <c r="CP166" s="259" t="str">
        <f t="shared" si="297"/>
        <v>$62</v>
      </c>
      <c r="CQ166" s="269" t="s">
        <v>275</v>
      </c>
      <c r="CR166" s="269" t="s">
        <v>275</v>
      </c>
      <c r="CS166" s="248" t="str">
        <f t="shared" ref="CS166:DL166" si="298">CS66</f>
        <v>-</v>
      </c>
      <c r="CT166" s="259" t="str">
        <f t="shared" si="298"/>
        <v>-</v>
      </c>
      <c r="CU166" s="259" t="str">
        <f t="shared" si="298"/>
        <v>-</v>
      </c>
      <c r="CV166" s="259" t="str">
        <f t="shared" si="298"/>
        <v>-</v>
      </c>
      <c r="CW166" s="259" t="str">
        <f t="shared" si="298"/>
        <v>-</v>
      </c>
      <c r="CX166" s="259" t="str">
        <f t="shared" si="298"/>
        <v>-</v>
      </c>
      <c r="CY166" s="259" t="str">
        <f t="shared" si="298"/>
        <v>-</v>
      </c>
      <c r="CZ166" s="259" t="str">
        <f t="shared" si="298"/>
        <v>-</v>
      </c>
      <c r="DA166" s="259" t="str">
        <f t="shared" si="298"/>
        <v>-</v>
      </c>
      <c r="DB166" s="259" t="str">
        <f t="shared" si="298"/>
        <v>-</v>
      </c>
      <c r="DC166" s="259" t="str">
        <f t="shared" si="298"/>
        <v>-</v>
      </c>
      <c r="DD166" s="259" t="str">
        <f t="shared" si="298"/>
        <v>-</v>
      </c>
      <c r="DE166" s="259" t="str">
        <f t="shared" si="298"/>
        <v>-</v>
      </c>
      <c r="DF166" s="259" t="str">
        <f t="shared" si="298"/>
        <v>-</v>
      </c>
      <c r="DG166" s="259" t="str">
        <f t="shared" si="298"/>
        <v>2,105,971</v>
      </c>
      <c r="DH166" s="259" t="str">
        <f t="shared" si="298"/>
        <v>-</v>
      </c>
      <c r="DI166" s="259" t="str">
        <f t="shared" si="298"/>
        <v>-</v>
      </c>
      <c r="DJ166" s="259" t="str">
        <f t="shared" si="298"/>
        <v>-</v>
      </c>
      <c r="DK166" s="259" t="str">
        <f t="shared" si="298"/>
        <v>-</v>
      </c>
      <c r="DL166" s="259" t="str">
        <f t="shared" si="298"/>
        <v>-</v>
      </c>
      <c r="DM166" s="269" t="s">
        <v>275</v>
      </c>
      <c r="DN166" s="269" t="s">
        <v>275</v>
      </c>
      <c r="DO166" s="248" t="str">
        <f t="shared" ref="DO166:EH166" si="299">DO66</f>
        <v>-</v>
      </c>
      <c r="DP166" s="259" t="str">
        <f t="shared" si="299"/>
        <v>-</v>
      </c>
      <c r="DQ166" s="259" t="str">
        <f t="shared" si="299"/>
        <v>-</v>
      </c>
      <c r="DR166" s="259" t="str">
        <f t="shared" si="299"/>
        <v>-</v>
      </c>
      <c r="DS166" s="259" t="str">
        <f t="shared" si="299"/>
        <v>-</v>
      </c>
      <c r="DT166" s="259" t="str">
        <f t="shared" si="299"/>
        <v>-</v>
      </c>
      <c r="DU166" s="259" t="str">
        <f t="shared" si="299"/>
        <v>-</v>
      </c>
      <c r="DV166" s="259" t="str">
        <f t="shared" si="299"/>
        <v>-</v>
      </c>
      <c r="DW166" s="259" t="str">
        <f t="shared" si="299"/>
        <v>-</v>
      </c>
      <c r="DX166" s="259" t="str">
        <f t="shared" si="299"/>
        <v>-</v>
      </c>
      <c r="DY166" s="259" t="str">
        <f t="shared" si="299"/>
        <v>-</v>
      </c>
      <c r="DZ166" s="259" t="str">
        <f t="shared" si="299"/>
        <v>-</v>
      </c>
      <c r="EA166" s="259" t="str">
        <f t="shared" si="299"/>
        <v>-</v>
      </c>
      <c r="EB166" s="259" t="str">
        <f t="shared" si="299"/>
        <v>-</v>
      </c>
      <c r="EC166" s="259" t="str">
        <f t="shared" si="299"/>
        <v>-</v>
      </c>
      <c r="ED166" s="259" t="str">
        <f t="shared" si="299"/>
        <v>-</v>
      </c>
      <c r="EE166" s="259" t="str">
        <f t="shared" si="299"/>
        <v>-</v>
      </c>
      <c r="EF166" s="259" t="str">
        <f t="shared" si="299"/>
        <v>-</v>
      </c>
      <c r="EG166" s="259" t="str">
        <f t="shared" si="299"/>
        <v>-</v>
      </c>
      <c r="EH166" s="259" t="str">
        <f t="shared" si="299"/>
        <v>-</v>
      </c>
      <c r="EI166" s="269" t="s">
        <v>275</v>
      </c>
      <c r="EJ166" s="269" t="s">
        <v>275</v>
      </c>
      <c r="EK166" s="248" t="str">
        <f t="shared" ref="EK166:FD166" si="300">EK66</f>
        <v>-</v>
      </c>
      <c r="EL166" s="259" t="str">
        <f t="shared" si="300"/>
        <v>-</v>
      </c>
      <c r="EM166" s="259" t="str">
        <f t="shared" si="300"/>
        <v>-</v>
      </c>
      <c r="EN166" s="259" t="str">
        <f t="shared" si="300"/>
        <v>-</v>
      </c>
      <c r="EO166" s="259" t="str">
        <f t="shared" si="300"/>
        <v>-</v>
      </c>
      <c r="EP166" s="259" t="str">
        <f t="shared" si="300"/>
        <v>-</v>
      </c>
      <c r="EQ166" s="259" t="str">
        <f t="shared" si="300"/>
        <v>-</v>
      </c>
      <c r="ER166" s="259" t="str">
        <f t="shared" si="300"/>
        <v>-</v>
      </c>
      <c r="ES166" s="259" t="str">
        <f t="shared" si="300"/>
        <v>-</v>
      </c>
      <c r="ET166" s="259" t="str">
        <f t="shared" si="300"/>
        <v>-</v>
      </c>
      <c r="EU166" s="259" t="str">
        <f t="shared" si="300"/>
        <v>-</v>
      </c>
      <c r="EV166" s="259" t="str">
        <f t="shared" si="300"/>
        <v>-</v>
      </c>
      <c r="EW166" s="259" t="str">
        <f t="shared" si="300"/>
        <v>-</v>
      </c>
      <c r="EX166" s="259" t="str">
        <f t="shared" si="300"/>
        <v>-</v>
      </c>
      <c r="EY166" s="259" t="str">
        <f t="shared" si="300"/>
        <v>-</v>
      </c>
      <c r="EZ166" s="259" t="str">
        <f t="shared" si="300"/>
        <v>-</v>
      </c>
      <c r="FA166" s="259" t="str">
        <f t="shared" si="300"/>
        <v>-</v>
      </c>
      <c r="FB166" s="259" t="str">
        <f t="shared" si="300"/>
        <v>-</v>
      </c>
      <c r="FC166" s="259" t="str">
        <f t="shared" si="300"/>
        <v>-</v>
      </c>
      <c r="FD166" s="259" t="str">
        <f t="shared" si="300"/>
        <v>-</v>
      </c>
      <c r="FE166" s="269" t="s">
        <v>275</v>
      </c>
    </row>
    <row r="167" spans="1:16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248" t="s">
        <v>355</v>
      </c>
      <c r="AD167" s="257" t="str">
        <f t="shared" ca="1" si="59"/>
        <v>-</v>
      </c>
      <c r="AE167" s="259" t="str">
        <f t="shared" ref="AE167" si="301">AE67</f>
        <v>-</v>
      </c>
      <c r="AF167" s="259" t="str">
        <f t="shared" ref="AF167:AS167" si="302">AF67</f>
        <v>-</v>
      </c>
      <c r="AG167" s="259" t="str">
        <f t="shared" si="302"/>
        <v>-</v>
      </c>
      <c r="AH167" s="259" t="str">
        <f t="shared" si="302"/>
        <v>-</v>
      </c>
      <c r="AI167" s="259" t="str">
        <f t="shared" si="302"/>
        <v>-</v>
      </c>
      <c r="AJ167" s="259" t="str">
        <f t="shared" si="302"/>
        <v>-</v>
      </c>
      <c r="AK167" s="259" t="str">
        <f t="shared" si="302"/>
        <v>-</v>
      </c>
      <c r="AL167" s="259" t="str">
        <f t="shared" si="302"/>
        <v>-</v>
      </c>
      <c r="AM167" s="259" t="str">
        <f t="shared" si="302"/>
        <v>-</v>
      </c>
      <c r="AN167" s="259" t="str">
        <f t="shared" si="302"/>
        <v>-</v>
      </c>
      <c r="AO167" s="259" t="str">
        <f t="shared" si="302"/>
        <v>-</v>
      </c>
      <c r="AP167" s="259" t="str">
        <f t="shared" si="302"/>
        <v>-</v>
      </c>
      <c r="AQ167" s="259" t="str">
        <f t="shared" si="302"/>
        <v>-</v>
      </c>
      <c r="AR167" s="259" t="str">
        <f t="shared" si="302"/>
        <v>-</v>
      </c>
      <c r="AS167" s="259" t="str">
        <f t="shared" si="302"/>
        <v>-</v>
      </c>
      <c r="AT167" s="259" t="str">
        <f t="shared" ref="AT167:AX167" si="303">AT67</f>
        <v>-</v>
      </c>
      <c r="AU167" s="259" t="str">
        <f t="shared" si="303"/>
        <v>-</v>
      </c>
      <c r="AV167" s="259" t="str">
        <f t="shared" si="303"/>
        <v>-</v>
      </c>
      <c r="AW167" s="259" t="str">
        <f t="shared" si="303"/>
        <v>-</v>
      </c>
      <c r="AX167" s="259" t="str">
        <f t="shared" si="303"/>
        <v>-</v>
      </c>
      <c r="AY167" s="269" t="s">
        <v>275</v>
      </c>
      <c r="AZ167" s="269"/>
      <c r="BA167" s="248" t="str">
        <f t="shared" ref="BA167:BT167" si="304">BA67</f>
        <v>-</v>
      </c>
      <c r="BB167" s="259" t="str">
        <f t="shared" si="304"/>
        <v>-</v>
      </c>
      <c r="BC167" s="259" t="str">
        <f t="shared" si="304"/>
        <v>-</v>
      </c>
      <c r="BD167" s="259" t="str">
        <f t="shared" si="304"/>
        <v>-</v>
      </c>
      <c r="BE167" s="259" t="str">
        <f t="shared" si="304"/>
        <v>-</v>
      </c>
      <c r="BF167" s="259" t="str">
        <f t="shared" si="304"/>
        <v>-</v>
      </c>
      <c r="BG167" s="259" t="str">
        <f t="shared" si="304"/>
        <v>-</v>
      </c>
      <c r="BH167" s="259" t="str">
        <f t="shared" si="304"/>
        <v>-</v>
      </c>
      <c r="BI167" s="259" t="str">
        <f t="shared" si="304"/>
        <v>-</v>
      </c>
      <c r="BJ167" s="259" t="str">
        <f t="shared" si="304"/>
        <v>-</v>
      </c>
      <c r="BK167" s="259" t="str">
        <f t="shared" si="304"/>
        <v>-</v>
      </c>
      <c r="BL167" s="259" t="str">
        <f t="shared" si="304"/>
        <v>-</v>
      </c>
      <c r="BM167" s="259" t="str">
        <f t="shared" si="304"/>
        <v>-</v>
      </c>
      <c r="BN167" s="259" t="str">
        <f t="shared" si="304"/>
        <v>-</v>
      </c>
      <c r="BO167" s="259" t="str">
        <f t="shared" si="304"/>
        <v>-</v>
      </c>
      <c r="BP167" s="259" t="str">
        <f t="shared" si="304"/>
        <v>-</v>
      </c>
      <c r="BQ167" s="259" t="str">
        <f t="shared" si="304"/>
        <v>-</v>
      </c>
      <c r="BR167" s="259" t="str">
        <f t="shared" si="304"/>
        <v>-</v>
      </c>
      <c r="BS167" s="259" t="str">
        <f t="shared" si="304"/>
        <v>-</v>
      </c>
      <c r="BT167" s="259" t="str">
        <f t="shared" si="304"/>
        <v>-</v>
      </c>
      <c r="BU167" s="269" t="s">
        <v>275</v>
      </c>
      <c r="BV167" s="269" t="s">
        <v>275</v>
      </c>
      <c r="BW167" s="248" t="str">
        <f t="shared" ref="BW167:CP167" si="305">BW67</f>
        <v>-</v>
      </c>
      <c r="BX167" s="259" t="str">
        <f t="shared" si="305"/>
        <v>-</v>
      </c>
      <c r="BY167" s="259" t="str">
        <f t="shared" si="305"/>
        <v>-</v>
      </c>
      <c r="BZ167" s="259" t="str">
        <f t="shared" si="305"/>
        <v>-</v>
      </c>
      <c r="CA167" s="259" t="str">
        <f t="shared" si="305"/>
        <v>-</v>
      </c>
      <c r="CB167" s="259" t="str">
        <f t="shared" si="305"/>
        <v>-</v>
      </c>
      <c r="CC167" s="259" t="str">
        <f t="shared" si="305"/>
        <v>-</v>
      </c>
      <c r="CD167" s="259" t="str">
        <f t="shared" si="305"/>
        <v>-</v>
      </c>
      <c r="CE167" s="259" t="str">
        <f t="shared" si="305"/>
        <v>-</v>
      </c>
      <c r="CF167" s="259" t="str">
        <f t="shared" si="305"/>
        <v>-</v>
      </c>
      <c r="CG167" s="259" t="str">
        <f t="shared" si="305"/>
        <v>-</v>
      </c>
      <c r="CH167" s="259" t="str">
        <f t="shared" si="305"/>
        <v>-</v>
      </c>
      <c r="CI167" s="259" t="str">
        <f t="shared" si="305"/>
        <v>-</v>
      </c>
      <c r="CJ167" s="259" t="str">
        <f t="shared" si="305"/>
        <v>-</v>
      </c>
      <c r="CK167" s="259" t="str">
        <f t="shared" si="305"/>
        <v>-</v>
      </c>
      <c r="CL167" s="259" t="str">
        <f t="shared" si="305"/>
        <v>-</v>
      </c>
      <c r="CM167" s="259" t="str">
        <f t="shared" si="305"/>
        <v>-</v>
      </c>
      <c r="CN167" s="259" t="str">
        <f t="shared" si="305"/>
        <v>-</v>
      </c>
      <c r="CO167" s="259" t="str">
        <f t="shared" si="305"/>
        <v>-</v>
      </c>
      <c r="CP167" s="259" t="str">
        <f t="shared" si="305"/>
        <v>-</v>
      </c>
      <c r="CQ167" s="269" t="s">
        <v>275</v>
      </c>
      <c r="CR167" s="269" t="s">
        <v>275</v>
      </c>
      <c r="CS167" s="248" t="str">
        <f t="shared" ref="CS167:DL167" si="306">CS67</f>
        <v>-</v>
      </c>
      <c r="CT167" s="259" t="str">
        <f t="shared" si="306"/>
        <v>-</v>
      </c>
      <c r="CU167" s="259" t="str">
        <f t="shared" si="306"/>
        <v>-</v>
      </c>
      <c r="CV167" s="259" t="str">
        <f t="shared" si="306"/>
        <v>-</v>
      </c>
      <c r="CW167" s="259" t="str">
        <f t="shared" si="306"/>
        <v>-</v>
      </c>
      <c r="CX167" s="259" t="str">
        <f t="shared" si="306"/>
        <v>-</v>
      </c>
      <c r="CY167" s="259" t="str">
        <f t="shared" si="306"/>
        <v>-</v>
      </c>
      <c r="CZ167" s="259" t="str">
        <f t="shared" si="306"/>
        <v>-</v>
      </c>
      <c r="DA167" s="259" t="str">
        <f t="shared" si="306"/>
        <v>-</v>
      </c>
      <c r="DB167" s="259" t="str">
        <f t="shared" si="306"/>
        <v>-</v>
      </c>
      <c r="DC167" s="259" t="str">
        <f t="shared" si="306"/>
        <v>-</v>
      </c>
      <c r="DD167" s="259" t="str">
        <f t="shared" si="306"/>
        <v>-</v>
      </c>
      <c r="DE167" s="259" t="str">
        <f t="shared" si="306"/>
        <v>-</v>
      </c>
      <c r="DF167" s="259" t="str">
        <f t="shared" si="306"/>
        <v>-</v>
      </c>
      <c r="DG167" s="259" t="str">
        <f t="shared" si="306"/>
        <v>-</v>
      </c>
      <c r="DH167" s="259" t="str">
        <f t="shared" si="306"/>
        <v>-</v>
      </c>
      <c r="DI167" s="259" t="str">
        <f t="shared" si="306"/>
        <v>-</v>
      </c>
      <c r="DJ167" s="259" t="str">
        <f t="shared" si="306"/>
        <v>-</v>
      </c>
      <c r="DK167" s="259" t="str">
        <f t="shared" si="306"/>
        <v>-</v>
      </c>
      <c r="DL167" s="259" t="str">
        <f t="shared" si="306"/>
        <v>-</v>
      </c>
      <c r="DM167" s="269" t="s">
        <v>275</v>
      </c>
      <c r="DN167" s="269" t="s">
        <v>275</v>
      </c>
      <c r="DO167" s="248" t="str">
        <f t="shared" ref="DO167:EH167" si="307">DO67</f>
        <v>-</v>
      </c>
      <c r="DP167" s="259" t="str">
        <f t="shared" si="307"/>
        <v>-</v>
      </c>
      <c r="DQ167" s="259" t="str">
        <f t="shared" si="307"/>
        <v>-</v>
      </c>
      <c r="DR167" s="259" t="str">
        <f t="shared" si="307"/>
        <v>-</v>
      </c>
      <c r="DS167" s="259" t="str">
        <f t="shared" si="307"/>
        <v>-</v>
      </c>
      <c r="DT167" s="259" t="str">
        <f t="shared" si="307"/>
        <v>-</v>
      </c>
      <c r="DU167" s="259" t="str">
        <f t="shared" si="307"/>
        <v>-</v>
      </c>
      <c r="DV167" s="259" t="str">
        <f t="shared" si="307"/>
        <v>-</v>
      </c>
      <c r="DW167" s="259" t="str">
        <f t="shared" si="307"/>
        <v>-</v>
      </c>
      <c r="DX167" s="259" t="str">
        <f t="shared" si="307"/>
        <v>-</v>
      </c>
      <c r="DY167" s="259" t="str">
        <f t="shared" si="307"/>
        <v>-</v>
      </c>
      <c r="DZ167" s="259" t="str">
        <f t="shared" si="307"/>
        <v>-</v>
      </c>
      <c r="EA167" s="259" t="str">
        <f t="shared" si="307"/>
        <v>-</v>
      </c>
      <c r="EB167" s="259" t="str">
        <f t="shared" si="307"/>
        <v>-</v>
      </c>
      <c r="EC167" s="259" t="str">
        <f t="shared" si="307"/>
        <v>-</v>
      </c>
      <c r="ED167" s="259" t="str">
        <f t="shared" si="307"/>
        <v>-</v>
      </c>
      <c r="EE167" s="259" t="str">
        <f t="shared" si="307"/>
        <v>-</v>
      </c>
      <c r="EF167" s="259" t="str">
        <f t="shared" si="307"/>
        <v>-</v>
      </c>
      <c r="EG167" s="259" t="str">
        <f t="shared" si="307"/>
        <v>-</v>
      </c>
      <c r="EH167" s="259" t="str">
        <f t="shared" si="307"/>
        <v>-</v>
      </c>
      <c r="EI167" s="269" t="s">
        <v>275</v>
      </c>
      <c r="EJ167" s="269" t="s">
        <v>275</v>
      </c>
      <c r="EK167" s="248" t="str">
        <f t="shared" ref="EK167:FD167" si="308">EK67</f>
        <v>-</v>
      </c>
      <c r="EL167" s="259" t="str">
        <f t="shared" si="308"/>
        <v>-</v>
      </c>
      <c r="EM167" s="259" t="str">
        <f t="shared" si="308"/>
        <v>-</v>
      </c>
      <c r="EN167" s="259" t="str">
        <f t="shared" si="308"/>
        <v>-</v>
      </c>
      <c r="EO167" s="259" t="str">
        <f t="shared" si="308"/>
        <v>-</v>
      </c>
      <c r="EP167" s="259" t="str">
        <f t="shared" si="308"/>
        <v>-</v>
      </c>
      <c r="EQ167" s="259" t="str">
        <f t="shared" si="308"/>
        <v>-</v>
      </c>
      <c r="ER167" s="259" t="str">
        <f t="shared" si="308"/>
        <v>-</v>
      </c>
      <c r="ES167" s="259" t="str">
        <f t="shared" si="308"/>
        <v>-</v>
      </c>
      <c r="ET167" s="259" t="str">
        <f t="shared" si="308"/>
        <v>-</v>
      </c>
      <c r="EU167" s="259" t="str">
        <f t="shared" si="308"/>
        <v>-</v>
      </c>
      <c r="EV167" s="259" t="str">
        <f t="shared" si="308"/>
        <v>-</v>
      </c>
      <c r="EW167" s="259" t="str">
        <f t="shared" si="308"/>
        <v>-</v>
      </c>
      <c r="EX167" s="259" t="str">
        <f t="shared" si="308"/>
        <v>-</v>
      </c>
      <c r="EY167" s="259" t="str">
        <f t="shared" si="308"/>
        <v>-</v>
      </c>
      <c r="EZ167" s="259" t="str">
        <f t="shared" si="308"/>
        <v>-</v>
      </c>
      <c r="FA167" s="259" t="str">
        <f t="shared" si="308"/>
        <v>-</v>
      </c>
      <c r="FB167" s="259" t="str">
        <f t="shared" si="308"/>
        <v>-</v>
      </c>
      <c r="FC167" s="259" t="str">
        <f t="shared" si="308"/>
        <v>-</v>
      </c>
      <c r="FD167" s="259" t="str">
        <f t="shared" si="308"/>
        <v>-</v>
      </c>
      <c r="FE167" s="269" t="s">
        <v>275</v>
      </c>
    </row>
    <row r="168" spans="1:16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248" t="s">
        <v>100</v>
      </c>
      <c r="AD168" s="257" t="str">
        <f t="shared" ref="AD168:AD186" ca="1" si="309">IF(ISBLANK(OFFSET(AC168,0,$AG$106)),"-",OFFSET(AC168,0,$AG$106))</f>
        <v>$56</v>
      </c>
      <c r="AE168" s="259" t="str">
        <f t="shared" ref="AE168" si="310">AE68</f>
        <v>43,716</v>
      </c>
      <c r="AF168" s="259" t="str">
        <f t="shared" ref="AF168:AS168" si="311">AF68</f>
        <v>-</v>
      </c>
      <c r="AG168" s="259" t="str">
        <f t="shared" si="311"/>
        <v>-</v>
      </c>
      <c r="AH168" s="259" t="str">
        <f t="shared" si="311"/>
        <v>1,469</v>
      </c>
      <c r="AI168" s="259" t="str">
        <f t="shared" si="311"/>
        <v>20</v>
      </c>
      <c r="AJ168" s="259" t="str">
        <f t="shared" si="311"/>
        <v>41</v>
      </c>
      <c r="AK168" s="259" t="str">
        <f t="shared" si="311"/>
        <v>256</v>
      </c>
      <c r="AL168" s="259" t="str">
        <f t="shared" si="311"/>
        <v>500,000</v>
      </c>
      <c r="AM168" s="259" t="str">
        <f t="shared" si="311"/>
        <v>256</v>
      </c>
      <c r="AN168" s="259" t="str">
        <f t="shared" si="311"/>
        <v>1,000,000</v>
      </c>
      <c r="AO168" s="259" t="str">
        <f t="shared" si="311"/>
        <v>1,090,000</v>
      </c>
      <c r="AP168" s="259" t="str">
        <f t="shared" si="311"/>
        <v>1,090,000</v>
      </c>
      <c r="AQ168" s="259" t="str">
        <f t="shared" si="311"/>
        <v>4,975</v>
      </c>
      <c r="AR168" s="259" t="str">
        <f t="shared" si="311"/>
        <v>1,406,000</v>
      </c>
      <c r="AS168" s="259" t="str">
        <f t="shared" si="311"/>
        <v>1,537,170</v>
      </c>
      <c r="AT168" s="259" t="str">
        <f t="shared" ref="AT168:AX168" si="312">AT68</f>
        <v>$227,000,000</v>
      </c>
      <c r="AU168" s="259" t="str">
        <f t="shared" si="312"/>
        <v>$47,000,000</v>
      </c>
      <c r="AV168" s="259" t="str">
        <f t="shared" si="312"/>
        <v>$60,000,000</v>
      </c>
      <c r="AW168" s="259" t="str">
        <f t="shared" si="312"/>
        <v>$381,000,000</v>
      </c>
      <c r="AX168" s="259" t="str">
        <f t="shared" si="312"/>
        <v>$56</v>
      </c>
      <c r="AY168" s="269" t="s">
        <v>275</v>
      </c>
      <c r="AZ168" s="269"/>
      <c r="BA168" s="248" t="str">
        <f t="shared" ref="BA168:BT168" si="313">BA68</f>
        <v>43,546</v>
      </c>
      <c r="BB168" s="259" t="str">
        <f t="shared" si="313"/>
        <v>3,500</v>
      </c>
      <c r="BC168" s="259" t="str">
        <f t="shared" si="313"/>
        <v>225</v>
      </c>
      <c r="BD168" s="259" t="str">
        <f t="shared" si="313"/>
        <v>1,466</v>
      </c>
      <c r="BE168" s="259" t="str">
        <f t="shared" si="313"/>
        <v>60</v>
      </c>
      <c r="BF168" s="259" t="str">
        <f t="shared" si="313"/>
        <v>62</v>
      </c>
      <c r="BG168" s="259" t="str">
        <f t="shared" si="313"/>
        <v>256</v>
      </c>
      <c r="BH168" s="259" t="str">
        <f t="shared" si="313"/>
        <v>500,000</v>
      </c>
      <c r="BI168" s="259" t="str">
        <f t="shared" si="313"/>
        <v>256</v>
      </c>
      <c r="BJ168" s="259" t="str">
        <f t="shared" si="313"/>
        <v>1,000,000</v>
      </c>
      <c r="BK168" s="259" t="str">
        <f t="shared" si="313"/>
        <v>566,412</v>
      </c>
      <c r="BL168" s="259" t="str">
        <f t="shared" si="313"/>
        <v>566,412</v>
      </c>
      <c r="BM168" s="259" t="str">
        <f t="shared" si="313"/>
        <v>6,000</v>
      </c>
      <c r="BN168" s="259" t="str">
        <f t="shared" si="313"/>
        <v>500,000</v>
      </c>
      <c r="BO168" s="259" t="str">
        <f t="shared" si="313"/>
        <v>655,000</v>
      </c>
      <c r="BP168" s="259" t="str">
        <f t="shared" si="313"/>
        <v>$227,000,000</v>
      </c>
      <c r="BQ168" s="259" t="str">
        <f t="shared" si="313"/>
        <v>$43,000,000</v>
      </c>
      <c r="BR168" s="259" t="str">
        <f t="shared" si="313"/>
        <v>$72,000,000</v>
      </c>
      <c r="BS168" s="259" t="str">
        <f t="shared" si="313"/>
        <v>$400,000,000</v>
      </c>
      <c r="BT168" s="259" t="str">
        <f t="shared" si="313"/>
        <v>$56</v>
      </c>
      <c r="BU168" s="269" t="s">
        <v>275</v>
      </c>
      <c r="BV168" s="269" t="s">
        <v>275</v>
      </c>
      <c r="BW168" s="248" t="str">
        <f t="shared" ref="BW168:CP168" si="314">BW68</f>
        <v>43,546</v>
      </c>
      <c r="BX168" s="259" t="str">
        <f t="shared" si="314"/>
        <v>3,385</v>
      </c>
      <c r="BY168" s="259" t="str">
        <f t="shared" si="314"/>
        <v>365</v>
      </c>
      <c r="BZ168" s="259" t="str">
        <f t="shared" si="314"/>
        <v>1,462</v>
      </c>
      <c r="CA168" s="259" t="str">
        <f t="shared" si="314"/>
        <v>37</v>
      </c>
      <c r="CB168" s="259" t="str">
        <f t="shared" si="314"/>
        <v>41</v>
      </c>
      <c r="CC168" s="259" t="str">
        <f t="shared" si="314"/>
        <v>257</v>
      </c>
      <c r="CD168" s="259" t="str">
        <f t="shared" si="314"/>
        <v>490,180</v>
      </c>
      <c r="CE168" s="259" t="str">
        <f t="shared" si="314"/>
        <v>60</v>
      </c>
      <c r="CF168" s="259" t="str">
        <f t="shared" si="314"/>
        <v>1,100,000</v>
      </c>
      <c r="CG168" s="259" t="str">
        <f t="shared" si="314"/>
        <v>1,106,185</v>
      </c>
      <c r="CH168" s="259" t="str">
        <f t="shared" si="314"/>
        <v>1,106,185</v>
      </c>
      <c r="CI168" s="259" t="str">
        <f t="shared" si="314"/>
        <v>16,725</v>
      </c>
      <c r="CJ168" s="259" t="str">
        <f t="shared" si="314"/>
        <v>1,156,515</v>
      </c>
      <c r="CK168" s="259" t="str">
        <f t="shared" si="314"/>
        <v>1,427,690</v>
      </c>
      <c r="CL168" s="259" t="str">
        <f t="shared" si="314"/>
        <v>$169,000,000</v>
      </c>
      <c r="CM168" s="259" t="str">
        <f t="shared" si="314"/>
        <v>$42,000,000</v>
      </c>
      <c r="CN168" s="259" t="str">
        <f t="shared" si="314"/>
        <v>$57,000,000</v>
      </c>
      <c r="CO168" s="259" t="str">
        <f t="shared" si="314"/>
        <v>$330,000,000</v>
      </c>
      <c r="CP168" s="259" t="str">
        <f t="shared" si="314"/>
        <v>$58</v>
      </c>
      <c r="CQ168" s="269" t="s">
        <v>275</v>
      </c>
      <c r="CR168" s="269" t="s">
        <v>275</v>
      </c>
      <c r="CS168" s="248" t="str">
        <f t="shared" ref="CS168:DL168" si="315">CS68</f>
        <v>43,603</v>
      </c>
      <c r="CT168" s="259" t="str">
        <f t="shared" si="315"/>
        <v>3,443</v>
      </c>
      <c r="CU168" s="259" t="str">
        <f t="shared" si="315"/>
        <v>295</v>
      </c>
      <c r="CV168" s="259" t="str">
        <f t="shared" si="315"/>
        <v>1,466</v>
      </c>
      <c r="CW168" s="259" t="str">
        <f t="shared" si="315"/>
        <v>39</v>
      </c>
      <c r="CX168" s="259" t="str">
        <f t="shared" si="315"/>
        <v>48</v>
      </c>
      <c r="CY168" s="259" t="str">
        <f t="shared" si="315"/>
        <v>256</v>
      </c>
      <c r="CZ168" s="259" t="str">
        <f t="shared" si="315"/>
        <v>496,727</v>
      </c>
      <c r="DA168" s="259" t="str">
        <f t="shared" si="315"/>
        <v>191</v>
      </c>
      <c r="DB168" s="259" t="str">
        <f t="shared" si="315"/>
        <v>1,033,333</v>
      </c>
      <c r="DC168" s="259" t="str">
        <f t="shared" si="315"/>
        <v>920,866</v>
      </c>
      <c r="DD168" s="259" t="str">
        <f t="shared" si="315"/>
        <v>920,866</v>
      </c>
      <c r="DE168" s="259" t="str">
        <f t="shared" si="315"/>
        <v>9,233</v>
      </c>
      <c r="DF168" s="259" t="str">
        <f t="shared" si="315"/>
        <v>1,020,838</v>
      </c>
      <c r="DG168" s="259" t="str">
        <f t="shared" si="315"/>
        <v>1,206,620</v>
      </c>
      <c r="DH168" s="259" t="str">
        <f t="shared" si="315"/>
        <v>$207,666,667</v>
      </c>
      <c r="DI168" s="259" t="str">
        <f t="shared" si="315"/>
        <v>$44,000,000</v>
      </c>
      <c r="DJ168" s="259" t="str">
        <f t="shared" si="315"/>
        <v>$63,000,000</v>
      </c>
      <c r="DK168" s="259" t="str">
        <f t="shared" si="315"/>
        <v>$370,333,333</v>
      </c>
      <c r="DL168" s="259" t="str">
        <f t="shared" si="315"/>
        <v>$57</v>
      </c>
      <c r="DM168" s="269" t="s">
        <v>275</v>
      </c>
      <c r="DN168" s="269" t="s">
        <v>275</v>
      </c>
      <c r="DO168" s="248" t="str">
        <f t="shared" ref="DO168:EH168" si="316">DO68</f>
        <v>170</v>
      </c>
      <c r="DP168" s="259" t="str">
        <f t="shared" si="316"/>
        <v>-</v>
      </c>
      <c r="DQ168" s="259" t="str">
        <f t="shared" si="316"/>
        <v>-</v>
      </c>
      <c r="DR168" s="259" t="str">
        <f t="shared" si="316"/>
        <v>3</v>
      </c>
      <c r="DS168" s="259" t="str">
        <f t="shared" si="316"/>
        <v>-40</v>
      </c>
      <c r="DT168" s="259" t="str">
        <f t="shared" si="316"/>
        <v>-21</v>
      </c>
      <c r="DU168" s="259" t="str">
        <f t="shared" si="316"/>
        <v>0</v>
      </c>
      <c r="DV168" s="259" t="str">
        <f t="shared" si="316"/>
        <v>0</v>
      </c>
      <c r="DW168" s="259" t="str">
        <f t="shared" si="316"/>
        <v>0</v>
      </c>
      <c r="DX168" s="259" t="str">
        <f t="shared" si="316"/>
        <v>0</v>
      </c>
      <c r="DY168" s="259" t="str">
        <f t="shared" si="316"/>
        <v>523,588</v>
      </c>
      <c r="DZ168" s="259" t="str">
        <f t="shared" si="316"/>
        <v>523,588</v>
      </c>
      <c r="EA168" s="259" t="str">
        <f t="shared" si="316"/>
        <v>-1,025</v>
      </c>
      <c r="EB168" s="259" t="str">
        <f t="shared" si="316"/>
        <v>906,000</v>
      </c>
      <c r="EC168" s="259" t="str">
        <f t="shared" si="316"/>
        <v>882,170</v>
      </c>
      <c r="ED168" s="259" t="str">
        <f t="shared" si="316"/>
        <v>$0</v>
      </c>
      <c r="EE168" s="259" t="str">
        <f t="shared" si="316"/>
        <v>$4,000,000</v>
      </c>
      <c r="EF168" s="259" t="str">
        <f t="shared" si="316"/>
        <v>-$12,000,000</v>
      </c>
      <c r="EG168" s="259" t="str">
        <f t="shared" si="316"/>
        <v>-$19,000,000</v>
      </c>
      <c r="EH168" s="259" t="str">
        <f t="shared" si="316"/>
        <v>$0</v>
      </c>
      <c r="EI168" s="269" t="s">
        <v>275</v>
      </c>
      <c r="EJ168" s="269" t="s">
        <v>275</v>
      </c>
      <c r="EK168" s="248" t="str">
        <f t="shared" ref="EK168:FD168" si="317">EK68</f>
        <v>0</v>
      </c>
      <c r="EL168" s="259" t="str">
        <f t="shared" si="317"/>
        <v>115</v>
      </c>
      <c r="EM168" s="259" t="str">
        <f t="shared" si="317"/>
        <v>-140</v>
      </c>
      <c r="EN168" s="259" t="str">
        <f t="shared" si="317"/>
        <v>4</v>
      </c>
      <c r="EO168" s="259" t="str">
        <f t="shared" si="317"/>
        <v>23</v>
      </c>
      <c r="EP168" s="259" t="str">
        <f t="shared" si="317"/>
        <v>21</v>
      </c>
      <c r="EQ168" s="259" t="str">
        <f t="shared" si="317"/>
        <v>-1</v>
      </c>
      <c r="ER168" s="259" t="str">
        <f t="shared" si="317"/>
        <v>9,820</v>
      </c>
      <c r="ES168" s="259" t="str">
        <f t="shared" si="317"/>
        <v>196</v>
      </c>
      <c r="ET168" s="259" t="str">
        <f t="shared" si="317"/>
        <v>-100,000</v>
      </c>
      <c r="EU168" s="259" t="str">
        <f t="shared" si="317"/>
        <v>-539,773</v>
      </c>
      <c r="EV168" s="259" t="str">
        <f t="shared" si="317"/>
        <v>-539,773</v>
      </c>
      <c r="EW168" s="259" t="str">
        <f t="shared" si="317"/>
        <v>-10,725</v>
      </c>
      <c r="EX168" s="259" t="str">
        <f t="shared" si="317"/>
        <v>-656,515</v>
      </c>
      <c r="EY168" s="259" t="str">
        <f t="shared" si="317"/>
        <v>-772,690</v>
      </c>
      <c r="EZ168" s="259" t="str">
        <f t="shared" si="317"/>
        <v>$58,000,000</v>
      </c>
      <c r="FA168" s="259" t="str">
        <f t="shared" si="317"/>
        <v>$1,000,000</v>
      </c>
      <c r="FB168" s="259" t="str">
        <f t="shared" si="317"/>
        <v>$15,000,000</v>
      </c>
      <c r="FC168" s="259" t="str">
        <f t="shared" si="317"/>
        <v>$70,000,000</v>
      </c>
      <c r="FD168" s="259" t="str">
        <f t="shared" si="317"/>
        <v>-$2</v>
      </c>
      <c r="FE168" s="269" t="s">
        <v>275</v>
      </c>
    </row>
    <row r="169" spans="1:16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248" t="s">
        <v>356</v>
      </c>
      <c r="AD169" s="257" t="str">
        <f t="shared" ca="1" si="309"/>
        <v>-</v>
      </c>
      <c r="AE169" s="259" t="str">
        <f t="shared" ref="AE169" si="318">AE69</f>
        <v>-</v>
      </c>
      <c r="AF169" s="259" t="str">
        <f t="shared" ref="AF169:AS169" si="319">AF69</f>
        <v>-</v>
      </c>
      <c r="AG169" s="259" t="str">
        <f t="shared" si="319"/>
        <v>-</v>
      </c>
      <c r="AH169" s="259" t="str">
        <f t="shared" si="319"/>
        <v>-</v>
      </c>
      <c r="AI169" s="259" t="str">
        <f t="shared" si="319"/>
        <v>-</v>
      </c>
      <c r="AJ169" s="259" t="str">
        <f t="shared" si="319"/>
        <v>-</v>
      </c>
      <c r="AK169" s="259" t="str">
        <f t="shared" si="319"/>
        <v>-</v>
      </c>
      <c r="AL169" s="259" t="str">
        <f t="shared" si="319"/>
        <v>-</v>
      </c>
      <c r="AM169" s="259" t="str">
        <f t="shared" si="319"/>
        <v>-</v>
      </c>
      <c r="AN169" s="259" t="str">
        <f t="shared" si="319"/>
        <v>-</v>
      </c>
      <c r="AO169" s="259" t="str">
        <f t="shared" si="319"/>
        <v>-</v>
      </c>
      <c r="AP169" s="259" t="str">
        <f t="shared" si="319"/>
        <v>-</v>
      </c>
      <c r="AQ169" s="259" t="str">
        <f t="shared" si="319"/>
        <v>-</v>
      </c>
      <c r="AR169" s="259" t="str">
        <f t="shared" si="319"/>
        <v>-</v>
      </c>
      <c r="AS169" s="259" t="str">
        <f t="shared" si="319"/>
        <v>-</v>
      </c>
      <c r="AT169" s="259" t="str">
        <f t="shared" ref="AT169:AX169" si="320">AT69</f>
        <v>-</v>
      </c>
      <c r="AU169" s="259" t="str">
        <f t="shared" si="320"/>
        <v>-</v>
      </c>
      <c r="AV169" s="259" t="str">
        <f t="shared" si="320"/>
        <v>-</v>
      </c>
      <c r="AW169" s="259" t="str">
        <f t="shared" si="320"/>
        <v>-</v>
      </c>
      <c r="AX169" s="259" t="str">
        <f t="shared" si="320"/>
        <v>-</v>
      </c>
      <c r="AY169" s="269" t="s">
        <v>275</v>
      </c>
      <c r="AZ169" s="269"/>
      <c r="BA169" s="248" t="str">
        <f t="shared" ref="BA169:BT169" si="321">BA69</f>
        <v>-</v>
      </c>
      <c r="BB169" s="259" t="str">
        <f t="shared" si="321"/>
        <v>-</v>
      </c>
      <c r="BC169" s="259" t="str">
        <f t="shared" si="321"/>
        <v>-</v>
      </c>
      <c r="BD169" s="259" t="str">
        <f t="shared" si="321"/>
        <v>-</v>
      </c>
      <c r="BE169" s="259" t="str">
        <f t="shared" si="321"/>
        <v>-</v>
      </c>
      <c r="BF169" s="259" t="str">
        <f t="shared" si="321"/>
        <v>-</v>
      </c>
      <c r="BG169" s="259" t="str">
        <f t="shared" si="321"/>
        <v>-</v>
      </c>
      <c r="BH169" s="259" t="str">
        <f t="shared" si="321"/>
        <v>-</v>
      </c>
      <c r="BI169" s="259" t="str">
        <f t="shared" si="321"/>
        <v>-</v>
      </c>
      <c r="BJ169" s="259" t="str">
        <f t="shared" si="321"/>
        <v>-</v>
      </c>
      <c r="BK169" s="259" t="str">
        <f t="shared" si="321"/>
        <v>-</v>
      </c>
      <c r="BL169" s="259" t="str">
        <f t="shared" si="321"/>
        <v>-</v>
      </c>
      <c r="BM169" s="259" t="str">
        <f t="shared" si="321"/>
        <v>-</v>
      </c>
      <c r="BN169" s="259" t="str">
        <f t="shared" si="321"/>
        <v>-</v>
      </c>
      <c r="BO169" s="259" t="str">
        <f t="shared" si="321"/>
        <v>-</v>
      </c>
      <c r="BP169" s="259" t="str">
        <f t="shared" si="321"/>
        <v>-</v>
      </c>
      <c r="BQ169" s="259" t="str">
        <f t="shared" si="321"/>
        <v>-</v>
      </c>
      <c r="BR169" s="259" t="str">
        <f t="shared" si="321"/>
        <v>-</v>
      </c>
      <c r="BS169" s="259" t="str">
        <f t="shared" si="321"/>
        <v>-</v>
      </c>
      <c r="BT169" s="259" t="str">
        <f t="shared" si="321"/>
        <v>-</v>
      </c>
      <c r="BU169" s="269" t="s">
        <v>275</v>
      </c>
      <c r="BV169" s="269" t="s">
        <v>275</v>
      </c>
      <c r="BW169" s="248" t="str">
        <f t="shared" ref="BW169:CP169" si="322">BW69</f>
        <v>-</v>
      </c>
      <c r="BX169" s="259" t="str">
        <f t="shared" si="322"/>
        <v>-</v>
      </c>
      <c r="BY169" s="259" t="str">
        <f t="shared" si="322"/>
        <v>-</v>
      </c>
      <c r="BZ169" s="259" t="str">
        <f t="shared" si="322"/>
        <v>-</v>
      </c>
      <c r="CA169" s="259" t="str">
        <f t="shared" si="322"/>
        <v>-</v>
      </c>
      <c r="CB169" s="259" t="str">
        <f t="shared" si="322"/>
        <v>-</v>
      </c>
      <c r="CC169" s="259" t="str">
        <f t="shared" si="322"/>
        <v>-</v>
      </c>
      <c r="CD169" s="259" t="str">
        <f t="shared" si="322"/>
        <v>-</v>
      </c>
      <c r="CE169" s="259" t="str">
        <f t="shared" si="322"/>
        <v>-</v>
      </c>
      <c r="CF169" s="259" t="str">
        <f t="shared" si="322"/>
        <v>-</v>
      </c>
      <c r="CG169" s="259" t="str">
        <f t="shared" si="322"/>
        <v>-</v>
      </c>
      <c r="CH169" s="259" t="str">
        <f t="shared" si="322"/>
        <v>-</v>
      </c>
      <c r="CI169" s="259" t="str">
        <f t="shared" si="322"/>
        <v>-</v>
      </c>
      <c r="CJ169" s="259" t="str">
        <f t="shared" si="322"/>
        <v>-</v>
      </c>
      <c r="CK169" s="259" t="str">
        <f t="shared" si="322"/>
        <v>-</v>
      </c>
      <c r="CL169" s="259" t="str">
        <f t="shared" si="322"/>
        <v>-</v>
      </c>
      <c r="CM169" s="259" t="str">
        <f t="shared" si="322"/>
        <v>-</v>
      </c>
      <c r="CN169" s="259" t="str">
        <f t="shared" si="322"/>
        <v>-</v>
      </c>
      <c r="CO169" s="259" t="str">
        <f t="shared" si="322"/>
        <v>-</v>
      </c>
      <c r="CP169" s="259" t="str">
        <f t="shared" si="322"/>
        <v>-</v>
      </c>
      <c r="CQ169" s="269" t="s">
        <v>275</v>
      </c>
      <c r="CR169" s="269" t="s">
        <v>275</v>
      </c>
      <c r="CS169" s="248" t="str">
        <f t="shared" ref="CS169:DL169" si="323">CS69</f>
        <v>-</v>
      </c>
      <c r="CT169" s="259" t="str">
        <f t="shared" si="323"/>
        <v>-</v>
      </c>
      <c r="CU169" s="259" t="str">
        <f t="shared" si="323"/>
        <v>-</v>
      </c>
      <c r="CV169" s="259" t="str">
        <f t="shared" si="323"/>
        <v>-</v>
      </c>
      <c r="CW169" s="259" t="str">
        <f t="shared" si="323"/>
        <v>-</v>
      </c>
      <c r="CX169" s="259" t="str">
        <f t="shared" si="323"/>
        <v>-</v>
      </c>
      <c r="CY169" s="259" t="str">
        <f t="shared" si="323"/>
        <v>-</v>
      </c>
      <c r="CZ169" s="259" t="str">
        <f t="shared" si="323"/>
        <v>-</v>
      </c>
      <c r="DA169" s="259" t="str">
        <f t="shared" si="323"/>
        <v>-</v>
      </c>
      <c r="DB169" s="259" t="str">
        <f t="shared" si="323"/>
        <v>-</v>
      </c>
      <c r="DC169" s="259" t="str">
        <f t="shared" si="323"/>
        <v>-</v>
      </c>
      <c r="DD169" s="259" t="str">
        <f t="shared" si="323"/>
        <v>-</v>
      </c>
      <c r="DE169" s="259" t="str">
        <f t="shared" si="323"/>
        <v>-</v>
      </c>
      <c r="DF169" s="259" t="str">
        <f t="shared" si="323"/>
        <v>-</v>
      </c>
      <c r="DG169" s="259" t="str">
        <f t="shared" si="323"/>
        <v>-</v>
      </c>
      <c r="DH169" s="259" t="str">
        <f t="shared" si="323"/>
        <v>-</v>
      </c>
      <c r="DI169" s="259" t="str">
        <f t="shared" si="323"/>
        <v>-</v>
      </c>
      <c r="DJ169" s="259" t="str">
        <f t="shared" si="323"/>
        <v>-</v>
      </c>
      <c r="DK169" s="259" t="str">
        <f t="shared" si="323"/>
        <v>-</v>
      </c>
      <c r="DL169" s="259" t="str">
        <f t="shared" si="323"/>
        <v>-</v>
      </c>
      <c r="DM169" s="269" t="s">
        <v>275</v>
      </c>
      <c r="DN169" s="269" t="s">
        <v>275</v>
      </c>
      <c r="DO169" s="248" t="str">
        <f t="shared" ref="DO169:EH169" si="324">DO69</f>
        <v>-</v>
      </c>
      <c r="DP169" s="259" t="str">
        <f t="shared" si="324"/>
        <v>-</v>
      </c>
      <c r="DQ169" s="259" t="str">
        <f t="shared" si="324"/>
        <v>-</v>
      </c>
      <c r="DR169" s="259" t="str">
        <f t="shared" si="324"/>
        <v>-</v>
      </c>
      <c r="DS169" s="259" t="str">
        <f t="shared" si="324"/>
        <v>-</v>
      </c>
      <c r="DT169" s="259" t="str">
        <f t="shared" si="324"/>
        <v>-</v>
      </c>
      <c r="DU169" s="259" t="str">
        <f t="shared" si="324"/>
        <v>-</v>
      </c>
      <c r="DV169" s="259" t="str">
        <f t="shared" si="324"/>
        <v>-</v>
      </c>
      <c r="DW169" s="259" t="str">
        <f t="shared" si="324"/>
        <v>-</v>
      </c>
      <c r="DX169" s="259" t="str">
        <f t="shared" si="324"/>
        <v>-</v>
      </c>
      <c r="DY169" s="259" t="str">
        <f t="shared" si="324"/>
        <v>-</v>
      </c>
      <c r="DZ169" s="259" t="str">
        <f t="shared" si="324"/>
        <v>-</v>
      </c>
      <c r="EA169" s="259" t="str">
        <f t="shared" si="324"/>
        <v>-</v>
      </c>
      <c r="EB169" s="259" t="str">
        <f t="shared" si="324"/>
        <v>-</v>
      </c>
      <c r="EC169" s="259" t="str">
        <f t="shared" si="324"/>
        <v>-</v>
      </c>
      <c r="ED169" s="259" t="str">
        <f t="shared" si="324"/>
        <v>-</v>
      </c>
      <c r="EE169" s="259" t="str">
        <f t="shared" si="324"/>
        <v>-</v>
      </c>
      <c r="EF169" s="259" t="str">
        <f t="shared" si="324"/>
        <v>-</v>
      </c>
      <c r="EG169" s="259" t="str">
        <f t="shared" si="324"/>
        <v>-</v>
      </c>
      <c r="EH169" s="259" t="str">
        <f t="shared" si="324"/>
        <v>-</v>
      </c>
      <c r="EI169" s="269" t="s">
        <v>275</v>
      </c>
      <c r="EJ169" s="269" t="s">
        <v>275</v>
      </c>
      <c r="EK169" s="248" t="str">
        <f t="shared" ref="EK169:FD169" si="325">EK69</f>
        <v>-</v>
      </c>
      <c r="EL169" s="259" t="str">
        <f t="shared" si="325"/>
        <v>-</v>
      </c>
      <c r="EM169" s="259" t="str">
        <f t="shared" si="325"/>
        <v>-</v>
      </c>
      <c r="EN169" s="259" t="str">
        <f t="shared" si="325"/>
        <v>-</v>
      </c>
      <c r="EO169" s="259" t="str">
        <f t="shared" si="325"/>
        <v>-</v>
      </c>
      <c r="EP169" s="259" t="str">
        <f t="shared" si="325"/>
        <v>-</v>
      </c>
      <c r="EQ169" s="259" t="str">
        <f t="shared" si="325"/>
        <v>-</v>
      </c>
      <c r="ER169" s="259" t="str">
        <f t="shared" si="325"/>
        <v>-</v>
      </c>
      <c r="ES169" s="259" t="str">
        <f t="shared" si="325"/>
        <v>-</v>
      </c>
      <c r="ET169" s="259" t="str">
        <f t="shared" si="325"/>
        <v>-</v>
      </c>
      <c r="EU169" s="259" t="str">
        <f t="shared" si="325"/>
        <v>-</v>
      </c>
      <c r="EV169" s="259" t="str">
        <f t="shared" si="325"/>
        <v>-</v>
      </c>
      <c r="EW169" s="259" t="str">
        <f t="shared" si="325"/>
        <v>-</v>
      </c>
      <c r="EX169" s="259" t="str">
        <f t="shared" si="325"/>
        <v>-</v>
      </c>
      <c r="EY169" s="259" t="str">
        <f t="shared" si="325"/>
        <v>-</v>
      </c>
      <c r="EZ169" s="259" t="str">
        <f t="shared" si="325"/>
        <v>-</v>
      </c>
      <c r="FA169" s="259" t="str">
        <f t="shared" si="325"/>
        <v>-</v>
      </c>
      <c r="FB169" s="259" t="str">
        <f t="shared" si="325"/>
        <v>-</v>
      </c>
      <c r="FC169" s="259" t="str">
        <f t="shared" si="325"/>
        <v>-</v>
      </c>
      <c r="FD169" s="259" t="str">
        <f t="shared" si="325"/>
        <v>-</v>
      </c>
      <c r="FE169" s="269" t="s">
        <v>275</v>
      </c>
    </row>
    <row r="170" spans="1:16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2"/>
      <c r="V170" s="12"/>
      <c r="W170" s="12"/>
      <c r="X170" s="12"/>
      <c r="Y170" s="12"/>
      <c r="Z170" s="12"/>
      <c r="AA170" s="12"/>
      <c r="AB170" s="12"/>
      <c r="AC170" s="248" t="s">
        <v>143</v>
      </c>
      <c r="AD170" s="257" t="str">
        <f t="shared" ca="1" si="309"/>
        <v>$82</v>
      </c>
      <c r="AE170" s="259" t="str">
        <f t="shared" ref="AE170" si="326">AE70</f>
        <v>17,255</v>
      </c>
      <c r="AF170" s="259" t="str">
        <f t="shared" ref="AF170:AS170" si="327">AF70</f>
        <v>353</v>
      </c>
      <c r="AG170" s="259" t="str">
        <f t="shared" si="327"/>
        <v>0</v>
      </c>
      <c r="AH170" s="259" t="str">
        <f t="shared" si="327"/>
        <v>355</v>
      </c>
      <c r="AI170" s="259" t="str">
        <f t="shared" si="327"/>
        <v>20</v>
      </c>
      <c r="AJ170" s="259" t="str">
        <f t="shared" si="327"/>
        <v>15</v>
      </c>
      <c r="AK170" s="259" t="str">
        <f t="shared" si="327"/>
        <v>69</v>
      </c>
      <c r="AL170" s="259" t="str">
        <f t="shared" si="327"/>
        <v>91,400</v>
      </c>
      <c r="AM170" s="259" t="str">
        <f t="shared" si="327"/>
        <v>84</v>
      </c>
      <c r="AN170" s="259" t="str">
        <f t="shared" si="327"/>
        <v>1,840,500</v>
      </c>
      <c r="AO170" s="259" t="str">
        <f t="shared" si="327"/>
        <v>32,022</v>
      </c>
      <c r="AP170" s="259" t="str">
        <f t="shared" si="327"/>
        <v>32,022</v>
      </c>
      <c r="AQ170" s="259" t="str">
        <f t="shared" si="327"/>
        <v>23,944</v>
      </c>
      <c r="AR170" s="259" t="str">
        <f t="shared" si="327"/>
        <v>1,264,680</v>
      </c>
      <c r="AS170" s="259" t="str">
        <f t="shared" si="327"/>
        <v>1,594,036</v>
      </c>
      <c r="AT170" s="259" t="str">
        <f t="shared" ref="AT170:AX170" si="328">AT70</f>
        <v>$10,702,515</v>
      </c>
      <c r="AU170" s="259" t="str">
        <f t="shared" si="328"/>
        <v>$4,482,132</v>
      </c>
      <c r="AV170" s="259" t="str">
        <f t="shared" si="328"/>
        <v>$3,713,167</v>
      </c>
      <c r="AW170" s="259" t="str">
        <f t="shared" si="328"/>
        <v>$24,256,197</v>
      </c>
      <c r="AX170" s="259" t="str">
        <f t="shared" si="328"/>
        <v>$82</v>
      </c>
      <c r="AY170" s="269" t="s">
        <v>275</v>
      </c>
      <c r="AZ170" s="269"/>
      <c r="BA170" s="248" t="str">
        <f t="shared" ref="BA170:BT170" si="329">BA70</f>
        <v>17,062</v>
      </c>
      <c r="BB170" s="259" t="str">
        <f t="shared" si="329"/>
        <v>371</v>
      </c>
      <c r="BC170" s="259">
        <f t="shared" si="329"/>
        <v>0</v>
      </c>
      <c r="BD170" s="259" t="str">
        <f t="shared" si="329"/>
        <v>360</v>
      </c>
      <c r="BE170" s="259" t="str">
        <f t="shared" si="329"/>
        <v>21</v>
      </c>
      <c r="BF170" s="259" t="str">
        <f t="shared" si="329"/>
        <v>15</v>
      </c>
      <c r="BG170" s="259" t="str">
        <f t="shared" si="329"/>
        <v>67</v>
      </c>
      <c r="BH170" s="259" t="str">
        <f t="shared" si="329"/>
        <v>94,150</v>
      </c>
      <c r="BI170" s="259" t="str">
        <f t="shared" si="329"/>
        <v>85</v>
      </c>
      <c r="BJ170" s="259" t="str">
        <f t="shared" si="329"/>
        <v>1,840,500</v>
      </c>
      <c r="BK170" s="259" t="str">
        <f t="shared" si="329"/>
        <v>32,054</v>
      </c>
      <c r="BL170" s="259" t="str">
        <f t="shared" si="329"/>
        <v>32,054</v>
      </c>
      <c r="BM170" s="259" t="str">
        <f t="shared" si="329"/>
        <v>34,082</v>
      </c>
      <c r="BN170" s="259" t="str">
        <f t="shared" si="329"/>
        <v>1,671,361</v>
      </c>
      <c r="BO170" s="259" t="str">
        <f t="shared" si="329"/>
        <v>2,085,093</v>
      </c>
      <c r="BP170" s="259" t="str">
        <f t="shared" si="329"/>
        <v>$7,696,826</v>
      </c>
      <c r="BQ170" s="259" t="str">
        <f t="shared" si="329"/>
        <v>$6,340,808</v>
      </c>
      <c r="BR170" s="259" t="str">
        <f t="shared" si="329"/>
        <v>$3,203,995</v>
      </c>
      <c r="BS170" s="259" t="str">
        <f t="shared" si="329"/>
        <v>$17,508,007</v>
      </c>
      <c r="BT170" s="259" t="str">
        <f t="shared" si="329"/>
        <v>$79</v>
      </c>
      <c r="BU170" s="269" t="s">
        <v>275</v>
      </c>
      <c r="BV170" s="269" t="s">
        <v>275</v>
      </c>
      <c r="BW170" s="248" t="str">
        <f t="shared" ref="BW170:CP170" si="330">BW70</f>
        <v>17,049</v>
      </c>
      <c r="BX170" s="259" t="str">
        <f t="shared" si="330"/>
        <v>371</v>
      </c>
      <c r="BY170" s="259">
        <f t="shared" si="330"/>
        <v>0</v>
      </c>
      <c r="BZ170" s="259" t="str">
        <f t="shared" si="330"/>
        <v>361</v>
      </c>
      <c r="CA170" s="259" t="str">
        <f t="shared" si="330"/>
        <v>25</v>
      </c>
      <c r="CB170" s="259" t="str">
        <f t="shared" si="330"/>
        <v>63</v>
      </c>
      <c r="CC170" s="259" t="str">
        <f t="shared" si="330"/>
        <v>70</v>
      </c>
      <c r="CD170" s="259" t="str">
        <f t="shared" si="330"/>
        <v>91,150</v>
      </c>
      <c r="CE170" s="259" t="str">
        <f t="shared" si="330"/>
        <v>84</v>
      </c>
      <c r="CF170" s="259" t="str">
        <f t="shared" si="330"/>
        <v>1,435,000</v>
      </c>
      <c r="CG170" s="259" t="str">
        <f t="shared" si="330"/>
        <v>42,256</v>
      </c>
      <c r="CH170" s="259" t="str">
        <f t="shared" si="330"/>
        <v>42,256</v>
      </c>
      <c r="CI170" s="259" t="str">
        <f t="shared" si="330"/>
        <v>51,549</v>
      </c>
      <c r="CJ170" s="259" t="str">
        <f t="shared" si="330"/>
        <v>1,818,415</v>
      </c>
      <c r="CK170" s="259" t="str">
        <f t="shared" si="330"/>
        <v>2,293,134</v>
      </c>
      <c r="CL170" s="259" t="str">
        <f t="shared" si="330"/>
        <v>$9,000,932</v>
      </c>
      <c r="CM170" s="259" t="str">
        <f t="shared" si="330"/>
        <v>$7,316,181</v>
      </c>
      <c r="CN170" s="259" t="str">
        <f t="shared" si="330"/>
        <v>$4,195,364</v>
      </c>
      <c r="CO170" s="259" t="str">
        <f t="shared" si="330"/>
        <v>$20,710,725</v>
      </c>
      <c r="CP170" s="259" t="str">
        <f t="shared" si="330"/>
        <v>$82</v>
      </c>
      <c r="CQ170" s="269" t="s">
        <v>275</v>
      </c>
      <c r="CR170" s="269" t="s">
        <v>275</v>
      </c>
      <c r="CS170" s="248" t="str">
        <f t="shared" ref="CS170:DL170" si="331">CS70</f>
        <v>17,122</v>
      </c>
      <c r="CT170" s="259" t="str">
        <f t="shared" si="331"/>
        <v>365</v>
      </c>
      <c r="CU170" s="259" t="str">
        <f t="shared" si="331"/>
        <v>0</v>
      </c>
      <c r="CV170" s="259" t="str">
        <f t="shared" si="331"/>
        <v>359</v>
      </c>
      <c r="CW170" s="259" t="str">
        <f t="shared" si="331"/>
        <v>22</v>
      </c>
      <c r="CX170" s="259" t="str">
        <f t="shared" si="331"/>
        <v>31</v>
      </c>
      <c r="CY170" s="259" t="str">
        <f t="shared" si="331"/>
        <v>69</v>
      </c>
      <c r="CZ170" s="259" t="str">
        <f t="shared" si="331"/>
        <v>92,233</v>
      </c>
      <c r="DA170" s="259" t="str">
        <f t="shared" si="331"/>
        <v>84</v>
      </c>
      <c r="DB170" s="259" t="str">
        <f t="shared" si="331"/>
        <v>1,705,333</v>
      </c>
      <c r="DC170" s="259" t="str">
        <f t="shared" si="331"/>
        <v>35,444</v>
      </c>
      <c r="DD170" s="259" t="str">
        <f t="shared" si="331"/>
        <v>35,444</v>
      </c>
      <c r="DE170" s="259" t="str">
        <f t="shared" si="331"/>
        <v>36,525</v>
      </c>
      <c r="DF170" s="259" t="str">
        <f t="shared" si="331"/>
        <v>1,584,819</v>
      </c>
      <c r="DG170" s="259" t="str">
        <f t="shared" si="331"/>
        <v>1,990,754</v>
      </c>
      <c r="DH170" s="259" t="str">
        <f t="shared" si="331"/>
        <v>$9,133,424</v>
      </c>
      <c r="DI170" s="259" t="str">
        <f t="shared" si="331"/>
        <v>$6,046,374</v>
      </c>
      <c r="DJ170" s="259" t="str">
        <f t="shared" si="331"/>
        <v>$3,704,175</v>
      </c>
      <c r="DK170" s="259" t="str">
        <f t="shared" si="331"/>
        <v>$20,824,976</v>
      </c>
      <c r="DL170" s="259" t="str">
        <f t="shared" si="331"/>
        <v>$81</v>
      </c>
      <c r="DM170" s="269" t="s">
        <v>275</v>
      </c>
      <c r="DN170" s="269" t="s">
        <v>275</v>
      </c>
      <c r="DO170" s="248" t="str">
        <f t="shared" ref="DO170:EH170" si="332">DO70</f>
        <v>193</v>
      </c>
      <c r="DP170" s="259" t="str">
        <f t="shared" si="332"/>
        <v>-18</v>
      </c>
      <c r="DQ170" s="259" t="str">
        <f t="shared" si="332"/>
        <v>0</v>
      </c>
      <c r="DR170" s="259" t="str">
        <f t="shared" si="332"/>
        <v>-5</v>
      </c>
      <c r="DS170" s="259" t="str">
        <f t="shared" si="332"/>
        <v>-1</v>
      </c>
      <c r="DT170" s="259" t="str">
        <f t="shared" si="332"/>
        <v>0</v>
      </c>
      <c r="DU170" s="259" t="str">
        <f t="shared" si="332"/>
        <v>2</v>
      </c>
      <c r="DV170" s="259" t="str">
        <f t="shared" si="332"/>
        <v>-2,750</v>
      </c>
      <c r="DW170" s="259" t="str">
        <f t="shared" si="332"/>
        <v>-1</v>
      </c>
      <c r="DX170" s="259" t="str">
        <f t="shared" si="332"/>
        <v>0</v>
      </c>
      <c r="DY170" s="259" t="str">
        <f t="shared" si="332"/>
        <v>-32</v>
      </c>
      <c r="DZ170" s="259" t="str">
        <f t="shared" si="332"/>
        <v>-32</v>
      </c>
      <c r="EA170" s="259" t="str">
        <f t="shared" si="332"/>
        <v>-10,138</v>
      </c>
      <c r="EB170" s="259" t="str">
        <f t="shared" si="332"/>
        <v>-406,681</v>
      </c>
      <c r="EC170" s="259" t="str">
        <f t="shared" si="332"/>
        <v>-491,057</v>
      </c>
      <c r="ED170" s="259" t="str">
        <f t="shared" si="332"/>
        <v>$3,005,689</v>
      </c>
      <c r="EE170" s="259" t="str">
        <f t="shared" si="332"/>
        <v>-$1,858,676</v>
      </c>
      <c r="EF170" s="259" t="str">
        <f t="shared" si="332"/>
        <v>$509,172</v>
      </c>
      <c r="EG170" s="259" t="str">
        <f t="shared" si="332"/>
        <v>$6,748,190</v>
      </c>
      <c r="EH170" s="259" t="str">
        <f t="shared" si="332"/>
        <v>$3</v>
      </c>
      <c r="EI170" s="269" t="s">
        <v>275</v>
      </c>
      <c r="EJ170" s="269" t="s">
        <v>275</v>
      </c>
      <c r="EK170" s="248" t="str">
        <f t="shared" ref="EK170:FD170" si="333">EK70</f>
        <v>13</v>
      </c>
      <c r="EL170" s="259" t="str">
        <f t="shared" si="333"/>
        <v>0</v>
      </c>
      <c r="EM170" s="259" t="str">
        <f t="shared" si="333"/>
        <v>0</v>
      </c>
      <c r="EN170" s="259" t="str">
        <f t="shared" si="333"/>
        <v>-1</v>
      </c>
      <c r="EO170" s="259" t="str">
        <f t="shared" si="333"/>
        <v>-4</v>
      </c>
      <c r="EP170" s="259" t="str">
        <f t="shared" si="333"/>
        <v>-48</v>
      </c>
      <c r="EQ170" s="259" t="str">
        <f t="shared" si="333"/>
        <v>-3</v>
      </c>
      <c r="ER170" s="259" t="str">
        <f t="shared" si="333"/>
        <v>3,000</v>
      </c>
      <c r="ES170" s="259" t="str">
        <f t="shared" si="333"/>
        <v>1</v>
      </c>
      <c r="ET170" s="259" t="str">
        <f t="shared" si="333"/>
        <v>405,500</v>
      </c>
      <c r="EU170" s="259" t="str">
        <f t="shared" si="333"/>
        <v>-10,202</v>
      </c>
      <c r="EV170" s="259" t="str">
        <f t="shared" si="333"/>
        <v>-10,202</v>
      </c>
      <c r="EW170" s="259" t="str">
        <f t="shared" si="333"/>
        <v>-17,467</v>
      </c>
      <c r="EX170" s="259" t="str">
        <f t="shared" si="333"/>
        <v>-147,054</v>
      </c>
      <c r="EY170" s="259" t="str">
        <f t="shared" si="333"/>
        <v>-208,041</v>
      </c>
      <c r="EZ170" s="259" t="str">
        <f t="shared" si="333"/>
        <v>-$1,304,106</v>
      </c>
      <c r="FA170" s="259" t="str">
        <f t="shared" si="333"/>
        <v>-$975,373</v>
      </c>
      <c r="FB170" s="259" t="str">
        <f t="shared" si="333"/>
        <v>-$991,369</v>
      </c>
      <c r="FC170" s="259" t="str">
        <f t="shared" si="333"/>
        <v>-$3,202,718</v>
      </c>
      <c r="FD170" s="259" t="str">
        <f t="shared" si="333"/>
        <v>-$3</v>
      </c>
      <c r="FE170" s="269" t="s">
        <v>275</v>
      </c>
    </row>
    <row r="171" spans="1:16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2"/>
      <c r="V171" s="12"/>
      <c r="W171" s="12"/>
      <c r="X171" s="12"/>
      <c r="Y171" s="12"/>
      <c r="Z171" s="12"/>
      <c r="AA171" s="12"/>
      <c r="AB171" s="12"/>
      <c r="AC171" s="248" t="s">
        <v>116</v>
      </c>
      <c r="AD171" s="257" t="str">
        <f t="shared" ca="1" si="309"/>
        <v>$43</v>
      </c>
      <c r="AE171" s="259" t="str">
        <f t="shared" ref="AE171" si="334">AE71</f>
        <v>43,304</v>
      </c>
      <c r="AF171" s="259" t="str">
        <f t="shared" ref="AF171:AS171" si="335">AF71</f>
        <v>2,665</v>
      </c>
      <c r="AG171" s="259" t="str">
        <f t="shared" si="335"/>
        <v>415</v>
      </c>
      <c r="AH171" s="259" t="str">
        <f t="shared" si="335"/>
        <v>1,698</v>
      </c>
      <c r="AI171" s="259" t="str">
        <f t="shared" si="335"/>
        <v>47</v>
      </c>
      <c r="AJ171" s="259" t="str">
        <f t="shared" si="335"/>
        <v>5</v>
      </c>
      <c r="AK171" s="259" t="str">
        <f t="shared" si="335"/>
        <v>229</v>
      </c>
      <c r="AL171" s="259" t="str">
        <f t="shared" si="335"/>
        <v>752,000</v>
      </c>
      <c r="AM171" s="259" t="str">
        <f t="shared" si="335"/>
        <v>187</v>
      </c>
      <c r="AN171" s="259" t="str">
        <f t="shared" si="335"/>
        <v>3,112,989</v>
      </c>
      <c r="AO171" s="259" t="str">
        <f t="shared" si="335"/>
        <v>595,525</v>
      </c>
      <c r="AP171" s="259" t="str">
        <f t="shared" si="335"/>
        <v>595,525</v>
      </c>
      <c r="AQ171" s="259" t="str">
        <f t="shared" si="335"/>
        <v>1,100</v>
      </c>
      <c r="AR171" s="259" t="str">
        <f t="shared" si="335"/>
        <v>9,643,164</v>
      </c>
      <c r="AS171" s="259" t="str">
        <f t="shared" si="335"/>
        <v>11,054,844</v>
      </c>
      <c r="AT171" s="259" t="str">
        <f t="shared" ref="AT171:AX171" si="336">AT71</f>
        <v>$17,774,000</v>
      </c>
      <c r="AU171" s="259" t="str">
        <f t="shared" si="336"/>
        <v>$20,950,000</v>
      </c>
      <c r="AV171" s="259" t="str">
        <f t="shared" si="336"/>
        <v>$37,626,000</v>
      </c>
      <c r="AW171" s="259" t="str">
        <f t="shared" si="336"/>
        <v>$76,513,000</v>
      </c>
      <c r="AX171" s="259" t="str">
        <f t="shared" si="336"/>
        <v>$43</v>
      </c>
      <c r="AY171" s="269" t="s">
        <v>275</v>
      </c>
      <c r="AZ171" s="269"/>
      <c r="BA171" s="248" t="str">
        <f t="shared" ref="BA171:BT171" si="337">BA71</f>
        <v>43,337</v>
      </c>
      <c r="BB171" s="259" t="str">
        <f t="shared" si="337"/>
        <v>2,066</v>
      </c>
      <c r="BC171" s="259" t="str">
        <f t="shared" si="337"/>
        <v>250</v>
      </c>
      <c r="BD171" s="259" t="str">
        <f t="shared" si="337"/>
        <v>1,638</v>
      </c>
      <c r="BE171" s="259" t="str">
        <f t="shared" si="337"/>
        <v>57</v>
      </c>
      <c r="BF171" s="259" t="str">
        <f t="shared" si="337"/>
        <v>15</v>
      </c>
      <c r="BG171" s="259" t="str">
        <f t="shared" si="337"/>
        <v>239</v>
      </c>
      <c r="BH171" s="259" t="str">
        <f t="shared" si="337"/>
        <v>700,000</v>
      </c>
      <c r="BI171" s="259" t="str">
        <f t="shared" si="337"/>
        <v>206</v>
      </c>
      <c r="BJ171" s="259" t="str">
        <f t="shared" si="337"/>
        <v>2,812,000</v>
      </c>
      <c r="BK171" s="259" t="str">
        <f t="shared" si="337"/>
        <v>577,960</v>
      </c>
      <c r="BL171" s="259" t="str">
        <f t="shared" si="337"/>
        <v>577,960</v>
      </c>
      <c r="BM171" s="259">
        <f t="shared" si="337"/>
        <v>0</v>
      </c>
      <c r="BN171" s="259" t="str">
        <f t="shared" si="337"/>
        <v>7,338,039</v>
      </c>
      <c r="BO171" s="259" t="str">
        <f t="shared" si="337"/>
        <v>9,283,769</v>
      </c>
      <c r="BP171" s="259" t="str">
        <f t="shared" si="337"/>
        <v>$17,274,630</v>
      </c>
      <c r="BQ171" s="259" t="str">
        <f t="shared" si="337"/>
        <v>$2,249,366</v>
      </c>
      <c r="BR171" s="259" t="str">
        <f t="shared" si="337"/>
        <v>$41,005,014</v>
      </c>
      <c r="BS171" s="259" t="str">
        <f t="shared" si="337"/>
        <v>$80,606,491</v>
      </c>
      <c r="BT171" s="259" t="str">
        <f t="shared" si="337"/>
        <v>$62</v>
      </c>
      <c r="BU171" s="269" t="s">
        <v>275</v>
      </c>
      <c r="BV171" s="269" t="s">
        <v>275</v>
      </c>
      <c r="BW171" s="248" t="str">
        <f t="shared" ref="BW171:CP171" si="338">BW71</f>
        <v>43,337</v>
      </c>
      <c r="BX171" s="259" t="str">
        <f t="shared" si="338"/>
        <v>2,668</v>
      </c>
      <c r="BY171" s="259" t="str">
        <f t="shared" si="338"/>
        <v>420</v>
      </c>
      <c r="BZ171" s="259" t="str">
        <f t="shared" si="338"/>
        <v>1,622</v>
      </c>
      <c r="CA171" s="259" t="str">
        <f t="shared" si="338"/>
        <v>57</v>
      </c>
      <c r="CB171" s="259" t="str">
        <f t="shared" si="338"/>
        <v>9</v>
      </c>
      <c r="CC171" s="259" t="str">
        <f t="shared" si="338"/>
        <v>233</v>
      </c>
      <c r="CD171" s="259" t="str">
        <f t="shared" si="338"/>
        <v>738,098</v>
      </c>
      <c r="CE171" s="259" t="str">
        <f t="shared" si="338"/>
        <v>206</v>
      </c>
      <c r="CF171" s="259" t="str">
        <f t="shared" si="338"/>
        <v>2,812,000</v>
      </c>
      <c r="CG171" s="259" t="str">
        <f t="shared" si="338"/>
        <v>949,313</v>
      </c>
      <c r="CH171" s="259" t="str">
        <f t="shared" si="338"/>
        <v>949,313</v>
      </c>
      <c r="CI171" s="259" t="str">
        <f t="shared" si="338"/>
        <v>16,754</v>
      </c>
      <c r="CJ171" s="259" t="str">
        <f t="shared" si="338"/>
        <v>8,394,084</v>
      </c>
      <c r="CK171" s="259" t="str">
        <f t="shared" si="338"/>
        <v>11,005,628</v>
      </c>
      <c r="CL171" s="259" t="str">
        <f t="shared" si="338"/>
        <v>$21,412,761</v>
      </c>
      <c r="CM171" s="259" t="str">
        <f t="shared" si="338"/>
        <v>$36,161,515</v>
      </c>
      <c r="CN171" s="259" t="str">
        <f t="shared" si="338"/>
        <v>$63,272,939</v>
      </c>
      <c r="CO171" s="259" t="str">
        <f t="shared" si="338"/>
        <v>$120,847,215</v>
      </c>
      <c r="CP171" s="259" t="str">
        <f t="shared" si="338"/>
        <v>$76</v>
      </c>
      <c r="CQ171" s="269" t="s">
        <v>275</v>
      </c>
      <c r="CR171" s="269" t="s">
        <v>275</v>
      </c>
      <c r="CS171" s="248" t="str">
        <f t="shared" ref="CS171:DL171" si="339">CS71</f>
        <v>43,326</v>
      </c>
      <c r="CT171" s="259" t="str">
        <f t="shared" si="339"/>
        <v>2,466</v>
      </c>
      <c r="CU171" s="259" t="str">
        <f t="shared" si="339"/>
        <v>362</v>
      </c>
      <c r="CV171" s="259" t="str">
        <f t="shared" si="339"/>
        <v>1,645</v>
      </c>
      <c r="CW171" s="259" t="str">
        <f t="shared" si="339"/>
        <v>54</v>
      </c>
      <c r="CX171" s="259" t="str">
        <f t="shared" si="339"/>
        <v>10</v>
      </c>
      <c r="CY171" s="259" t="str">
        <f t="shared" si="339"/>
        <v>234</v>
      </c>
      <c r="CZ171" s="259" t="str">
        <f t="shared" si="339"/>
        <v>730,033</v>
      </c>
      <c r="DA171" s="259" t="str">
        <f t="shared" si="339"/>
        <v>200</v>
      </c>
      <c r="DB171" s="259" t="str">
        <f t="shared" si="339"/>
        <v>2,912,330</v>
      </c>
      <c r="DC171" s="259" t="str">
        <f t="shared" si="339"/>
        <v>707,599</v>
      </c>
      <c r="DD171" s="259" t="str">
        <f t="shared" si="339"/>
        <v>707,599</v>
      </c>
      <c r="DE171" s="259" t="str">
        <f t="shared" si="339"/>
        <v>5,951</v>
      </c>
      <c r="DF171" s="259" t="str">
        <f t="shared" si="339"/>
        <v>8,458,429</v>
      </c>
      <c r="DG171" s="259" t="str">
        <f t="shared" si="339"/>
        <v>10,448,080</v>
      </c>
      <c r="DH171" s="259" t="str">
        <f t="shared" si="339"/>
        <v>$18,820,464</v>
      </c>
      <c r="DI171" s="259" t="str">
        <f t="shared" si="339"/>
        <v>$19,786,960</v>
      </c>
      <c r="DJ171" s="259" t="str">
        <f t="shared" si="339"/>
        <v>$47,301,318</v>
      </c>
      <c r="DK171" s="259" t="str">
        <f t="shared" si="339"/>
        <v>$92,655,569</v>
      </c>
      <c r="DL171" s="259" t="str">
        <f t="shared" si="339"/>
        <v>$60</v>
      </c>
      <c r="DM171" s="269" t="s">
        <v>275</v>
      </c>
      <c r="DN171" s="269" t="s">
        <v>275</v>
      </c>
      <c r="DO171" s="248" t="str">
        <f t="shared" ref="DO171:EH171" si="340">DO71</f>
        <v>-33</v>
      </c>
      <c r="DP171" s="259" t="str">
        <f t="shared" si="340"/>
        <v>599</v>
      </c>
      <c r="DQ171" s="259" t="str">
        <f t="shared" si="340"/>
        <v>165</v>
      </c>
      <c r="DR171" s="259" t="str">
        <f t="shared" si="340"/>
        <v>72</v>
      </c>
      <c r="DS171" s="259" t="str">
        <f t="shared" si="340"/>
        <v>-10</v>
      </c>
      <c r="DT171" s="259" t="str">
        <f t="shared" si="340"/>
        <v>-10</v>
      </c>
      <c r="DU171" s="259" t="str">
        <f t="shared" si="340"/>
        <v>-10</v>
      </c>
      <c r="DV171" s="259" t="str">
        <f t="shared" si="340"/>
        <v>52,000</v>
      </c>
      <c r="DW171" s="259" t="str">
        <f t="shared" si="340"/>
        <v>-19</v>
      </c>
      <c r="DX171" s="259" t="str">
        <f t="shared" si="340"/>
        <v>300,989</v>
      </c>
      <c r="DY171" s="259" t="str">
        <f t="shared" si="340"/>
        <v>17,565</v>
      </c>
      <c r="DZ171" s="259" t="str">
        <f t="shared" si="340"/>
        <v>17,565</v>
      </c>
      <c r="EA171" s="259" t="str">
        <f t="shared" si="340"/>
        <v>1,100</v>
      </c>
      <c r="EB171" s="259" t="str">
        <f t="shared" si="340"/>
        <v>2,305,125</v>
      </c>
      <c r="EC171" s="259" t="str">
        <f t="shared" si="340"/>
        <v>1,771,075</v>
      </c>
      <c r="ED171" s="259" t="str">
        <f t="shared" si="340"/>
        <v>$499,370</v>
      </c>
      <c r="EE171" s="259" t="str">
        <f t="shared" si="340"/>
        <v>$18,700,634</v>
      </c>
      <c r="EF171" s="259" t="str">
        <f t="shared" si="340"/>
        <v>-$3,379,014</v>
      </c>
      <c r="EG171" s="259" t="str">
        <f t="shared" si="340"/>
        <v>-$4,093,491</v>
      </c>
      <c r="EH171" s="259" t="str">
        <f t="shared" si="340"/>
        <v>-$19</v>
      </c>
      <c r="EI171" s="269" t="s">
        <v>275</v>
      </c>
      <c r="EJ171" s="269" t="s">
        <v>275</v>
      </c>
      <c r="EK171" s="248" t="str">
        <f t="shared" ref="EK171:FD171" si="341">EK71</f>
        <v>0</v>
      </c>
      <c r="EL171" s="259" t="str">
        <f t="shared" si="341"/>
        <v>-602</v>
      </c>
      <c r="EM171" s="259" t="str">
        <f t="shared" si="341"/>
        <v>-170</v>
      </c>
      <c r="EN171" s="259" t="str">
        <f t="shared" si="341"/>
        <v>16</v>
      </c>
      <c r="EO171" s="259" t="str">
        <f t="shared" si="341"/>
        <v>0</v>
      </c>
      <c r="EP171" s="259" t="str">
        <f t="shared" si="341"/>
        <v>6</v>
      </c>
      <c r="EQ171" s="259" t="str">
        <f t="shared" si="341"/>
        <v>6</v>
      </c>
      <c r="ER171" s="259" t="str">
        <f t="shared" si="341"/>
        <v>-38,098</v>
      </c>
      <c r="ES171" s="259" t="str">
        <f t="shared" si="341"/>
        <v>0</v>
      </c>
      <c r="ET171" s="259" t="str">
        <f t="shared" si="341"/>
        <v>0</v>
      </c>
      <c r="EU171" s="259" t="str">
        <f t="shared" si="341"/>
        <v>-371,353</v>
      </c>
      <c r="EV171" s="259" t="str">
        <f t="shared" si="341"/>
        <v>-371,353</v>
      </c>
      <c r="EW171" s="259" t="str">
        <f t="shared" si="341"/>
        <v>-16,754</v>
      </c>
      <c r="EX171" s="259" t="str">
        <f t="shared" si="341"/>
        <v>-1,056,045</v>
      </c>
      <c r="EY171" s="259" t="str">
        <f t="shared" si="341"/>
        <v>-1,721,859</v>
      </c>
      <c r="EZ171" s="259" t="str">
        <f t="shared" si="341"/>
        <v>-$4,138,131</v>
      </c>
      <c r="FA171" s="259" t="str">
        <f t="shared" si="341"/>
        <v>-$33,912,149</v>
      </c>
      <c r="FB171" s="259" t="str">
        <f t="shared" si="341"/>
        <v>-$22,267,925</v>
      </c>
      <c r="FC171" s="259" t="str">
        <f t="shared" si="341"/>
        <v>-$40,240,724</v>
      </c>
      <c r="FD171" s="259" t="str">
        <f t="shared" si="341"/>
        <v>-$14</v>
      </c>
      <c r="FE171" s="269" t="s">
        <v>275</v>
      </c>
    </row>
    <row r="172" spans="1:16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2"/>
      <c r="V172" s="12"/>
      <c r="W172" s="12"/>
      <c r="X172" s="12"/>
      <c r="Y172" s="12"/>
      <c r="Z172" s="12"/>
      <c r="AA172" s="12"/>
      <c r="AB172" s="12"/>
      <c r="AC172" s="248" t="s">
        <v>357</v>
      </c>
      <c r="AD172" s="257" t="str">
        <f t="shared" ca="1" si="309"/>
        <v>-</v>
      </c>
      <c r="AE172" s="259" t="str">
        <f t="shared" ref="AE172" si="342">AE72</f>
        <v>-</v>
      </c>
      <c r="AF172" s="259" t="str">
        <f t="shared" ref="AF172:AS172" si="343">AF72</f>
        <v>-</v>
      </c>
      <c r="AG172" s="259" t="str">
        <f t="shared" si="343"/>
        <v>-</v>
      </c>
      <c r="AH172" s="259" t="str">
        <f t="shared" si="343"/>
        <v>-</v>
      </c>
      <c r="AI172" s="259" t="str">
        <f t="shared" si="343"/>
        <v>-</v>
      </c>
      <c r="AJ172" s="259" t="str">
        <f t="shared" si="343"/>
        <v>-</v>
      </c>
      <c r="AK172" s="259" t="str">
        <f t="shared" si="343"/>
        <v>-</v>
      </c>
      <c r="AL172" s="259" t="str">
        <f t="shared" si="343"/>
        <v>-</v>
      </c>
      <c r="AM172" s="259" t="str">
        <f t="shared" si="343"/>
        <v>-</v>
      </c>
      <c r="AN172" s="259" t="str">
        <f t="shared" si="343"/>
        <v>-</v>
      </c>
      <c r="AO172" s="259" t="str">
        <f t="shared" si="343"/>
        <v>-</v>
      </c>
      <c r="AP172" s="259" t="str">
        <f t="shared" si="343"/>
        <v>-</v>
      </c>
      <c r="AQ172" s="259" t="str">
        <f t="shared" si="343"/>
        <v>-</v>
      </c>
      <c r="AR172" s="259" t="str">
        <f t="shared" si="343"/>
        <v>-</v>
      </c>
      <c r="AS172" s="259" t="str">
        <f t="shared" si="343"/>
        <v>-</v>
      </c>
      <c r="AT172" s="259" t="str">
        <f t="shared" ref="AT172:AX172" si="344">AT72</f>
        <v>-</v>
      </c>
      <c r="AU172" s="259" t="str">
        <f t="shared" si="344"/>
        <v>-</v>
      </c>
      <c r="AV172" s="259" t="str">
        <f t="shared" si="344"/>
        <v>-</v>
      </c>
      <c r="AW172" s="259" t="str">
        <f t="shared" si="344"/>
        <v>-</v>
      </c>
      <c r="AX172" s="259" t="str">
        <f t="shared" si="344"/>
        <v>-</v>
      </c>
      <c r="AY172" s="269" t="s">
        <v>275</v>
      </c>
      <c r="AZ172" s="269"/>
      <c r="BA172" s="248" t="str">
        <f t="shared" ref="BA172:BT172" si="345">BA72</f>
        <v>-</v>
      </c>
      <c r="BB172" s="259" t="str">
        <f t="shared" si="345"/>
        <v>-</v>
      </c>
      <c r="BC172" s="259" t="str">
        <f t="shared" si="345"/>
        <v>-</v>
      </c>
      <c r="BD172" s="259" t="str">
        <f t="shared" si="345"/>
        <v>-</v>
      </c>
      <c r="BE172" s="259" t="str">
        <f t="shared" si="345"/>
        <v>-</v>
      </c>
      <c r="BF172" s="259" t="str">
        <f t="shared" si="345"/>
        <v>-</v>
      </c>
      <c r="BG172" s="259" t="str">
        <f t="shared" si="345"/>
        <v>-</v>
      </c>
      <c r="BH172" s="259" t="str">
        <f t="shared" si="345"/>
        <v>-</v>
      </c>
      <c r="BI172" s="259" t="str">
        <f t="shared" si="345"/>
        <v>-</v>
      </c>
      <c r="BJ172" s="259" t="str">
        <f t="shared" si="345"/>
        <v>-</v>
      </c>
      <c r="BK172" s="259" t="str">
        <f t="shared" si="345"/>
        <v>-</v>
      </c>
      <c r="BL172" s="259" t="str">
        <f t="shared" si="345"/>
        <v>-</v>
      </c>
      <c r="BM172" s="259" t="str">
        <f t="shared" si="345"/>
        <v>-</v>
      </c>
      <c r="BN172" s="259" t="str">
        <f t="shared" si="345"/>
        <v>-</v>
      </c>
      <c r="BO172" s="259" t="str">
        <f t="shared" si="345"/>
        <v>-</v>
      </c>
      <c r="BP172" s="259" t="str">
        <f t="shared" si="345"/>
        <v>-</v>
      </c>
      <c r="BQ172" s="259" t="str">
        <f t="shared" si="345"/>
        <v>-</v>
      </c>
      <c r="BR172" s="259" t="str">
        <f t="shared" si="345"/>
        <v>-</v>
      </c>
      <c r="BS172" s="259" t="str">
        <f t="shared" si="345"/>
        <v>-</v>
      </c>
      <c r="BT172" s="259" t="str">
        <f t="shared" si="345"/>
        <v>-</v>
      </c>
      <c r="BU172" s="269" t="s">
        <v>275</v>
      </c>
      <c r="BV172" s="269" t="s">
        <v>275</v>
      </c>
      <c r="BW172" s="248" t="str">
        <f t="shared" ref="BW172:CP172" si="346">BW72</f>
        <v>-</v>
      </c>
      <c r="BX172" s="259" t="str">
        <f t="shared" si="346"/>
        <v>-</v>
      </c>
      <c r="BY172" s="259" t="str">
        <f t="shared" si="346"/>
        <v>-</v>
      </c>
      <c r="BZ172" s="259" t="str">
        <f t="shared" si="346"/>
        <v>-</v>
      </c>
      <c r="CA172" s="259" t="str">
        <f t="shared" si="346"/>
        <v>-</v>
      </c>
      <c r="CB172" s="259" t="str">
        <f t="shared" si="346"/>
        <v>-</v>
      </c>
      <c r="CC172" s="259" t="str">
        <f t="shared" si="346"/>
        <v>-</v>
      </c>
      <c r="CD172" s="259" t="str">
        <f t="shared" si="346"/>
        <v>-</v>
      </c>
      <c r="CE172" s="259" t="str">
        <f t="shared" si="346"/>
        <v>-</v>
      </c>
      <c r="CF172" s="259" t="str">
        <f t="shared" si="346"/>
        <v>-</v>
      </c>
      <c r="CG172" s="259" t="str">
        <f t="shared" si="346"/>
        <v>-</v>
      </c>
      <c r="CH172" s="259" t="str">
        <f t="shared" si="346"/>
        <v>-</v>
      </c>
      <c r="CI172" s="259" t="str">
        <f t="shared" si="346"/>
        <v>-</v>
      </c>
      <c r="CJ172" s="259" t="str">
        <f t="shared" si="346"/>
        <v>-</v>
      </c>
      <c r="CK172" s="259" t="str">
        <f t="shared" si="346"/>
        <v>-</v>
      </c>
      <c r="CL172" s="259" t="str">
        <f t="shared" si="346"/>
        <v>-</v>
      </c>
      <c r="CM172" s="259" t="str">
        <f t="shared" si="346"/>
        <v>-</v>
      </c>
      <c r="CN172" s="259" t="str">
        <f t="shared" si="346"/>
        <v>-</v>
      </c>
      <c r="CO172" s="259" t="str">
        <f t="shared" si="346"/>
        <v>-</v>
      </c>
      <c r="CP172" s="259" t="str">
        <f t="shared" si="346"/>
        <v>-</v>
      </c>
      <c r="CQ172" s="269" t="s">
        <v>275</v>
      </c>
      <c r="CR172" s="269" t="s">
        <v>275</v>
      </c>
      <c r="CS172" s="248" t="str">
        <f t="shared" ref="CS172:DL172" si="347">CS72</f>
        <v>-</v>
      </c>
      <c r="CT172" s="259" t="str">
        <f t="shared" si="347"/>
        <v>-</v>
      </c>
      <c r="CU172" s="259" t="str">
        <f t="shared" si="347"/>
        <v>-</v>
      </c>
      <c r="CV172" s="259" t="str">
        <f t="shared" si="347"/>
        <v>-</v>
      </c>
      <c r="CW172" s="259" t="str">
        <f t="shared" si="347"/>
        <v>-</v>
      </c>
      <c r="CX172" s="259" t="str">
        <f t="shared" si="347"/>
        <v>-</v>
      </c>
      <c r="CY172" s="259" t="str">
        <f t="shared" si="347"/>
        <v>-</v>
      </c>
      <c r="CZ172" s="259" t="str">
        <f t="shared" si="347"/>
        <v>-</v>
      </c>
      <c r="DA172" s="259" t="str">
        <f t="shared" si="347"/>
        <v>-</v>
      </c>
      <c r="DB172" s="259" t="str">
        <f t="shared" si="347"/>
        <v>-</v>
      </c>
      <c r="DC172" s="259" t="str">
        <f t="shared" si="347"/>
        <v>-</v>
      </c>
      <c r="DD172" s="259" t="str">
        <f t="shared" si="347"/>
        <v>-</v>
      </c>
      <c r="DE172" s="259" t="str">
        <f t="shared" si="347"/>
        <v>-</v>
      </c>
      <c r="DF172" s="259" t="str">
        <f t="shared" si="347"/>
        <v>-</v>
      </c>
      <c r="DG172" s="259" t="str">
        <f t="shared" si="347"/>
        <v>-</v>
      </c>
      <c r="DH172" s="259" t="str">
        <f t="shared" si="347"/>
        <v>-</v>
      </c>
      <c r="DI172" s="259" t="str">
        <f t="shared" si="347"/>
        <v>-</v>
      </c>
      <c r="DJ172" s="259" t="str">
        <f t="shared" si="347"/>
        <v>-</v>
      </c>
      <c r="DK172" s="259" t="str">
        <f t="shared" si="347"/>
        <v>-</v>
      </c>
      <c r="DL172" s="259" t="str">
        <f t="shared" si="347"/>
        <v>-</v>
      </c>
      <c r="DM172" s="269" t="s">
        <v>275</v>
      </c>
      <c r="DN172" s="269" t="s">
        <v>275</v>
      </c>
      <c r="DO172" s="248" t="str">
        <f t="shared" ref="DO172:EH172" si="348">DO72</f>
        <v>-</v>
      </c>
      <c r="DP172" s="259" t="str">
        <f t="shared" si="348"/>
        <v>-</v>
      </c>
      <c r="DQ172" s="259" t="str">
        <f t="shared" si="348"/>
        <v>-</v>
      </c>
      <c r="DR172" s="259" t="str">
        <f t="shared" si="348"/>
        <v>-</v>
      </c>
      <c r="DS172" s="259" t="str">
        <f t="shared" si="348"/>
        <v>-</v>
      </c>
      <c r="DT172" s="259" t="str">
        <f t="shared" si="348"/>
        <v>-</v>
      </c>
      <c r="DU172" s="259" t="str">
        <f t="shared" si="348"/>
        <v>-</v>
      </c>
      <c r="DV172" s="259" t="str">
        <f t="shared" si="348"/>
        <v>-</v>
      </c>
      <c r="DW172" s="259" t="str">
        <f t="shared" si="348"/>
        <v>-</v>
      </c>
      <c r="DX172" s="259" t="str">
        <f t="shared" si="348"/>
        <v>-</v>
      </c>
      <c r="DY172" s="259" t="str">
        <f t="shared" si="348"/>
        <v>-</v>
      </c>
      <c r="DZ172" s="259" t="str">
        <f t="shared" si="348"/>
        <v>-</v>
      </c>
      <c r="EA172" s="259" t="str">
        <f t="shared" si="348"/>
        <v>-</v>
      </c>
      <c r="EB172" s="259" t="str">
        <f t="shared" si="348"/>
        <v>-</v>
      </c>
      <c r="EC172" s="259" t="str">
        <f t="shared" si="348"/>
        <v>-</v>
      </c>
      <c r="ED172" s="259" t="str">
        <f t="shared" si="348"/>
        <v>-</v>
      </c>
      <c r="EE172" s="259" t="str">
        <f t="shared" si="348"/>
        <v>-</v>
      </c>
      <c r="EF172" s="259" t="str">
        <f t="shared" si="348"/>
        <v>-</v>
      </c>
      <c r="EG172" s="259" t="str">
        <f t="shared" si="348"/>
        <v>-</v>
      </c>
      <c r="EH172" s="259" t="str">
        <f t="shared" si="348"/>
        <v>-</v>
      </c>
      <c r="EI172" s="269" t="s">
        <v>275</v>
      </c>
      <c r="EJ172" s="269" t="s">
        <v>275</v>
      </c>
      <c r="EK172" s="248" t="str">
        <f t="shared" ref="EK172:FD172" si="349">EK72</f>
        <v>-</v>
      </c>
      <c r="EL172" s="259" t="str">
        <f t="shared" si="349"/>
        <v>-</v>
      </c>
      <c r="EM172" s="259" t="str">
        <f t="shared" si="349"/>
        <v>-</v>
      </c>
      <c r="EN172" s="259" t="str">
        <f t="shared" si="349"/>
        <v>-</v>
      </c>
      <c r="EO172" s="259" t="str">
        <f t="shared" si="349"/>
        <v>-</v>
      </c>
      <c r="EP172" s="259" t="str">
        <f t="shared" si="349"/>
        <v>-</v>
      </c>
      <c r="EQ172" s="259" t="str">
        <f t="shared" si="349"/>
        <v>-</v>
      </c>
      <c r="ER172" s="259" t="str">
        <f t="shared" si="349"/>
        <v>-</v>
      </c>
      <c r="ES172" s="259" t="str">
        <f t="shared" si="349"/>
        <v>-</v>
      </c>
      <c r="ET172" s="259" t="str">
        <f t="shared" si="349"/>
        <v>-</v>
      </c>
      <c r="EU172" s="259" t="str">
        <f t="shared" si="349"/>
        <v>-</v>
      </c>
      <c r="EV172" s="259" t="str">
        <f t="shared" si="349"/>
        <v>-</v>
      </c>
      <c r="EW172" s="259" t="str">
        <f t="shared" si="349"/>
        <v>-</v>
      </c>
      <c r="EX172" s="259" t="str">
        <f t="shared" si="349"/>
        <v>-</v>
      </c>
      <c r="EY172" s="259" t="str">
        <f t="shared" si="349"/>
        <v>-</v>
      </c>
      <c r="EZ172" s="259" t="str">
        <f t="shared" si="349"/>
        <v>-</v>
      </c>
      <c r="FA172" s="259" t="str">
        <f t="shared" si="349"/>
        <v>-</v>
      </c>
      <c r="FB172" s="259" t="str">
        <f t="shared" si="349"/>
        <v>-</v>
      </c>
      <c r="FC172" s="259" t="str">
        <f t="shared" si="349"/>
        <v>-</v>
      </c>
      <c r="FD172" s="259" t="str">
        <f t="shared" si="349"/>
        <v>-</v>
      </c>
      <c r="FE172" s="269" t="s">
        <v>275</v>
      </c>
    </row>
    <row r="173" spans="1:16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2"/>
      <c r="V173" s="12"/>
      <c r="W173" s="12"/>
      <c r="X173" s="12"/>
      <c r="Y173" s="12"/>
      <c r="Z173" s="12"/>
      <c r="AA173" s="12"/>
      <c r="AB173" s="12"/>
      <c r="AC173" s="248" t="s">
        <v>144</v>
      </c>
      <c r="AD173" s="257" t="str">
        <f t="shared" ca="1" si="309"/>
        <v>$80</v>
      </c>
      <c r="AE173" s="259" t="str">
        <f t="shared" ref="AE173" si="350">AE73</f>
        <v>19,090</v>
      </c>
      <c r="AF173" s="259" t="str">
        <f t="shared" ref="AF173:AS173" si="351">AF73</f>
        <v>950</v>
      </c>
      <c r="AG173" s="259" t="str">
        <f t="shared" si="351"/>
        <v>85</v>
      </c>
      <c r="AH173" s="259" t="str">
        <f t="shared" si="351"/>
        <v>519</v>
      </c>
      <c r="AI173" s="259" t="str">
        <f t="shared" si="351"/>
        <v>68</v>
      </c>
      <c r="AJ173" s="259" t="str">
        <f t="shared" si="351"/>
        <v>29</v>
      </c>
      <c r="AK173" s="259" t="str">
        <f t="shared" si="351"/>
        <v>3</v>
      </c>
      <c r="AL173" s="259" t="str">
        <f t="shared" si="351"/>
        <v>1,000</v>
      </c>
      <c r="AM173" s="259" t="str">
        <f t="shared" si="351"/>
        <v>105</v>
      </c>
      <c r="AN173" s="259" t="str">
        <f t="shared" si="351"/>
        <v>2,031,900</v>
      </c>
      <c r="AO173" s="259" t="str">
        <f t="shared" si="351"/>
        <v>1,218</v>
      </c>
      <c r="AP173" s="259" t="str">
        <f t="shared" si="351"/>
        <v>1,218</v>
      </c>
      <c r="AQ173" s="259" t="str">
        <f t="shared" si="351"/>
        <v>434,243</v>
      </c>
      <c r="AR173" s="259" t="str">
        <f t="shared" si="351"/>
        <v>0</v>
      </c>
      <c r="AS173" s="259" t="str">
        <f t="shared" si="351"/>
        <v>5,400,000</v>
      </c>
      <c r="AT173" s="259" t="str">
        <f t="shared" ref="AT173:AX173" si="352">AT73</f>
        <v>$19,153,425</v>
      </c>
      <c r="AU173" s="259" t="str">
        <f t="shared" si="352"/>
        <v>$17,680,084</v>
      </c>
      <c r="AV173" s="259" t="str">
        <f t="shared" si="352"/>
        <v>$10,683,195</v>
      </c>
      <c r="AW173" s="259" t="str">
        <f t="shared" si="352"/>
        <v>$47,516,704</v>
      </c>
      <c r="AX173" s="259" t="str">
        <f t="shared" si="352"/>
        <v>$80</v>
      </c>
      <c r="AY173" s="269" t="s">
        <v>275</v>
      </c>
      <c r="AZ173" s="269"/>
      <c r="BA173" s="248" t="str">
        <f t="shared" ref="BA173:BT173" si="353">BA73</f>
        <v>19,090</v>
      </c>
      <c r="BB173" s="259" t="str">
        <f t="shared" si="353"/>
        <v>950</v>
      </c>
      <c r="BC173" s="259" t="str">
        <f t="shared" si="353"/>
        <v>85</v>
      </c>
      <c r="BD173" s="259" t="str">
        <f t="shared" si="353"/>
        <v>491</v>
      </c>
      <c r="BE173" s="259" t="str">
        <f t="shared" si="353"/>
        <v>60</v>
      </c>
      <c r="BF173" s="259" t="str">
        <f t="shared" si="353"/>
        <v>29</v>
      </c>
      <c r="BG173" s="259" t="str">
        <f t="shared" si="353"/>
        <v>3</v>
      </c>
      <c r="BH173" s="259" t="str">
        <f t="shared" si="353"/>
        <v>1,000</v>
      </c>
      <c r="BI173" s="259" t="str">
        <f t="shared" si="353"/>
        <v>101</v>
      </c>
      <c r="BJ173" s="259" t="str">
        <f t="shared" si="353"/>
        <v>2,031,900</v>
      </c>
      <c r="BK173" s="259" t="str">
        <f t="shared" si="353"/>
        <v>785</v>
      </c>
      <c r="BL173" s="259" t="str">
        <f t="shared" si="353"/>
        <v>785</v>
      </c>
      <c r="BM173" s="259" t="str">
        <f t="shared" si="353"/>
        <v>292,565</v>
      </c>
      <c r="BN173" s="259">
        <f t="shared" si="353"/>
        <v>0</v>
      </c>
      <c r="BO173" s="259" t="str">
        <f t="shared" si="353"/>
        <v>4,788,170</v>
      </c>
      <c r="BP173" s="259" t="str">
        <f t="shared" si="353"/>
        <v>$11,904,102</v>
      </c>
      <c r="BQ173" s="259" t="str">
        <f t="shared" si="353"/>
        <v>$8,502,930</v>
      </c>
      <c r="BR173" s="259" t="str">
        <f t="shared" si="353"/>
        <v>$7,652,637</v>
      </c>
      <c r="BS173" s="259" t="str">
        <f t="shared" si="353"/>
        <v>$28,343,100</v>
      </c>
      <c r="BT173" s="259" t="str">
        <f t="shared" si="353"/>
        <v>$80</v>
      </c>
      <c r="BU173" s="269" t="s">
        <v>275</v>
      </c>
      <c r="BV173" s="269" t="s">
        <v>275</v>
      </c>
      <c r="BW173" s="248" t="str">
        <f t="shared" ref="BW173:CP173" si="354">BW73</f>
        <v>19,090</v>
      </c>
      <c r="BX173" s="259" t="str">
        <f t="shared" si="354"/>
        <v>950</v>
      </c>
      <c r="BY173" s="259" t="str">
        <f t="shared" si="354"/>
        <v>46</v>
      </c>
      <c r="BZ173" s="259" t="str">
        <f t="shared" si="354"/>
        <v>437</v>
      </c>
      <c r="CA173" s="259" t="str">
        <f t="shared" si="354"/>
        <v>63</v>
      </c>
      <c r="CB173" s="259" t="str">
        <f t="shared" si="354"/>
        <v>29</v>
      </c>
      <c r="CC173" s="259" t="str">
        <f t="shared" si="354"/>
        <v>3</v>
      </c>
      <c r="CD173" s="259" t="str">
        <f t="shared" si="354"/>
        <v>1,000</v>
      </c>
      <c r="CE173" s="259" t="str">
        <f t="shared" si="354"/>
        <v>101</v>
      </c>
      <c r="CF173" s="259" t="str">
        <f t="shared" si="354"/>
        <v>2,031,900</v>
      </c>
      <c r="CG173" s="259" t="str">
        <f t="shared" si="354"/>
        <v>187</v>
      </c>
      <c r="CH173" s="259" t="str">
        <f t="shared" si="354"/>
        <v>187</v>
      </c>
      <c r="CI173" s="259" t="str">
        <f t="shared" si="354"/>
        <v>136,862</v>
      </c>
      <c r="CJ173" s="259">
        <f t="shared" si="354"/>
        <v>0</v>
      </c>
      <c r="CK173" s="259" t="str">
        <f t="shared" si="354"/>
        <v>2,884,705</v>
      </c>
      <c r="CL173" s="259" t="str">
        <f t="shared" si="354"/>
        <v>$8,224,516</v>
      </c>
      <c r="CM173" s="259" t="str">
        <f t="shared" si="354"/>
        <v>$6,094,848</v>
      </c>
      <c r="CN173" s="259" t="str">
        <f t="shared" si="354"/>
        <v>$4,625,139</v>
      </c>
      <c r="CO173" s="259" t="str">
        <f t="shared" si="354"/>
        <v>$19,326,648</v>
      </c>
      <c r="CP173" s="259" t="str">
        <f t="shared" si="354"/>
        <v>$105</v>
      </c>
      <c r="CQ173" s="269" t="s">
        <v>275</v>
      </c>
      <c r="CR173" s="269" t="s">
        <v>275</v>
      </c>
      <c r="CS173" s="248" t="str">
        <f t="shared" ref="CS173:DL173" si="355">CS73</f>
        <v>19,090</v>
      </c>
      <c r="CT173" s="259" t="str">
        <f t="shared" si="355"/>
        <v>950</v>
      </c>
      <c r="CU173" s="259" t="str">
        <f t="shared" si="355"/>
        <v>72</v>
      </c>
      <c r="CV173" s="259" t="str">
        <f t="shared" si="355"/>
        <v>482</v>
      </c>
      <c r="CW173" s="259" t="str">
        <f t="shared" si="355"/>
        <v>64</v>
      </c>
      <c r="CX173" s="259" t="str">
        <f t="shared" si="355"/>
        <v>29</v>
      </c>
      <c r="CY173" s="259" t="str">
        <f t="shared" si="355"/>
        <v>3</v>
      </c>
      <c r="CZ173" s="259" t="str">
        <f t="shared" si="355"/>
        <v>1,000</v>
      </c>
      <c r="DA173" s="259" t="str">
        <f t="shared" si="355"/>
        <v>102</v>
      </c>
      <c r="DB173" s="259" t="str">
        <f t="shared" si="355"/>
        <v>2,031,900</v>
      </c>
      <c r="DC173" s="259" t="str">
        <f t="shared" si="355"/>
        <v>730</v>
      </c>
      <c r="DD173" s="259" t="str">
        <f t="shared" si="355"/>
        <v>730</v>
      </c>
      <c r="DE173" s="259" t="str">
        <f t="shared" si="355"/>
        <v>287,890</v>
      </c>
      <c r="DF173" s="259" t="str">
        <f t="shared" si="355"/>
        <v>0</v>
      </c>
      <c r="DG173" s="259" t="str">
        <f t="shared" si="355"/>
        <v>4,357,625</v>
      </c>
      <c r="DH173" s="259" t="str">
        <f t="shared" si="355"/>
        <v>$13,094,014</v>
      </c>
      <c r="DI173" s="259" t="str">
        <f t="shared" si="355"/>
        <v>$10,759,287</v>
      </c>
      <c r="DJ173" s="259" t="str">
        <f t="shared" si="355"/>
        <v>$7,653,657</v>
      </c>
      <c r="DK173" s="259" t="str">
        <f t="shared" si="355"/>
        <v>$31,728,817</v>
      </c>
      <c r="DL173" s="259" t="str">
        <f t="shared" si="355"/>
        <v>$88</v>
      </c>
      <c r="DM173" s="269" t="s">
        <v>275</v>
      </c>
      <c r="DN173" s="269" t="s">
        <v>275</v>
      </c>
      <c r="DO173" s="248" t="str">
        <f t="shared" ref="DO173:EH173" si="356">DO73</f>
        <v>0</v>
      </c>
      <c r="DP173" s="259" t="str">
        <f t="shared" si="356"/>
        <v>0</v>
      </c>
      <c r="DQ173" s="259" t="str">
        <f t="shared" si="356"/>
        <v>0</v>
      </c>
      <c r="DR173" s="259" t="str">
        <f t="shared" si="356"/>
        <v>28</v>
      </c>
      <c r="DS173" s="259" t="str">
        <f t="shared" si="356"/>
        <v>8</v>
      </c>
      <c r="DT173" s="259" t="str">
        <f t="shared" si="356"/>
        <v>0</v>
      </c>
      <c r="DU173" s="259" t="str">
        <f t="shared" si="356"/>
        <v>0</v>
      </c>
      <c r="DV173" s="259" t="str">
        <f t="shared" si="356"/>
        <v>0</v>
      </c>
      <c r="DW173" s="259" t="str">
        <f t="shared" si="356"/>
        <v>4</v>
      </c>
      <c r="DX173" s="259" t="str">
        <f t="shared" si="356"/>
        <v>0</v>
      </c>
      <c r="DY173" s="259" t="str">
        <f t="shared" si="356"/>
        <v>433</v>
      </c>
      <c r="DZ173" s="259" t="str">
        <f t="shared" si="356"/>
        <v>433</v>
      </c>
      <c r="EA173" s="259" t="str">
        <f t="shared" si="356"/>
        <v>141,678</v>
      </c>
      <c r="EB173" s="259" t="str">
        <f t="shared" si="356"/>
        <v>0</v>
      </c>
      <c r="EC173" s="259" t="str">
        <f t="shared" si="356"/>
        <v>611,830</v>
      </c>
      <c r="ED173" s="259" t="str">
        <f t="shared" si="356"/>
        <v>$7,249,323</v>
      </c>
      <c r="EE173" s="259" t="str">
        <f t="shared" si="356"/>
        <v>$9,177,154</v>
      </c>
      <c r="EF173" s="259" t="str">
        <f t="shared" si="356"/>
        <v>$3,030,558</v>
      </c>
      <c r="EG173" s="259" t="str">
        <f t="shared" si="356"/>
        <v>$19,173,604</v>
      </c>
      <c r="EH173" s="259" t="str">
        <f t="shared" si="356"/>
        <v>$0</v>
      </c>
      <c r="EI173" s="269" t="s">
        <v>275</v>
      </c>
      <c r="EJ173" s="269" t="s">
        <v>275</v>
      </c>
      <c r="EK173" s="248" t="str">
        <f t="shared" ref="EK173:FD173" si="357">EK73</f>
        <v>0</v>
      </c>
      <c r="EL173" s="259" t="str">
        <f t="shared" si="357"/>
        <v>0</v>
      </c>
      <c r="EM173" s="259" t="str">
        <f t="shared" si="357"/>
        <v>39</v>
      </c>
      <c r="EN173" s="259" t="str">
        <f t="shared" si="357"/>
        <v>54</v>
      </c>
      <c r="EO173" s="259" t="str">
        <f t="shared" si="357"/>
        <v>-3</v>
      </c>
      <c r="EP173" s="259" t="str">
        <f t="shared" si="357"/>
        <v>0</v>
      </c>
      <c r="EQ173" s="259" t="str">
        <f t="shared" si="357"/>
        <v>0</v>
      </c>
      <c r="ER173" s="259" t="str">
        <f t="shared" si="357"/>
        <v>0</v>
      </c>
      <c r="ES173" s="259" t="str">
        <f t="shared" si="357"/>
        <v>0</v>
      </c>
      <c r="ET173" s="259" t="str">
        <f t="shared" si="357"/>
        <v>0</v>
      </c>
      <c r="EU173" s="259" t="str">
        <f t="shared" si="357"/>
        <v>598</v>
      </c>
      <c r="EV173" s="259" t="str">
        <f t="shared" si="357"/>
        <v>598</v>
      </c>
      <c r="EW173" s="259" t="str">
        <f t="shared" si="357"/>
        <v>155,703</v>
      </c>
      <c r="EX173" s="259" t="str">
        <f t="shared" si="357"/>
        <v>0</v>
      </c>
      <c r="EY173" s="259" t="str">
        <f t="shared" si="357"/>
        <v>1,903,465</v>
      </c>
      <c r="EZ173" s="259" t="str">
        <f t="shared" si="357"/>
        <v>$3,679,586</v>
      </c>
      <c r="FA173" s="259" t="str">
        <f t="shared" si="357"/>
        <v>$2,408,082</v>
      </c>
      <c r="FB173" s="259" t="str">
        <f t="shared" si="357"/>
        <v>$3,027,498</v>
      </c>
      <c r="FC173" s="259" t="str">
        <f t="shared" si="357"/>
        <v>$9,016,452</v>
      </c>
      <c r="FD173" s="259" t="str">
        <f t="shared" si="357"/>
        <v>-$25</v>
      </c>
      <c r="FE173" s="269" t="s">
        <v>275</v>
      </c>
    </row>
    <row r="174" spans="1:16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248" t="s">
        <v>145</v>
      </c>
      <c r="AD174" s="257" t="str">
        <f t="shared" ca="1" si="309"/>
        <v>$60</v>
      </c>
      <c r="AE174" s="259" t="str">
        <f t="shared" ref="AE174" si="358">AE74</f>
        <v>-</v>
      </c>
      <c r="AF174" s="259" t="str">
        <f t="shared" ref="AF174:AS174" si="359">AF74</f>
        <v>4,800</v>
      </c>
      <c r="AG174" s="259" t="str">
        <f t="shared" si="359"/>
        <v>676</v>
      </c>
      <c r="AH174" s="259" t="str">
        <f t="shared" si="359"/>
        <v>2,182</v>
      </c>
      <c r="AI174" s="259" t="str">
        <f t="shared" si="359"/>
        <v>142</v>
      </c>
      <c r="AJ174" s="259" t="str">
        <f t="shared" si="359"/>
        <v>38</v>
      </c>
      <c r="AK174" s="259" t="str">
        <f t="shared" si="359"/>
        <v>457</v>
      </c>
      <c r="AL174" s="259" t="str">
        <f t="shared" si="359"/>
        <v>838,000</v>
      </c>
      <c r="AM174" s="259" t="str">
        <f t="shared" si="359"/>
        <v>62</v>
      </c>
      <c r="AN174" s="259" t="str">
        <f t="shared" si="359"/>
        <v>3,222,000</v>
      </c>
      <c r="AO174" s="259" t="str">
        <f t="shared" si="359"/>
        <v>732,000</v>
      </c>
      <c r="AP174" s="259" t="str">
        <f t="shared" si="359"/>
        <v>732,000</v>
      </c>
      <c r="AQ174" s="259" t="str">
        <f t="shared" si="359"/>
        <v>532,000</v>
      </c>
      <c r="AR174" s="259" t="str">
        <f t="shared" si="359"/>
        <v>17,000,000</v>
      </c>
      <c r="AS174" s="259" t="str">
        <f t="shared" si="359"/>
        <v>17,000,000</v>
      </c>
      <c r="AT174" s="259" t="str">
        <f t="shared" ref="AT174:AX174" si="360">AT74</f>
        <v>$112,000,000</v>
      </c>
      <c r="AU174" s="259" t="str">
        <f t="shared" si="360"/>
        <v>$61,000,000</v>
      </c>
      <c r="AV174" s="259" t="str">
        <f t="shared" si="360"/>
        <v>$12,500,000</v>
      </c>
      <c r="AW174" s="259" t="str">
        <f t="shared" si="360"/>
        <v>$254,000,000</v>
      </c>
      <c r="AX174" s="259" t="str">
        <f t="shared" si="360"/>
        <v>$60</v>
      </c>
      <c r="AY174" s="269" t="s">
        <v>275</v>
      </c>
      <c r="AZ174" s="269"/>
      <c r="BA174" s="248" t="str">
        <f t="shared" ref="BA174:BT174" si="361">BA74</f>
        <v>96,000</v>
      </c>
      <c r="BB174" s="259" t="str">
        <f t="shared" si="361"/>
        <v>3,924</v>
      </c>
      <c r="BC174" s="259" t="str">
        <f t="shared" si="361"/>
        <v>772</v>
      </c>
      <c r="BD174" s="259" t="str">
        <f t="shared" si="361"/>
        <v>2,908</v>
      </c>
      <c r="BE174" s="259" t="str">
        <f t="shared" si="361"/>
        <v>237</v>
      </c>
      <c r="BF174" s="259" t="str">
        <f t="shared" si="361"/>
        <v>98</v>
      </c>
      <c r="BG174" s="259" t="str">
        <f t="shared" si="361"/>
        <v>441</v>
      </c>
      <c r="BH174" s="259" t="str">
        <f t="shared" si="361"/>
        <v>800,000</v>
      </c>
      <c r="BI174" s="259" t="str">
        <f t="shared" si="361"/>
        <v>62</v>
      </c>
      <c r="BJ174" s="259" t="str">
        <f t="shared" si="361"/>
        <v>3,000,000</v>
      </c>
      <c r="BK174" s="259" t="str">
        <f t="shared" si="361"/>
        <v>545,000</v>
      </c>
      <c r="BL174" s="259" t="str">
        <f t="shared" si="361"/>
        <v>545,000</v>
      </c>
      <c r="BM174" s="259" t="str">
        <f t="shared" si="361"/>
        <v>375,000</v>
      </c>
      <c r="BN174" s="259" t="str">
        <f t="shared" si="361"/>
        <v>6,000,000</v>
      </c>
      <c r="BO174" s="259" t="str">
        <f t="shared" si="361"/>
        <v>6,000,000</v>
      </c>
      <c r="BP174" s="259" t="str">
        <f t="shared" si="361"/>
        <v>$95,000,000</v>
      </c>
      <c r="BQ174" s="259" t="str">
        <f t="shared" si="361"/>
        <v>$50,000,000</v>
      </c>
      <c r="BR174" s="259" t="str">
        <f t="shared" si="361"/>
        <v>$48,000,000</v>
      </c>
      <c r="BS174" s="259" t="str">
        <f t="shared" si="361"/>
        <v>$155,000,000</v>
      </c>
      <c r="BT174" s="259" t="str">
        <f t="shared" si="361"/>
        <v>$72</v>
      </c>
      <c r="BU174" s="269" t="s">
        <v>275</v>
      </c>
      <c r="BV174" s="269" t="s">
        <v>275</v>
      </c>
      <c r="BW174" s="248" t="str">
        <f t="shared" ref="BW174:CP174" si="362">BW74</f>
        <v>96,000</v>
      </c>
      <c r="BX174" s="259" t="str">
        <f t="shared" si="362"/>
        <v>4,880</v>
      </c>
      <c r="BY174" s="259" t="str">
        <f t="shared" si="362"/>
        <v>702</v>
      </c>
      <c r="BZ174" s="259" t="str">
        <f t="shared" si="362"/>
        <v>3,113</v>
      </c>
      <c r="CA174" s="259" t="str">
        <f t="shared" si="362"/>
        <v>137</v>
      </c>
      <c r="CB174" s="259" t="str">
        <f t="shared" si="362"/>
        <v>24</v>
      </c>
      <c r="CC174" s="259" t="str">
        <f t="shared" si="362"/>
        <v>449</v>
      </c>
      <c r="CD174" s="259" t="str">
        <f t="shared" si="362"/>
        <v>836,000</v>
      </c>
      <c r="CE174" s="259" t="str">
        <f t="shared" si="362"/>
        <v>62</v>
      </c>
      <c r="CF174" s="259" t="str">
        <f t="shared" si="362"/>
        <v>901,000</v>
      </c>
      <c r="CG174" s="259" t="str">
        <f t="shared" si="362"/>
        <v>1,100,000</v>
      </c>
      <c r="CH174" s="259" t="str">
        <f t="shared" si="362"/>
        <v>1,100,000</v>
      </c>
      <c r="CI174" s="259" t="str">
        <f t="shared" si="362"/>
        <v>858,000</v>
      </c>
      <c r="CJ174" s="259" t="str">
        <f t="shared" si="362"/>
        <v>10,800,000</v>
      </c>
      <c r="CK174" s="259" t="str">
        <f t="shared" si="362"/>
        <v>10,800,000</v>
      </c>
      <c r="CL174" s="259" t="str">
        <f t="shared" si="362"/>
        <v>$118,000,000</v>
      </c>
      <c r="CM174" s="259" t="str">
        <f t="shared" si="362"/>
        <v>$32,900,000</v>
      </c>
      <c r="CN174" s="259" t="str">
        <f t="shared" si="362"/>
        <v>$92,700,000</v>
      </c>
      <c r="CO174" s="259" t="str">
        <f t="shared" si="362"/>
        <v>$275,000,000</v>
      </c>
      <c r="CP174" s="259" t="str">
        <f t="shared" si="362"/>
        <v>$64</v>
      </c>
      <c r="CQ174" s="269" t="s">
        <v>275</v>
      </c>
      <c r="CR174" s="269" t="s">
        <v>275</v>
      </c>
      <c r="CS174" s="248" t="str">
        <f t="shared" ref="CS174:DL174" si="363">CS74</f>
        <v>96,000</v>
      </c>
      <c r="CT174" s="259" t="str">
        <f t="shared" si="363"/>
        <v>4,535</v>
      </c>
      <c r="CU174" s="259" t="str">
        <f t="shared" si="363"/>
        <v>717</v>
      </c>
      <c r="CV174" s="259" t="str">
        <f t="shared" si="363"/>
        <v>2,296</v>
      </c>
      <c r="CW174" s="259" t="str">
        <f t="shared" si="363"/>
        <v>139</v>
      </c>
      <c r="CX174" s="259" t="str">
        <f t="shared" si="363"/>
        <v>37</v>
      </c>
      <c r="CY174" s="259" t="str">
        <f t="shared" si="363"/>
        <v>449</v>
      </c>
      <c r="CZ174" s="259" t="str">
        <f t="shared" si="363"/>
        <v>824,667</v>
      </c>
      <c r="DA174" s="259" t="str">
        <f t="shared" si="363"/>
        <v>62</v>
      </c>
      <c r="DB174" s="259" t="str">
        <f t="shared" si="363"/>
        <v>2,374,333</v>
      </c>
      <c r="DC174" s="259" t="str">
        <f t="shared" si="363"/>
        <v>792,333</v>
      </c>
      <c r="DD174" s="259" t="str">
        <f t="shared" si="363"/>
        <v>792,333</v>
      </c>
      <c r="DE174" s="259" t="str">
        <f t="shared" si="363"/>
        <v>588,333</v>
      </c>
      <c r="DF174" s="259" t="str">
        <f t="shared" si="363"/>
        <v>11,266,667</v>
      </c>
      <c r="DG174" s="259" t="str">
        <f t="shared" si="363"/>
        <v>11,266,667</v>
      </c>
      <c r="DH174" s="259" t="str">
        <f t="shared" si="363"/>
        <v>$108,333,333</v>
      </c>
      <c r="DI174" s="259" t="str">
        <f t="shared" si="363"/>
        <v>$47,966,667</v>
      </c>
      <c r="DJ174" s="259" t="str">
        <f t="shared" si="363"/>
        <v>$51,066,667</v>
      </c>
      <c r="DK174" s="259" t="str">
        <f t="shared" si="363"/>
        <v>$228,000,000</v>
      </c>
      <c r="DL174" s="259" t="str">
        <f t="shared" si="363"/>
        <v>$65</v>
      </c>
      <c r="DM174" s="269" t="s">
        <v>275</v>
      </c>
      <c r="DN174" s="269" t="s">
        <v>275</v>
      </c>
      <c r="DO174" s="248" t="str">
        <f t="shared" ref="DO174:EH174" si="364">DO74</f>
        <v>-</v>
      </c>
      <c r="DP174" s="259" t="str">
        <f t="shared" si="364"/>
        <v>876</v>
      </c>
      <c r="DQ174" s="259" t="str">
        <f t="shared" si="364"/>
        <v>-96</v>
      </c>
      <c r="DR174" s="259" t="str">
        <f t="shared" si="364"/>
        <v>-70</v>
      </c>
      <c r="DS174" s="259" t="str">
        <f t="shared" si="364"/>
        <v>5</v>
      </c>
      <c r="DT174" s="259" t="str">
        <f t="shared" si="364"/>
        <v>-10</v>
      </c>
      <c r="DU174" s="259" t="str">
        <f t="shared" si="364"/>
        <v>16</v>
      </c>
      <c r="DV174" s="259" t="str">
        <f t="shared" si="364"/>
        <v>38,000</v>
      </c>
      <c r="DW174" s="259" t="str">
        <f t="shared" si="364"/>
        <v>0</v>
      </c>
      <c r="DX174" s="259" t="str">
        <f t="shared" si="364"/>
        <v>222,000</v>
      </c>
      <c r="DY174" s="259" t="str">
        <f t="shared" si="364"/>
        <v>187,000</v>
      </c>
      <c r="DZ174" s="259" t="str">
        <f t="shared" si="364"/>
        <v>187,000</v>
      </c>
      <c r="EA174" s="259" t="str">
        <f t="shared" si="364"/>
        <v>157,000</v>
      </c>
      <c r="EB174" s="259" t="str">
        <f t="shared" si="364"/>
        <v>11,000,000</v>
      </c>
      <c r="EC174" s="259" t="str">
        <f t="shared" si="364"/>
        <v>11,000,000</v>
      </c>
      <c r="ED174" s="259" t="str">
        <f t="shared" si="364"/>
        <v>$17,000,000</v>
      </c>
      <c r="EE174" s="259" t="str">
        <f t="shared" si="364"/>
        <v>$11,000,000</v>
      </c>
      <c r="EF174" s="259" t="str">
        <f t="shared" si="364"/>
        <v>-$35,500,000</v>
      </c>
      <c r="EG174" s="259" t="str">
        <f t="shared" si="364"/>
        <v>$99,000,000</v>
      </c>
      <c r="EH174" s="259" t="str">
        <f t="shared" si="364"/>
        <v>-$12</v>
      </c>
      <c r="EI174" s="269" t="s">
        <v>275</v>
      </c>
      <c r="EJ174" s="269" t="s">
        <v>275</v>
      </c>
      <c r="EK174" s="248" t="str">
        <f t="shared" ref="EK174:FD174" si="365">EK74</f>
        <v>0</v>
      </c>
      <c r="EL174" s="259" t="str">
        <f t="shared" si="365"/>
        <v>-956</v>
      </c>
      <c r="EM174" s="259" t="str">
        <f t="shared" si="365"/>
        <v>70</v>
      </c>
      <c r="EN174" s="259" t="str">
        <f t="shared" si="365"/>
        <v>-205</v>
      </c>
      <c r="EO174" s="259" t="str">
        <f t="shared" si="365"/>
        <v>100</v>
      </c>
      <c r="EP174" s="259" t="str">
        <f t="shared" si="365"/>
        <v>74</v>
      </c>
      <c r="EQ174" s="259" t="str">
        <f t="shared" si="365"/>
        <v>-8</v>
      </c>
      <c r="ER174" s="259" t="str">
        <f t="shared" si="365"/>
        <v>-36,000</v>
      </c>
      <c r="ES174" s="259" t="str">
        <f t="shared" si="365"/>
        <v>0</v>
      </c>
      <c r="ET174" s="259" t="str">
        <f t="shared" si="365"/>
        <v>2,099,000</v>
      </c>
      <c r="EU174" s="259" t="str">
        <f t="shared" si="365"/>
        <v>-555,000</v>
      </c>
      <c r="EV174" s="259" t="str">
        <f t="shared" si="365"/>
        <v>-555,000</v>
      </c>
      <c r="EW174" s="259" t="str">
        <f t="shared" si="365"/>
        <v>-483,000</v>
      </c>
      <c r="EX174" s="259" t="str">
        <f t="shared" si="365"/>
        <v>-4,800,000</v>
      </c>
      <c r="EY174" s="259" t="str">
        <f t="shared" si="365"/>
        <v>-4,800,000</v>
      </c>
      <c r="EZ174" s="259" t="str">
        <f t="shared" si="365"/>
        <v>-$23,000,000</v>
      </c>
      <c r="FA174" s="259" t="str">
        <f t="shared" si="365"/>
        <v>$17,100,000</v>
      </c>
      <c r="FB174" s="259" t="str">
        <f t="shared" si="365"/>
        <v>-$44,700,000</v>
      </c>
      <c r="FC174" s="259" t="str">
        <f t="shared" si="365"/>
        <v>-$120,000,000</v>
      </c>
      <c r="FD174" s="259" t="str">
        <f t="shared" si="365"/>
        <v>$8</v>
      </c>
      <c r="FE174" s="269" t="s">
        <v>275</v>
      </c>
    </row>
    <row r="175" spans="1:16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248" t="s">
        <v>322</v>
      </c>
      <c r="AD175" s="257" t="str">
        <f t="shared" ca="1" si="309"/>
        <v>-</v>
      </c>
      <c r="AE175" s="259" t="str">
        <f t="shared" ref="AE175" si="366">AE75</f>
        <v>-</v>
      </c>
      <c r="AF175" s="259" t="str">
        <f t="shared" ref="AF175:AS175" si="367">AF75</f>
        <v>-</v>
      </c>
      <c r="AG175" s="259" t="str">
        <f t="shared" si="367"/>
        <v>-</v>
      </c>
      <c r="AH175" s="259" t="str">
        <f t="shared" si="367"/>
        <v>-</v>
      </c>
      <c r="AI175" s="259" t="str">
        <f t="shared" si="367"/>
        <v>-</v>
      </c>
      <c r="AJ175" s="259" t="str">
        <f t="shared" si="367"/>
        <v>-</v>
      </c>
      <c r="AK175" s="259" t="str">
        <f t="shared" si="367"/>
        <v>-</v>
      </c>
      <c r="AL175" s="259" t="str">
        <f t="shared" si="367"/>
        <v>-</v>
      </c>
      <c r="AM175" s="259" t="str">
        <f t="shared" si="367"/>
        <v>-</v>
      </c>
      <c r="AN175" s="259" t="str">
        <f t="shared" si="367"/>
        <v>-</v>
      </c>
      <c r="AO175" s="259" t="str">
        <f t="shared" si="367"/>
        <v>-</v>
      </c>
      <c r="AP175" s="259" t="str">
        <f t="shared" si="367"/>
        <v>-</v>
      </c>
      <c r="AQ175" s="259" t="str">
        <f t="shared" si="367"/>
        <v>-</v>
      </c>
      <c r="AR175" s="259" t="str">
        <f t="shared" si="367"/>
        <v>-</v>
      </c>
      <c r="AS175" s="259" t="str">
        <f t="shared" si="367"/>
        <v>-</v>
      </c>
      <c r="AT175" s="259" t="str">
        <f t="shared" ref="AT175:AX175" si="368">AT75</f>
        <v>-</v>
      </c>
      <c r="AU175" s="259" t="str">
        <f t="shared" si="368"/>
        <v>-</v>
      </c>
      <c r="AV175" s="259" t="str">
        <f t="shared" si="368"/>
        <v>-</v>
      </c>
      <c r="AW175" s="259" t="str">
        <f t="shared" si="368"/>
        <v>-</v>
      </c>
      <c r="AX175" s="259" t="str">
        <f t="shared" si="368"/>
        <v>-</v>
      </c>
      <c r="AY175" s="269" t="s">
        <v>275</v>
      </c>
      <c r="AZ175" s="269"/>
      <c r="BA175" s="248" t="str">
        <f t="shared" ref="BA175:BT175" si="369">BA75</f>
        <v>-</v>
      </c>
      <c r="BB175" s="259" t="str">
        <f t="shared" si="369"/>
        <v>-</v>
      </c>
      <c r="BC175" s="259" t="str">
        <f t="shared" si="369"/>
        <v>-</v>
      </c>
      <c r="BD175" s="259" t="str">
        <f t="shared" si="369"/>
        <v>-</v>
      </c>
      <c r="BE175" s="259" t="str">
        <f t="shared" si="369"/>
        <v>-</v>
      </c>
      <c r="BF175" s="259" t="str">
        <f t="shared" si="369"/>
        <v>-</v>
      </c>
      <c r="BG175" s="259" t="str">
        <f t="shared" si="369"/>
        <v>-</v>
      </c>
      <c r="BH175" s="259" t="str">
        <f t="shared" si="369"/>
        <v>-</v>
      </c>
      <c r="BI175" s="259" t="str">
        <f t="shared" si="369"/>
        <v>-</v>
      </c>
      <c r="BJ175" s="259" t="str">
        <f t="shared" si="369"/>
        <v>-</v>
      </c>
      <c r="BK175" s="259" t="str">
        <f t="shared" si="369"/>
        <v>-</v>
      </c>
      <c r="BL175" s="259" t="str">
        <f t="shared" si="369"/>
        <v>-</v>
      </c>
      <c r="BM175" s="259" t="str">
        <f t="shared" si="369"/>
        <v>-</v>
      </c>
      <c r="BN175" s="259" t="str">
        <f t="shared" si="369"/>
        <v>-</v>
      </c>
      <c r="BO175" s="259" t="str">
        <f t="shared" si="369"/>
        <v>-</v>
      </c>
      <c r="BP175" s="259" t="str">
        <f t="shared" si="369"/>
        <v>-</v>
      </c>
      <c r="BQ175" s="259" t="str">
        <f t="shared" si="369"/>
        <v>-</v>
      </c>
      <c r="BR175" s="259" t="str">
        <f t="shared" si="369"/>
        <v>-</v>
      </c>
      <c r="BS175" s="259" t="str">
        <f t="shared" si="369"/>
        <v>-</v>
      </c>
      <c r="BT175" s="259" t="str">
        <f t="shared" si="369"/>
        <v>-</v>
      </c>
      <c r="BU175" s="269" t="s">
        <v>275</v>
      </c>
      <c r="BV175" s="269" t="s">
        <v>275</v>
      </c>
      <c r="BW175" s="248" t="str">
        <f t="shared" ref="BW175:CP175" si="370">BW75</f>
        <v>3,300</v>
      </c>
      <c r="BX175" s="259" t="str">
        <f t="shared" si="370"/>
        <v>150</v>
      </c>
      <c r="BY175" s="259">
        <f t="shared" si="370"/>
        <v>0</v>
      </c>
      <c r="BZ175" s="259" t="str">
        <f t="shared" si="370"/>
        <v>460</v>
      </c>
      <c r="CA175" s="259">
        <f t="shared" si="370"/>
        <v>0</v>
      </c>
      <c r="CB175" s="259" t="str">
        <f t="shared" si="370"/>
        <v>3</v>
      </c>
      <c r="CC175" s="259" t="str">
        <f t="shared" si="370"/>
        <v>14</v>
      </c>
      <c r="CD175" s="259" t="str">
        <f t="shared" si="370"/>
        <v>35,000</v>
      </c>
      <c r="CE175" s="259" t="str">
        <f t="shared" si="370"/>
        <v>28</v>
      </c>
      <c r="CF175" s="259" t="str">
        <f t="shared" si="370"/>
        <v>140,000</v>
      </c>
      <c r="CG175" s="259" t="str">
        <f t="shared" si="370"/>
        <v>82,500</v>
      </c>
      <c r="CH175" s="259" t="str">
        <f t="shared" si="370"/>
        <v>82,500</v>
      </c>
      <c r="CI175" s="259" t="str">
        <f t="shared" si="370"/>
        <v>12,000</v>
      </c>
      <c r="CJ175" s="259" t="str">
        <f t="shared" si="370"/>
        <v>10,000</v>
      </c>
      <c r="CK175" s="259" t="str">
        <f t="shared" si="370"/>
        <v>20,000</v>
      </c>
      <c r="CL175" s="259" t="str">
        <f t="shared" si="370"/>
        <v>$700,000</v>
      </c>
      <c r="CM175" s="259" t="str">
        <f t="shared" si="370"/>
        <v>$3,500,000</v>
      </c>
      <c r="CN175" s="259" t="str">
        <f t="shared" si="370"/>
        <v>$5,300,000</v>
      </c>
      <c r="CO175" s="259" t="str">
        <f t="shared" si="370"/>
        <v>$9,400,000</v>
      </c>
      <c r="CP175" s="259" t="str">
        <f t="shared" si="370"/>
        <v>$62</v>
      </c>
      <c r="CQ175" s="269" t="s">
        <v>275</v>
      </c>
      <c r="CR175" s="269" t="s">
        <v>275</v>
      </c>
      <c r="CS175" s="248" t="str">
        <f t="shared" ref="CS175:DL175" si="371">CS75</f>
        <v>-</v>
      </c>
      <c r="CT175" s="259" t="str">
        <f t="shared" si="371"/>
        <v>-</v>
      </c>
      <c r="CU175" s="259" t="str">
        <f t="shared" si="371"/>
        <v>-</v>
      </c>
      <c r="CV175" s="259" t="str">
        <f t="shared" si="371"/>
        <v>-</v>
      </c>
      <c r="CW175" s="259" t="str">
        <f t="shared" si="371"/>
        <v>-</v>
      </c>
      <c r="CX175" s="259" t="str">
        <f t="shared" si="371"/>
        <v>-</v>
      </c>
      <c r="CY175" s="259" t="str">
        <f t="shared" si="371"/>
        <v>-</v>
      </c>
      <c r="CZ175" s="259" t="str">
        <f t="shared" si="371"/>
        <v>-</v>
      </c>
      <c r="DA175" s="259" t="str">
        <f t="shared" si="371"/>
        <v>-</v>
      </c>
      <c r="DB175" s="259" t="str">
        <f t="shared" si="371"/>
        <v>-</v>
      </c>
      <c r="DC175" s="259" t="str">
        <f t="shared" si="371"/>
        <v>-</v>
      </c>
      <c r="DD175" s="259" t="str">
        <f t="shared" si="371"/>
        <v>-</v>
      </c>
      <c r="DE175" s="259" t="str">
        <f t="shared" si="371"/>
        <v>-</v>
      </c>
      <c r="DF175" s="259" t="str">
        <f t="shared" si="371"/>
        <v>-</v>
      </c>
      <c r="DG175" s="259" t="str">
        <f t="shared" si="371"/>
        <v>-</v>
      </c>
      <c r="DH175" s="259" t="str">
        <f t="shared" si="371"/>
        <v>-</v>
      </c>
      <c r="DI175" s="259" t="str">
        <f t="shared" si="371"/>
        <v>-</v>
      </c>
      <c r="DJ175" s="259" t="str">
        <f t="shared" si="371"/>
        <v>-</v>
      </c>
      <c r="DK175" s="259" t="str">
        <f t="shared" si="371"/>
        <v>-</v>
      </c>
      <c r="DL175" s="259" t="str">
        <f t="shared" si="371"/>
        <v>-</v>
      </c>
      <c r="DM175" s="269" t="s">
        <v>275</v>
      </c>
      <c r="DN175" s="269" t="s">
        <v>275</v>
      </c>
      <c r="DO175" s="248" t="str">
        <f t="shared" ref="DO175:EH175" si="372">DO75</f>
        <v>-</v>
      </c>
      <c r="DP175" s="259" t="str">
        <f t="shared" si="372"/>
        <v>-</v>
      </c>
      <c r="DQ175" s="259" t="str">
        <f t="shared" si="372"/>
        <v>-</v>
      </c>
      <c r="DR175" s="259" t="str">
        <f t="shared" si="372"/>
        <v>-</v>
      </c>
      <c r="DS175" s="259" t="str">
        <f t="shared" si="372"/>
        <v>-</v>
      </c>
      <c r="DT175" s="259" t="str">
        <f t="shared" si="372"/>
        <v>-</v>
      </c>
      <c r="DU175" s="259" t="str">
        <f t="shared" si="372"/>
        <v>-</v>
      </c>
      <c r="DV175" s="259" t="str">
        <f t="shared" si="372"/>
        <v>-</v>
      </c>
      <c r="DW175" s="259" t="str">
        <f t="shared" si="372"/>
        <v>-</v>
      </c>
      <c r="DX175" s="259" t="str">
        <f t="shared" si="372"/>
        <v>-</v>
      </c>
      <c r="DY175" s="259" t="str">
        <f t="shared" si="372"/>
        <v>-</v>
      </c>
      <c r="DZ175" s="259" t="str">
        <f t="shared" si="372"/>
        <v>-</v>
      </c>
      <c r="EA175" s="259" t="str">
        <f t="shared" si="372"/>
        <v>-</v>
      </c>
      <c r="EB175" s="259" t="str">
        <f t="shared" si="372"/>
        <v>-</v>
      </c>
      <c r="EC175" s="259" t="str">
        <f t="shared" si="372"/>
        <v>-</v>
      </c>
      <c r="ED175" s="259" t="str">
        <f t="shared" si="372"/>
        <v>-</v>
      </c>
      <c r="EE175" s="259" t="str">
        <f t="shared" si="372"/>
        <v>-</v>
      </c>
      <c r="EF175" s="259" t="str">
        <f t="shared" si="372"/>
        <v>-</v>
      </c>
      <c r="EG175" s="259" t="str">
        <f t="shared" si="372"/>
        <v>-</v>
      </c>
      <c r="EH175" s="259" t="str">
        <f t="shared" si="372"/>
        <v>-</v>
      </c>
      <c r="EI175" s="269" t="s">
        <v>275</v>
      </c>
      <c r="EJ175" s="269" t="s">
        <v>275</v>
      </c>
      <c r="EK175" s="248" t="str">
        <f t="shared" ref="EK175:FD175" si="373">EK75</f>
        <v>-</v>
      </c>
      <c r="EL175" s="259" t="str">
        <f t="shared" si="373"/>
        <v>-</v>
      </c>
      <c r="EM175" s="259" t="str">
        <f t="shared" si="373"/>
        <v>-</v>
      </c>
      <c r="EN175" s="259" t="str">
        <f t="shared" si="373"/>
        <v>-</v>
      </c>
      <c r="EO175" s="259" t="str">
        <f t="shared" si="373"/>
        <v>-</v>
      </c>
      <c r="EP175" s="259" t="str">
        <f t="shared" si="373"/>
        <v>-</v>
      </c>
      <c r="EQ175" s="259" t="str">
        <f t="shared" si="373"/>
        <v>-</v>
      </c>
      <c r="ER175" s="259" t="str">
        <f t="shared" si="373"/>
        <v>-</v>
      </c>
      <c r="ES175" s="259" t="str">
        <f t="shared" si="373"/>
        <v>-</v>
      </c>
      <c r="ET175" s="259" t="str">
        <f t="shared" si="373"/>
        <v>-</v>
      </c>
      <c r="EU175" s="259" t="str">
        <f t="shared" si="373"/>
        <v>-</v>
      </c>
      <c r="EV175" s="259" t="str">
        <f t="shared" si="373"/>
        <v>-</v>
      </c>
      <c r="EW175" s="259" t="str">
        <f t="shared" si="373"/>
        <v>-</v>
      </c>
      <c r="EX175" s="259" t="str">
        <f t="shared" si="373"/>
        <v>-</v>
      </c>
      <c r="EY175" s="259" t="str">
        <f t="shared" si="373"/>
        <v>-</v>
      </c>
      <c r="EZ175" s="259" t="str">
        <f t="shared" si="373"/>
        <v>-</v>
      </c>
      <c r="FA175" s="259" t="str">
        <f t="shared" si="373"/>
        <v>-</v>
      </c>
      <c r="FB175" s="259" t="str">
        <f t="shared" si="373"/>
        <v>-</v>
      </c>
      <c r="FC175" s="259" t="str">
        <f t="shared" si="373"/>
        <v>-</v>
      </c>
      <c r="FD175" s="259" t="str">
        <f t="shared" si="373"/>
        <v>-</v>
      </c>
      <c r="FE175" s="269" t="s">
        <v>275</v>
      </c>
    </row>
    <row r="176" spans="1:16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2"/>
      <c r="V176" s="12"/>
      <c r="W176" s="12"/>
      <c r="X176" s="12"/>
      <c r="Y176" s="12"/>
      <c r="Z176" s="12"/>
      <c r="AA176" s="12"/>
      <c r="AB176" s="12"/>
      <c r="AC176" s="248" t="s">
        <v>70</v>
      </c>
      <c r="AD176" s="257" t="str">
        <f t="shared" ca="1" si="309"/>
        <v>$88</v>
      </c>
      <c r="AE176" s="259" t="str">
        <f t="shared" ref="AE176" si="374">AE76</f>
        <v>90,598</v>
      </c>
      <c r="AF176" s="259" t="str">
        <f t="shared" ref="AF176:AS176" si="375">AF76</f>
        <v>3,200</v>
      </c>
      <c r="AG176" s="259" t="str">
        <f t="shared" si="375"/>
        <v>-</v>
      </c>
      <c r="AH176" s="259" t="str">
        <f t="shared" si="375"/>
        <v>559</v>
      </c>
      <c r="AI176" s="259" t="str">
        <f t="shared" si="375"/>
        <v>112</v>
      </c>
      <c r="AJ176" s="259" t="str">
        <f t="shared" si="375"/>
        <v>-</v>
      </c>
      <c r="AK176" s="259" t="str">
        <f t="shared" si="375"/>
        <v>78</v>
      </c>
      <c r="AL176" s="259" t="str">
        <f t="shared" si="375"/>
        <v>57,000</v>
      </c>
      <c r="AM176" s="259" t="str">
        <f t="shared" si="375"/>
        <v>150</v>
      </c>
      <c r="AN176" s="259" t="str">
        <f t="shared" si="375"/>
        <v>528,000</v>
      </c>
      <c r="AO176" s="259" t="str">
        <f t="shared" si="375"/>
        <v>11,092</v>
      </c>
      <c r="AP176" s="259" t="str">
        <f t="shared" si="375"/>
        <v>11,092</v>
      </c>
      <c r="AQ176" s="259" t="str">
        <f t="shared" si="375"/>
        <v>2,663</v>
      </c>
      <c r="AR176" s="259" t="str">
        <f t="shared" si="375"/>
        <v>1,048,914</v>
      </c>
      <c r="AS176" s="259" t="str">
        <f t="shared" si="375"/>
        <v>1,090,819</v>
      </c>
      <c r="AT176" s="259" t="str">
        <f t="shared" ref="AT176:AX176" si="376">AT76</f>
        <v>$925,827</v>
      </c>
      <c r="AU176" s="259" t="str">
        <f t="shared" si="376"/>
        <v>$376,104</v>
      </c>
      <c r="AV176" s="259" t="str">
        <f t="shared" si="376"/>
        <v>$1,233,642</v>
      </c>
      <c r="AW176" s="259" t="str">
        <f t="shared" si="376"/>
        <v>$2,535,573</v>
      </c>
      <c r="AX176" s="259" t="str">
        <f t="shared" si="376"/>
        <v>$88</v>
      </c>
      <c r="AY176" s="269" t="s">
        <v>275</v>
      </c>
      <c r="AZ176" s="269"/>
      <c r="BA176" s="248" t="str">
        <f t="shared" ref="BA176:BT176" si="377">BA76</f>
        <v>90,598</v>
      </c>
      <c r="BB176" s="259" t="str">
        <f t="shared" si="377"/>
        <v>3,284</v>
      </c>
      <c r="BC176" s="259">
        <f t="shared" si="377"/>
        <v>0</v>
      </c>
      <c r="BD176" s="259" t="str">
        <f t="shared" si="377"/>
        <v>559</v>
      </c>
      <c r="BE176" s="259" t="str">
        <f t="shared" si="377"/>
        <v>150</v>
      </c>
      <c r="BF176" s="259">
        <f t="shared" si="377"/>
        <v>0</v>
      </c>
      <c r="BG176" s="259" t="str">
        <f t="shared" si="377"/>
        <v>78</v>
      </c>
      <c r="BH176" s="259" t="str">
        <f t="shared" si="377"/>
        <v>57,000</v>
      </c>
      <c r="BI176" s="259" t="str">
        <f t="shared" si="377"/>
        <v>150</v>
      </c>
      <c r="BJ176" s="259" t="str">
        <f t="shared" si="377"/>
        <v>528,000</v>
      </c>
      <c r="BK176" s="259" t="str">
        <f t="shared" si="377"/>
        <v>15,680</v>
      </c>
      <c r="BL176" s="259" t="str">
        <f t="shared" si="377"/>
        <v>15,680</v>
      </c>
      <c r="BM176" s="259" t="str">
        <f t="shared" si="377"/>
        <v>6,250</v>
      </c>
      <c r="BN176" s="259" t="str">
        <f t="shared" si="377"/>
        <v>1,453,425</v>
      </c>
      <c r="BO176" s="259" t="str">
        <f t="shared" si="377"/>
        <v>1,515,326</v>
      </c>
      <c r="BP176" s="259" t="str">
        <f t="shared" si="377"/>
        <v>$1,176,501</v>
      </c>
      <c r="BQ176" s="259" t="str">
        <f t="shared" si="377"/>
        <v>$393,926</v>
      </c>
      <c r="BR176" s="259" t="str">
        <f t="shared" si="377"/>
        <v>$1,757,570</v>
      </c>
      <c r="BS176" s="259" t="str">
        <f t="shared" si="377"/>
        <v>$3,332,997</v>
      </c>
      <c r="BT176" s="259" t="str">
        <f t="shared" si="377"/>
        <v>$108</v>
      </c>
      <c r="BU176" s="269" t="s">
        <v>275</v>
      </c>
      <c r="BV176" s="269" t="s">
        <v>275</v>
      </c>
      <c r="BW176" s="248" t="str">
        <f t="shared" ref="BW176:CP176" si="378">BW76</f>
        <v>90,514</v>
      </c>
      <c r="BX176" s="259" t="str">
        <f t="shared" si="378"/>
        <v>3,107</v>
      </c>
      <c r="BY176" s="259">
        <f t="shared" si="378"/>
        <v>0</v>
      </c>
      <c r="BZ176" s="259" t="str">
        <f t="shared" si="378"/>
        <v>593</v>
      </c>
      <c r="CA176" s="259" t="str">
        <f t="shared" si="378"/>
        <v>141</v>
      </c>
      <c r="CB176" s="259">
        <f t="shared" si="378"/>
        <v>0</v>
      </c>
      <c r="CC176" s="259" t="str">
        <f t="shared" si="378"/>
        <v>60</v>
      </c>
      <c r="CD176" s="259" t="str">
        <f t="shared" si="378"/>
        <v>57,000</v>
      </c>
      <c r="CE176" s="259" t="str">
        <f t="shared" si="378"/>
        <v>150</v>
      </c>
      <c r="CF176" s="259" t="str">
        <f t="shared" si="378"/>
        <v>528,000</v>
      </c>
      <c r="CG176" s="259" t="str">
        <f t="shared" si="378"/>
        <v>12,560</v>
      </c>
      <c r="CH176" s="259" t="str">
        <f t="shared" si="378"/>
        <v>12,560</v>
      </c>
      <c r="CI176" s="259" t="str">
        <f t="shared" si="378"/>
        <v>4,000</v>
      </c>
      <c r="CJ176" s="259" t="str">
        <f t="shared" si="378"/>
        <v>1,162,453</v>
      </c>
      <c r="CK176" s="259" t="str">
        <f t="shared" si="378"/>
        <v>1,188,171</v>
      </c>
      <c r="CL176" s="259" t="str">
        <f t="shared" si="378"/>
        <v>$1,272,202</v>
      </c>
      <c r="CM176" s="259" t="str">
        <f t="shared" si="378"/>
        <v>$343,405</v>
      </c>
      <c r="CN176" s="259" t="str">
        <f t="shared" si="378"/>
        <v>$1,356,191</v>
      </c>
      <c r="CO176" s="259" t="str">
        <f t="shared" si="378"/>
        <v>$2,972,438</v>
      </c>
      <c r="CP176" s="259" t="str">
        <f t="shared" si="378"/>
        <v>$104</v>
      </c>
      <c r="CQ176" s="269" t="s">
        <v>275</v>
      </c>
      <c r="CR176" s="269" t="s">
        <v>275</v>
      </c>
      <c r="CS176" s="248" t="str">
        <f t="shared" ref="CS176:DL176" si="379">CS76</f>
        <v>90,570</v>
      </c>
      <c r="CT176" s="259" t="str">
        <f t="shared" si="379"/>
        <v>3,197</v>
      </c>
      <c r="CU176" s="259" t="str">
        <f t="shared" si="379"/>
        <v>0</v>
      </c>
      <c r="CV176" s="259" t="str">
        <f t="shared" si="379"/>
        <v>557</v>
      </c>
      <c r="CW176" s="259" t="str">
        <f t="shared" si="379"/>
        <v>113</v>
      </c>
      <c r="CX176" s="259" t="str">
        <f t="shared" si="379"/>
        <v>0</v>
      </c>
      <c r="CY176" s="259" t="str">
        <f t="shared" si="379"/>
        <v>72</v>
      </c>
      <c r="CZ176" s="259" t="str">
        <f t="shared" si="379"/>
        <v>57,000</v>
      </c>
      <c r="DA176" s="259" t="str">
        <f t="shared" si="379"/>
        <v>150</v>
      </c>
      <c r="DB176" s="259" t="str">
        <f t="shared" si="379"/>
        <v>528,000</v>
      </c>
      <c r="DC176" s="259" t="str">
        <f t="shared" si="379"/>
        <v>13,111</v>
      </c>
      <c r="DD176" s="259" t="str">
        <f t="shared" si="379"/>
        <v>13,111</v>
      </c>
      <c r="DE176" s="259" t="str">
        <f t="shared" si="379"/>
        <v>4,304</v>
      </c>
      <c r="DF176" s="259" t="str">
        <f t="shared" si="379"/>
        <v>1,221,597</v>
      </c>
      <c r="DG176" s="259" t="str">
        <f t="shared" si="379"/>
        <v>1,264,772</v>
      </c>
      <c r="DH176" s="259" t="str">
        <f t="shared" si="379"/>
        <v>$1,124,843</v>
      </c>
      <c r="DI176" s="259" t="str">
        <f t="shared" si="379"/>
        <v>$371,145</v>
      </c>
      <c r="DJ176" s="259" t="str">
        <f t="shared" si="379"/>
        <v>$1,449,134</v>
      </c>
      <c r="DK176" s="259" t="str">
        <f t="shared" si="379"/>
        <v>$2,947,003</v>
      </c>
      <c r="DL176" s="259" t="str">
        <f t="shared" si="379"/>
        <v>$100</v>
      </c>
      <c r="DM176" s="269" t="s">
        <v>275</v>
      </c>
      <c r="DN176" s="269" t="s">
        <v>275</v>
      </c>
      <c r="DO176" s="248" t="str">
        <f t="shared" ref="DO176:EH176" si="380">DO76</f>
        <v>0</v>
      </c>
      <c r="DP176" s="259" t="str">
        <f t="shared" si="380"/>
        <v>-84</v>
      </c>
      <c r="DQ176" s="259" t="str">
        <f t="shared" si="380"/>
        <v>-</v>
      </c>
      <c r="DR176" s="259" t="str">
        <f t="shared" si="380"/>
        <v>0</v>
      </c>
      <c r="DS176" s="259" t="str">
        <f t="shared" si="380"/>
        <v>0</v>
      </c>
      <c r="DT176" s="259" t="str">
        <f t="shared" si="380"/>
        <v>-</v>
      </c>
      <c r="DU176" s="259" t="str">
        <f t="shared" si="380"/>
        <v>0</v>
      </c>
      <c r="DV176" s="259" t="str">
        <f t="shared" si="380"/>
        <v>0</v>
      </c>
      <c r="DW176" s="259" t="str">
        <f t="shared" si="380"/>
        <v>0</v>
      </c>
      <c r="DX176" s="259" t="str">
        <f t="shared" si="380"/>
        <v>0</v>
      </c>
      <c r="DY176" s="259" t="str">
        <f t="shared" si="380"/>
        <v>-4,588</v>
      </c>
      <c r="DZ176" s="259" t="str">
        <f t="shared" si="380"/>
        <v>-4,588</v>
      </c>
      <c r="EA176" s="259" t="str">
        <f t="shared" si="380"/>
        <v>-3,587</v>
      </c>
      <c r="EB176" s="259" t="str">
        <f t="shared" si="380"/>
        <v>-404,511</v>
      </c>
      <c r="EC176" s="259" t="str">
        <f t="shared" si="380"/>
        <v>-424,507</v>
      </c>
      <c r="ED176" s="259" t="str">
        <f t="shared" si="380"/>
        <v>-$250,674</v>
      </c>
      <c r="EE176" s="259" t="str">
        <f t="shared" si="380"/>
        <v>-$17,822</v>
      </c>
      <c r="EF176" s="259" t="str">
        <f t="shared" si="380"/>
        <v>-$523,928</v>
      </c>
      <c r="EG176" s="259" t="str">
        <f t="shared" si="380"/>
        <v>-$797,424</v>
      </c>
      <c r="EH176" s="259" t="str">
        <f t="shared" si="380"/>
        <v>-$20</v>
      </c>
      <c r="EI176" s="269" t="s">
        <v>275</v>
      </c>
      <c r="EJ176" s="269" t="s">
        <v>275</v>
      </c>
      <c r="EK176" s="248" t="str">
        <f t="shared" ref="EK176:FD176" si="381">EK76</f>
        <v>84</v>
      </c>
      <c r="EL176" s="259" t="str">
        <f t="shared" si="381"/>
        <v>177</v>
      </c>
      <c r="EM176" s="259" t="str">
        <f t="shared" si="381"/>
        <v>0</v>
      </c>
      <c r="EN176" s="259" t="str">
        <f t="shared" si="381"/>
        <v>-34</v>
      </c>
      <c r="EO176" s="259" t="str">
        <f t="shared" si="381"/>
        <v>9</v>
      </c>
      <c r="EP176" s="259" t="str">
        <f t="shared" si="381"/>
        <v>0</v>
      </c>
      <c r="EQ176" s="259" t="str">
        <f t="shared" si="381"/>
        <v>18</v>
      </c>
      <c r="ER176" s="259" t="str">
        <f t="shared" si="381"/>
        <v>0</v>
      </c>
      <c r="ES176" s="259" t="str">
        <f t="shared" si="381"/>
        <v>0</v>
      </c>
      <c r="ET176" s="259" t="str">
        <f t="shared" si="381"/>
        <v>0</v>
      </c>
      <c r="EU176" s="259" t="str">
        <f t="shared" si="381"/>
        <v>3,120</v>
      </c>
      <c r="EV176" s="259" t="str">
        <f t="shared" si="381"/>
        <v>3,120</v>
      </c>
      <c r="EW176" s="259" t="str">
        <f t="shared" si="381"/>
        <v>2,250</v>
      </c>
      <c r="EX176" s="259" t="str">
        <f t="shared" si="381"/>
        <v>290,972</v>
      </c>
      <c r="EY176" s="259" t="str">
        <f t="shared" si="381"/>
        <v>327,155</v>
      </c>
      <c r="EZ176" s="259" t="str">
        <f t="shared" si="381"/>
        <v>-$95,701</v>
      </c>
      <c r="FA176" s="259" t="str">
        <f t="shared" si="381"/>
        <v>$50,521</v>
      </c>
      <c r="FB176" s="259" t="str">
        <f t="shared" si="381"/>
        <v>$401,379</v>
      </c>
      <c r="FC176" s="259" t="str">
        <f t="shared" si="381"/>
        <v>$360,559</v>
      </c>
      <c r="FD176" s="259" t="str">
        <f t="shared" si="381"/>
        <v>$4</v>
      </c>
      <c r="FE176" s="269" t="s">
        <v>275</v>
      </c>
    </row>
    <row r="177" spans="1:16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2"/>
      <c r="V177" s="12"/>
      <c r="W177" s="12"/>
      <c r="X177" s="12"/>
      <c r="Y177" s="12"/>
      <c r="Z177" s="12"/>
      <c r="AA177" s="12"/>
      <c r="AB177" s="12"/>
      <c r="AC177" s="248" t="s">
        <v>146</v>
      </c>
      <c r="AD177" s="257" t="str">
        <f t="shared" ca="1" si="309"/>
        <v>$69</v>
      </c>
      <c r="AE177" s="259" t="str">
        <f t="shared" ref="AE177" si="382">AE77</f>
        <v>18,278</v>
      </c>
      <c r="AF177" s="259" t="str">
        <f t="shared" ref="AF177:AS177" si="383">AF77</f>
        <v>335</v>
      </c>
      <c r="AG177" s="259" t="str">
        <f t="shared" si="383"/>
        <v>60</v>
      </c>
      <c r="AH177" s="259" t="str">
        <f t="shared" si="383"/>
        <v>452</v>
      </c>
      <c r="AI177" s="259" t="str">
        <f t="shared" si="383"/>
        <v>26</v>
      </c>
      <c r="AJ177" s="259" t="str">
        <f t="shared" si="383"/>
        <v>65</v>
      </c>
      <c r="AK177" s="259" t="str">
        <f t="shared" si="383"/>
        <v>72</v>
      </c>
      <c r="AL177" s="259" t="str">
        <f t="shared" si="383"/>
        <v>93,600</v>
      </c>
      <c r="AM177" s="259" t="str">
        <f t="shared" si="383"/>
        <v>134</v>
      </c>
      <c r="AN177" s="259" t="str">
        <f t="shared" si="383"/>
        <v>927,150</v>
      </c>
      <c r="AO177" s="259" t="str">
        <f t="shared" si="383"/>
        <v>49,439</v>
      </c>
      <c r="AP177" s="259" t="str">
        <f t="shared" si="383"/>
        <v>49,440</v>
      </c>
      <c r="AQ177" s="259" t="str">
        <f t="shared" si="383"/>
        <v>5,944</v>
      </c>
      <c r="AR177" s="259" t="str">
        <f t="shared" si="383"/>
        <v>1,320,883</v>
      </c>
      <c r="AS177" s="259" t="str">
        <f t="shared" si="383"/>
        <v>1,661,046</v>
      </c>
      <c r="AT177" s="259" t="str">
        <f t="shared" ref="AT177:AX177" si="384">AT77</f>
        <v>$2,168,949</v>
      </c>
      <c r="AU177" s="259" t="str">
        <f t="shared" si="384"/>
        <v>$7,341,708</v>
      </c>
      <c r="AV177" s="259" t="str">
        <f t="shared" si="384"/>
        <v>$4,438,773</v>
      </c>
      <c r="AW177" s="259" t="str">
        <f t="shared" si="384"/>
        <v>$19,827,327</v>
      </c>
      <c r="AX177" s="259" t="str">
        <f t="shared" si="384"/>
        <v>$69</v>
      </c>
      <c r="AY177" s="269" t="s">
        <v>275</v>
      </c>
      <c r="AZ177" s="269"/>
      <c r="BA177" s="248" t="str">
        <f t="shared" ref="BA177:BT177" si="385">BA77</f>
        <v>18,278</v>
      </c>
      <c r="BB177" s="259" t="str">
        <f t="shared" si="385"/>
        <v>335</v>
      </c>
      <c r="BC177" s="259" t="str">
        <f t="shared" si="385"/>
        <v>60</v>
      </c>
      <c r="BD177" s="259" t="str">
        <f t="shared" si="385"/>
        <v>509</v>
      </c>
      <c r="BE177" s="259" t="str">
        <f t="shared" si="385"/>
        <v>26</v>
      </c>
      <c r="BF177" s="259" t="str">
        <f t="shared" si="385"/>
        <v>65</v>
      </c>
      <c r="BG177" s="259" t="str">
        <f t="shared" si="385"/>
        <v>72</v>
      </c>
      <c r="BH177" s="259" t="str">
        <f t="shared" si="385"/>
        <v>93,600</v>
      </c>
      <c r="BI177" s="259" t="str">
        <f t="shared" si="385"/>
        <v>134</v>
      </c>
      <c r="BJ177" s="259" t="str">
        <f t="shared" si="385"/>
        <v>927,150</v>
      </c>
      <c r="BK177" s="259" t="str">
        <f t="shared" si="385"/>
        <v>45,742</v>
      </c>
      <c r="BL177" s="259" t="str">
        <f t="shared" si="385"/>
        <v>45,742</v>
      </c>
      <c r="BM177" s="259" t="str">
        <f t="shared" si="385"/>
        <v>1,728</v>
      </c>
      <c r="BN177" s="259" t="str">
        <f t="shared" si="385"/>
        <v>1,113,940</v>
      </c>
      <c r="BO177" s="259" t="str">
        <f t="shared" si="385"/>
        <v>1,420,966</v>
      </c>
      <c r="BP177" s="259" t="str">
        <f t="shared" si="385"/>
        <v>$3,023,579</v>
      </c>
      <c r="BQ177" s="259" t="str">
        <f t="shared" si="385"/>
        <v>$7,341,708</v>
      </c>
      <c r="BR177" s="259" t="str">
        <f t="shared" si="385"/>
        <v>$4,438,773</v>
      </c>
      <c r="BS177" s="259" t="str">
        <f t="shared" si="385"/>
        <v>$15,174,848</v>
      </c>
      <c r="BT177" s="259" t="str">
        <f t="shared" si="385"/>
        <v>$69</v>
      </c>
      <c r="BU177" s="269" t="s">
        <v>275</v>
      </c>
      <c r="BV177" s="269" t="s">
        <v>275</v>
      </c>
      <c r="BW177" s="248" t="str">
        <f t="shared" ref="BW177:CP177" si="386">BW77</f>
        <v>18,612</v>
      </c>
      <c r="BX177" s="259" t="str">
        <f t="shared" si="386"/>
        <v>331</v>
      </c>
      <c r="BY177" s="259" t="str">
        <f t="shared" si="386"/>
        <v>55</v>
      </c>
      <c r="BZ177" s="259" t="str">
        <f t="shared" si="386"/>
        <v>483</v>
      </c>
      <c r="CA177" s="259" t="str">
        <f t="shared" si="386"/>
        <v>25</v>
      </c>
      <c r="CB177" s="259" t="str">
        <f t="shared" si="386"/>
        <v>50</v>
      </c>
      <c r="CC177" s="259" t="str">
        <f t="shared" si="386"/>
        <v>66</v>
      </c>
      <c r="CD177" s="259" t="str">
        <f t="shared" si="386"/>
        <v>90,000</v>
      </c>
      <c r="CE177" s="259" t="str">
        <f t="shared" si="386"/>
        <v>75</v>
      </c>
      <c r="CF177" s="259" t="str">
        <f t="shared" si="386"/>
        <v>550,000</v>
      </c>
      <c r="CG177" s="259" t="str">
        <f t="shared" si="386"/>
        <v>61,177</v>
      </c>
      <c r="CH177" s="259" t="str">
        <f t="shared" si="386"/>
        <v>61,177</v>
      </c>
      <c r="CI177" s="259" t="str">
        <f t="shared" si="386"/>
        <v>23,053</v>
      </c>
      <c r="CJ177" s="259" t="str">
        <f t="shared" si="386"/>
        <v>897,507</v>
      </c>
      <c r="CK177" s="259" t="str">
        <f t="shared" si="386"/>
        <v>1,341,898</v>
      </c>
      <c r="CL177" s="259" t="str">
        <f t="shared" si="386"/>
        <v>$3,023,579</v>
      </c>
      <c r="CM177" s="259" t="str">
        <f t="shared" si="386"/>
        <v>$7,341,708</v>
      </c>
      <c r="CN177" s="259" t="str">
        <f t="shared" si="386"/>
        <v>$4,438,773</v>
      </c>
      <c r="CO177" s="259" t="str">
        <f t="shared" si="386"/>
        <v>$15,174,848</v>
      </c>
      <c r="CP177" s="259" t="str">
        <f t="shared" si="386"/>
        <v>$68</v>
      </c>
      <c r="CQ177" s="269" t="s">
        <v>275</v>
      </c>
      <c r="CR177" s="269" t="s">
        <v>275</v>
      </c>
      <c r="CS177" s="248" t="str">
        <f t="shared" ref="CS177:DL177" si="387">CS77</f>
        <v>18,389</v>
      </c>
      <c r="CT177" s="259" t="str">
        <f t="shared" si="387"/>
        <v>334</v>
      </c>
      <c r="CU177" s="259" t="str">
        <f t="shared" si="387"/>
        <v>58</v>
      </c>
      <c r="CV177" s="259" t="str">
        <f t="shared" si="387"/>
        <v>481</v>
      </c>
      <c r="CW177" s="259" t="str">
        <f t="shared" si="387"/>
        <v>26</v>
      </c>
      <c r="CX177" s="259" t="str">
        <f t="shared" si="387"/>
        <v>60</v>
      </c>
      <c r="CY177" s="259" t="str">
        <f t="shared" si="387"/>
        <v>70</v>
      </c>
      <c r="CZ177" s="259" t="str">
        <f t="shared" si="387"/>
        <v>92,400</v>
      </c>
      <c r="DA177" s="259" t="str">
        <f t="shared" si="387"/>
        <v>114</v>
      </c>
      <c r="DB177" s="259" t="str">
        <f t="shared" si="387"/>
        <v>801,433</v>
      </c>
      <c r="DC177" s="259" t="str">
        <f t="shared" si="387"/>
        <v>52,119</v>
      </c>
      <c r="DD177" s="259" t="str">
        <f t="shared" si="387"/>
        <v>52,120</v>
      </c>
      <c r="DE177" s="259" t="str">
        <f t="shared" si="387"/>
        <v>10,242</v>
      </c>
      <c r="DF177" s="259" t="str">
        <f t="shared" si="387"/>
        <v>1,110,777</v>
      </c>
      <c r="DG177" s="259" t="str">
        <f t="shared" si="387"/>
        <v>1,474,637</v>
      </c>
      <c r="DH177" s="259" t="str">
        <f t="shared" si="387"/>
        <v>$2,738,702</v>
      </c>
      <c r="DI177" s="259" t="str">
        <f t="shared" si="387"/>
        <v>$7,341,708</v>
      </c>
      <c r="DJ177" s="259" t="str">
        <f t="shared" si="387"/>
        <v>$4,438,773</v>
      </c>
      <c r="DK177" s="259" t="str">
        <f t="shared" si="387"/>
        <v>$16,725,674</v>
      </c>
      <c r="DL177" s="259" t="str">
        <f t="shared" si="387"/>
        <v>$69</v>
      </c>
      <c r="DM177" s="269" t="s">
        <v>275</v>
      </c>
      <c r="DN177" s="269" t="s">
        <v>275</v>
      </c>
      <c r="DO177" s="248" t="str">
        <f t="shared" ref="DO177:EH177" si="388">DO77</f>
        <v>0</v>
      </c>
      <c r="DP177" s="259" t="str">
        <f t="shared" si="388"/>
        <v>0</v>
      </c>
      <c r="DQ177" s="259" t="str">
        <f t="shared" si="388"/>
        <v>0</v>
      </c>
      <c r="DR177" s="259" t="str">
        <f t="shared" si="388"/>
        <v>-57</v>
      </c>
      <c r="DS177" s="259" t="str">
        <f t="shared" si="388"/>
        <v>0</v>
      </c>
      <c r="DT177" s="259" t="str">
        <f t="shared" si="388"/>
        <v>0</v>
      </c>
      <c r="DU177" s="259" t="str">
        <f t="shared" si="388"/>
        <v>0</v>
      </c>
      <c r="DV177" s="259" t="str">
        <f t="shared" si="388"/>
        <v>0</v>
      </c>
      <c r="DW177" s="259" t="str">
        <f t="shared" si="388"/>
        <v>0</v>
      </c>
      <c r="DX177" s="259" t="str">
        <f t="shared" si="388"/>
        <v>0</v>
      </c>
      <c r="DY177" s="259" t="str">
        <f t="shared" si="388"/>
        <v>3,697</v>
      </c>
      <c r="DZ177" s="259" t="str">
        <f t="shared" si="388"/>
        <v>3,698</v>
      </c>
      <c r="EA177" s="259" t="str">
        <f t="shared" si="388"/>
        <v>4,216</v>
      </c>
      <c r="EB177" s="259" t="str">
        <f t="shared" si="388"/>
        <v>206,943</v>
      </c>
      <c r="EC177" s="259" t="str">
        <f t="shared" si="388"/>
        <v>240,080</v>
      </c>
      <c r="ED177" s="259" t="str">
        <f t="shared" si="388"/>
        <v>-$854,630</v>
      </c>
      <c r="EE177" s="259" t="str">
        <f t="shared" si="388"/>
        <v>$0</v>
      </c>
      <c r="EF177" s="259" t="str">
        <f t="shared" si="388"/>
        <v>$0</v>
      </c>
      <c r="EG177" s="259" t="str">
        <f t="shared" si="388"/>
        <v>$4,652,479</v>
      </c>
      <c r="EH177" s="259" t="str">
        <f t="shared" si="388"/>
        <v>$0</v>
      </c>
      <c r="EI177" s="269" t="s">
        <v>275</v>
      </c>
      <c r="EJ177" s="269" t="s">
        <v>275</v>
      </c>
      <c r="EK177" s="248" t="str">
        <f t="shared" ref="EK177:FD177" si="389">EK77</f>
        <v>-334</v>
      </c>
      <c r="EL177" s="259" t="str">
        <f t="shared" si="389"/>
        <v>4</v>
      </c>
      <c r="EM177" s="259" t="str">
        <f t="shared" si="389"/>
        <v>5</v>
      </c>
      <c r="EN177" s="259" t="str">
        <f t="shared" si="389"/>
        <v>26</v>
      </c>
      <c r="EO177" s="259" t="str">
        <f t="shared" si="389"/>
        <v>1</v>
      </c>
      <c r="EP177" s="259" t="str">
        <f t="shared" si="389"/>
        <v>15</v>
      </c>
      <c r="EQ177" s="259" t="str">
        <f t="shared" si="389"/>
        <v>6</v>
      </c>
      <c r="ER177" s="259" t="str">
        <f t="shared" si="389"/>
        <v>3,600</v>
      </c>
      <c r="ES177" s="259" t="str">
        <f t="shared" si="389"/>
        <v>59</v>
      </c>
      <c r="ET177" s="259" t="str">
        <f t="shared" si="389"/>
        <v>377,150</v>
      </c>
      <c r="EU177" s="259" t="str">
        <f t="shared" si="389"/>
        <v>-15,435</v>
      </c>
      <c r="EV177" s="259" t="str">
        <f t="shared" si="389"/>
        <v>-15,435</v>
      </c>
      <c r="EW177" s="259" t="str">
        <f t="shared" si="389"/>
        <v>-21,325</v>
      </c>
      <c r="EX177" s="259" t="str">
        <f t="shared" si="389"/>
        <v>216,433</v>
      </c>
      <c r="EY177" s="259" t="str">
        <f t="shared" si="389"/>
        <v>79,068</v>
      </c>
      <c r="EZ177" s="259" t="str">
        <f t="shared" si="389"/>
        <v>$0</v>
      </c>
      <c r="FA177" s="259" t="str">
        <f t="shared" si="389"/>
        <v>$0</v>
      </c>
      <c r="FB177" s="259" t="str">
        <f t="shared" si="389"/>
        <v>$0</v>
      </c>
      <c r="FC177" s="259" t="str">
        <f t="shared" si="389"/>
        <v>$0</v>
      </c>
      <c r="FD177" s="259" t="str">
        <f t="shared" si="389"/>
        <v>$1</v>
      </c>
      <c r="FE177" s="269" t="s">
        <v>275</v>
      </c>
    </row>
    <row r="178" spans="1:16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2"/>
      <c r="V178" s="12"/>
      <c r="W178" s="12"/>
      <c r="X178" s="12"/>
      <c r="Y178" s="12"/>
      <c r="Z178" s="12"/>
      <c r="AA178" s="12"/>
      <c r="AB178" s="12"/>
      <c r="AC178" s="248" t="s">
        <v>158</v>
      </c>
      <c r="AD178" s="257" t="str">
        <f t="shared" ca="1" si="309"/>
        <v>-</v>
      </c>
      <c r="AE178" s="259" t="str">
        <f t="shared" ref="AE178" si="390">AE78</f>
        <v>-</v>
      </c>
      <c r="AF178" s="259" t="str">
        <f t="shared" ref="AF178:AS178" si="391">AF78</f>
        <v>-</v>
      </c>
      <c r="AG178" s="259" t="str">
        <f t="shared" si="391"/>
        <v>-</v>
      </c>
      <c r="AH178" s="259" t="str">
        <f t="shared" si="391"/>
        <v>-</v>
      </c>
      <c r="AI178" s="259" t="str">
        <f t="shared" si="391"/>
        <v>-</v>
      </c>
      <c r="AJ178" s="259" t="str">
        <f t="shared" si="391"/>
        <v>-</v>
      </c>
      <c r="AK178" s="259" t="str">
        <f t="shared" si="391"/>
        <v>-</v>
      </c>
      <c r="AL178" s="259" t="str">
        <f t="shared" si="391"/>
        <v>-</v>
      </c>
      <c r="AM178" s="259" t="str">
        <f t="shared" si="391"/>
        <v>-</v>
      </c>
      <c r="AN178" s="259" t="str">
        <f t="shared" si="391"/>
        <v>-</v>
      </c>
      <c r="AO178" s="259" t="str">
        <f t="shared" si="391"/>
        <v>-</v>
      </c>
      <c r="AP178" s="259" t="str">
        <f t="shared" si="391"/>
        <v>-</v>
      </c>
      <c r="AQ178" s="259" t="str">
        <f t="shared" si="391"/>
        <v>-</v>
      </c>
      <c r="AR178" s="259" t="str">
        <f t="shared" si="391"/>
        <v>-</v>
      </c>
      <c r="AS178" s="259" t="str">
        <f t="shared" si="391"/>
        <v>-</v>
      </c>
      <c r="AT178" s="259" t="str">
        <f t="shared" ref="AT178:AX178" si="392">AT78</f>
        <v>-</v>
      </c>
      <c r="AU178" s="259" t="str">
        <f t="shared" si="392"/>
        <v>-</v>
      </c>
      <c r="AV178" s="259" t="str">
        <f t="shared" si="392"/>
        <v>-</v>
      </c>
      <c r="AW178" s="259" t="str">
        <f t="shared" si="392"/>
        <v>-</v>
      </c>
      <c r="AX178" s="259" t="str">
        <f t="shared" si="392"/>
        <v>-</v>
      </c>
      <c r="AY178" s="269" t="s">
        <v>275</v>
      </c>
      <c r="AZ178" s="269"/>
      <c r="BA178" s="248" t="str">
        <f t="shared" ref="BA178:BT178" si="393">BA78</f>
        <v>37,662</v>
      </c>
      <c r="BB178" s="259" t="str">
        <f t="shared" si="393"/>
        <v>1,600</v>
      </c>
      <c r="BC178" s="259">
        <f t="shared" si="393"/>
        <v>0</v>
      </c>
      <c r="BD178" s="259" t="str">
        <f t="shared" si="393"/>
        <v>829</v>
      </c>
      <c r="BE178" s="259" t="str">
        <f t="shared" si="393"/>
        <v>70</v>
      </c>
      <c r="BF178" s="259">
        <f t="shared" si="393"/>
        <v>0</v>
      </c>
      <c r="BG178" s="259" t="str">
        <f t="shared" si="393"/>
        <v>136</v>
      </c>
      <c r="BH178" s="259" t="str">
        <f t="shared" si="393"/>
        <v>252,904</v>
      </c>
      <c r="BI178" s="259" t="str">
        <f t="shared" si="393"/>
        <v>100</v>
      </c>
      <c r="BJ178" s="259" t="str">
        <f t="shared" si="393"/>
        <v>1,712,397</v>
      </c>
      <c r="BK178" s="259" t="str">
        <f t="shared" si="393"/>
        <v>903,486</v>
      </c>
      <c r="BL178" s="259" t="str">
        <f t="shared" si="393"/>
        <v>911,462</v>
      </c>
      <c r="BM178" s="259">
        <f t="shared" si="393"/>
        <v>0</v>
      </c>
      <c r="BN178" s="259" t="str">
        <f t="shared" si="393"/>
        <v>775,950</v>
      </c>
      <c r="BO178" s="259" t="str">
        <f t="shared" si="393"/>
        <v>845,317</v>
      </c>
      <c r="BP178" s="259" t="str">
        <f t="shared" si="393"/>
        <v>$6,216,324</v>
      </c>
      <c r="BQ178" s="259" t="str">
        <f t="shared" si="393"/>
        <v>$2,858,617</v>
      </c>
      <c r="BR178" s="259" t="str">
        <f t="shared" si="393"/>
        <v>$10,273,863</v>
      </c>
      <c r="BS178" s="259" t="str">
        <f t="shared" si="393"/>
        <v>$19,348,804</v>
      </c>
      <c r="BT178" s="259" t="str">
        <f t="shared" si="393"/>
        <v>$76</v>
      </c>
      <c r="BU178" s="269" t="s">
        <v>275</v>
      </c>
      <c r="BV178" s="269" t="s">
        <v>275</v>
      </c>
      <c r="BW178" s="248" t="str">
        <f t="shared" ref="BW178:CP178" si="394">BW78</f>
        <v>37,662</v>
      </c>
      <c r="BX178" s="259" t="str">
        <f t="shared" si="394"/>
        <v>1,600</v>
      </c>
      <c r="BY178" s="259" t="str">
        <f t="shared" si="394"/>
        <v>-</v>
      </c>
      <c r="BZ178" s="259" t="str">
        <f t="shared" si="394"/>
        <v>837</v>
      </c>
      <c r="CA178" s="259" t="str">
        <f t="shared" si="394"/>
        <v>82</v>
      </c>
      <c r="CB178" s="259">
        <f t="shared" si="394"/>
        <v>0</v>
      </c>
      <c r="CC178" s="259" t="str">
        <f t="shared" si="394"/>
        <v>136</v>
      </c>
      <c r="CD178" s="259" t="str">
        <f t="shared" si="394"/>
        <v>252,904</v>
      </c>
      <c r="CE178" s="259" t="str">
        <f t="shared" si="394"/>
        <v>95</v>
      </c>
      <c r="CF178" s="259" t="str">
        <f t="shared" si="394"/>
        <v>1,712,397</v>
      </c>
      <c r="CG178" s="259" t="str">
        <f t="shared" si="394"/>
        <v>160,652</v>
      </c>
      <c r="CH178" s="259" t="str">
        <f t="shared" si="394"/>
        <v>160,652</v>
      </c>
      <c r="CI178" s="259" t="str">
        <f t="shared" si="394"/>
        <v>-</v>
      </c>
      <c r="CJ178" s="259" t="str">
        <f t="shared" si="394"/>
        <v>4,850,346</v>
      </c>
      <c r="CK178" s="259" t="str">
        <f t="shared" si="394"/>
        <v>4,982,861</v>
      </c>
      <c r="CL178" s="259" t="str">
        <f t="shared" si="394"/>
        <v>$7,387,201</v>
      </c>
      <c r="CM178" s="259" t="str">
        <f t="shared" si="394"/>
        <v>$4,518,469</v>
      </c>
      <c r="CN178" s="259" t="str">
        <f t="shared" si="394"/>
        <v>$12,128,030</v>
      </c>
      <c r="CO178" s="259" t="str">
        <f t="shared" si="394"/>
        <v>$24,033,700</v>
      </c>
      <c r="CP178" s="259" t="str">
        <f t="shared" si="394"/>
        <v>$75</v>
      </c>
      <c r="CQ178" s="269" t="s">
        <v>275</v>
      </c>
      <c r="CR178" s="269" t="s">
        <v>275</v>
      </c>
      <c r="CS178" s="248" t="str">
        <f t="shared" ref="CS178:DL178" si="395">CS78</f>
        <v>37,662</v>
      </c>
      <c r="CT178" s="259" t="str">
        <f t="shared" si="395"/>
        <v>1,600</v>
      </c>
      <c r="CU178" s="259" t="str">
        <f t="shared" si="395"/>
        <v>-</v>
      </c>
      <c r="CV178" s="259" t="str">
        <f t="shared" si="395"/>
        <v>813</v>
      </c>
      <c r="CW178" s="259" t="str">
        <f t="shared" si="395"/>
        <v>71</v>
      </c>
      <c r="CX178" s="259" t="str">
        <f t="shared" si="395"/>
        <v>0</v>
      </c>
      <c r="CY178" s="259" t="str">
        <f t="shared" si="395"/>
        <v>136</v>
      </c>
      <c r="CZ178" s="259" t="str">
        <f t="shared" si="395"/>
        <v>252,904</v>
      </c>
      <c r="DA178" s="259" t="str">
        <f t="shared" si="395"/>
        <v>98</v>
      </c>
      <c r="DB178" s="259" t="str">
        <f t="shared" si="395"/>
        <v>1,712,397</v>
      </c>
      <c r="DC178" s="259" t="str">
        <f t="shared" si="395"/>
        <v>532,069</v>
      </c>
      <c r="DD178" s="259" t="str">
        <f t="shared" si="395"/>
        <v>536,057</v>
      </c>
      <c r="DE178" s="259" t="str">
        <f t="shared" si="395"/>
        <v>-</v>
      </c>
      <c r="DF178" s="259" t="str">
        <f t="shared" si="395"/>
        <v>2,813,148</v>
      </c>
      <c r="DG178" s="259" t="str">
        <f t="shared" si="395"/>
        <v>2,914,089</v>
      </c>
      <c r="DH178" s="259" t="str">
        <f t="shared" si="395"/>
        <v>$6,801,763</v>
      </c>
      <c r="DI178" s="259" t="str">
        <f t="shared" si="395"/>
        <v>$3,688,543</v>
      </c>
      <c r="DJ178" s="259" t="str">
        <f t="shared" si="395"/>
        <v>$11,200,947</v>
      </c>
      <c r="DK178" s="259" t="str">
        <f t="shared" si="395"/>
        <v>$21,691,252</v>
      </c>
      <c r="DL178" s="259" t="str">
        <f t="shared" si="395"/>
        <v>$76</v>
      </c>
      <c r="DM178" s="269" t="s">
        <v>275</v>
      </c>
      <c r="DN178" s="269" t="s">
        <v>275</v>
      </c>
      <c r="DO178" s="248" t="str">
        <f t="shared" ref="DO178:EH178" si="396">DO78</f>
        <v>-</v>
      </c>
      <c r="DP178" s="259" t="str">
        <f t="shared" si="396"/>
        <v>-</v>
      </c>
      <c r="DQ178" s="259" t="str">
        <f t="shared" si="396"/>
        <v>-</v>
      </c>
      <c r="DR178" s="259" t="str">
        <f t="shared" si="396"/>
        <v>-</v>
      </c>
      <c r="DS178" s="259" t="str">
        <f t="shared" si="396"/>
        <v>-</v>
      </c>
      <c r="DT178" s="259" t="str">
        <f t="shared" si="396"/>
        <v>-</v>
      </c>
      <c r="DU178" s="259" t="str">
        <f t="shared" si="396"/>
        <v>-</v>
      </c>
      <c r="DV178" s="259" t="str">
        <f t="shared" si="396"/>
        <v>-</v>
      </c>
      <c r="DW178" s="259" t="str">
        <f t="shared" si="396"/>
        <v>-</v>
      </c>
      <c r="DX178" s="259" t="str">
        <f t="shared" si="396"/>
        <v>-</v>
      </c>
      <c r="DY178" s="259" t="str">
        <f t="shared" si="396"/>
        <v>-</v>
      </c>
      <c r="DZ178" s="259" t="str">
        <f t="shared" si="396"/>
        <v>-</v>
      </c>
      <c r="EA178" s="259" t="str">
        <f t="shared" si="396"/>
        <v>-</v>
      </c>
      <c r="EB178" s="259" t="str">
        <f t="shared" si="396"/>
        <v>-</v>
      </c>
      <c r="EC178" s="259" t="str">
        <f t="shared" si="396"/>
        <v>-</v>
      </c>
      <c r="ED178" s="259" t="str">
        <f t="shared" si="396"/>
        <v>-</v>
      </c>
      <c r="EE178" s="259" t="str">
        <f t="shared" si="396"/>
        <v>-</v>
      </c>
      <c r="EF178" s="259" t="str">
        <f t="shared" si="396"/>
        <v>-</v>
      </c>
      <c r="EG178" s="259" t="str">
        <f t="shared" si="396"/>
        <v>-</v>
      </c>
      <c r="EH178" s="259" t="str">
        <f t="shared" si="396"/>
        <v>-</v>
      </c>
      <c r="EI178" s="269" t="s">
        <v>275</v>
      </c>
      <c r="EJ178" s="269" t="s">
        <v>275</v>
      </c>
      <c r="EK178" s="248" t="str">
        <f t="shared" ref="EK178:FD178" si="397">EK78</f>
        <v>0</v>
      </c>
      <c r="EL178" s="259" t="str">
        <f t="shared" si="397"/>
        <v>0</v>
      </c>
      <c r="EM178" s="259" t="str">
        <f t="shared" si="397"/>
        <v>-</v>
      </c>
      <c r="EN178" s="259" t="str">
        <f t="shared" si="397"/>
        <v>-8</v>
      </c>
      <c r="EO178" s="259" t="str">
        <f t="shared" si="397"/>
        <v>-12</v>
      </c>
      <c r="EP178" s="259" t="str">
        <f t="shared" si="397"/>
        <v>0</v>
      </c>
      <c r="EQ178" s="259" t="str">
        <f t="shared" si="397"/>
        <v>0</v>
      </c>
      <c r="ER178" s="259" t="str">
        <f t="shared" si="397"/>
        <v>0</v>
      </c>
      <c r="ES178" s="259" t="str">
        <f t="shared" si="397"/>
        <v>5</v>
      </c>
      <c r="ET178" s="259" t="str">
        <f t="shared" si="397"/>
        <v>0</v>
      </c>
      <c r="EU178" s="259" t="str">
        <f t="shared" si="397"/>
        <v>742,834</v>
      </c>
      <c r="EV178" s="259" t="str">
        <f t="shared" si="397"/>
        <v>750,810</v>
      </c>
      <c r="EW178" s="259" t="str">
        <f t="shared" si="397"/>
        <v>-</v>
      </c>
      <c r="EX178" s="259" t="str">
        <f t="shared" si="397"/>
        <v>-4,074,396</v>
      </c>
      <c r="EY178" s="259" t="str">
        <f t="shared" si="397"/>
        <v>-4,137,544</v>
      </c>
      <c r="EZ178" s="259" t="str">
        <f t="shared" si="397"/>
        <v>-$1,170,877</v>
      </c>
      <c r="FA178" s="259" t="str">
        <f t="shared" si="397"/>
        <v>-$1,659,852</v>
      </c>
      <c r="FB178" s="259" t="str">
        <f t="shared" si="397"/>
        <v>-$1,854,167</v>
      </c>
      <c r="FC178" s="259" t="str">
        <f t="shared" si="397"/>
        <v>-$4,684,896</v>
      </c>
      <c r="FD178" s="259" t="str">
        <f t="shared" si="397"/>
        <v>$1</v>
      </c>
      <c r="FE178" s="269" t="s">
        <v>275</v>
      </c>
    </row>
    <row r="179" spans="1:16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2"/>
      <c r="V179" s="12"/>
      <c r="W179" s="12"/>
      <c r="X179" s="12"/>
      <c r="Y179" s="12"/>
      <c r="Z179" s="12"/>
      <c r="AA179" s="12"/>
      <c r="AB179" s="12"/>
      <c r="AC179" s="248" t="s">
        <v>358</v>
      </c>
      <c r="AD179" s="257" t="str">
        <f t="shared" ca="1" si="309"/>
        <v>-</v>
      </c>
      <c r="AE179" s="259" t="str">
        <f t="shared" ref="AE179" si="398">AE79</f>
        <v>-</v>
      </c>
      <c r="AF179" s="259" t="str">
        <f t="shared" ref="AF179:AS179" si="399">AF79</f>
        <v>-</v>
      </c>
      <c r="AG179" s="259" t="str">
        <f t="shared" si="399"/>
        <v>0</v>
      </c>
      <c r="AH179" s="259" t="str">
        <f t="shared" si="399"/>
        <v>628</v>
      </c>
      <c r="AI179" s="259" t="str">
        <f t="shared" si="399"/>
        <v>431</v>
      </c>
      <c r="AJ179" s="259" t="str">
        <f t="shared" si="399"/>
        <v>4</v>
      </c>
      <c r="AK179" s="259" t="str">
        <f t="shared" si="399"/>
        <v>105</v>
      </c>
      <c r="AL179" s="259" t="str">
        <f t="shared" si="399"/>
        <v>-</v>
      </c>
      <c r="AM179" s="259" t="str">
        <f t="shared" si="399"/>
        <v>99</v>
      </c>
      <c r="AN179" s="259" t="str">
        <f t="shared" si="399"/>
        <v>772,000</v>
      </c>
      <c r="AO179" s="259" t="str">
        <f t="shared" si="399"/>
        <v>12,095</v>
      </c>
      <c r="AP179" s="259" t="str">
        <f t="shared" si="399"/>
        <v>12,095</v>
      </c>
      <c r="AQ179" s="259" t="str">
        <f t="shared" si="399"/>
        <v>-</v>
      </c>
      <c r="AR179" s="259" t="str">
        <f t="shared" si="399"/>
        <v>-</v>
      </c>
      <c r="AS179" s="259" t="str">
        <f t="shared" si="399"/>
        <v>-</v>
      </c>
      <c r="AT179" s="259" t="str">
        <f t="shared" ref="AT179:AX179" si="400">AT79</f>
        <v>-</v>
      </c>
      <c r="AU179" s="259" t="str">
        <f t="shared" si="400"/>
        <v>-</v>
      </c>
      <c r="AV179" s="259" t="str">
        <f t="shared" si="400"/>
        <v>-</v>
      </c>
      <c r="AW179" s="259" t="str">
        <f t="shared" si="400"/>
        <v>-</v>
      </c>
      <c r="AX179" s="259" t="str">
        <f t="shared" si="400"/>
        <v>-</v>
      </c>
      <c r="AY179" s="269" t="s">
        <v>275</v>
      </c>
      <c r="AZ179" s="269"/>
      <c r="BA179" s="248" t="str">
        <f t="shared" ref="BA179:BT179" si="401">BA79</f>
        <v>198,000</v>
      </c>
      <c r="BB179" s="259" t="str">
        <f t="shared" si="401"/>
        <v>2,500</v>
      </c>
      <c r="BC179" s="259">
        <f t="shared" si="401"/>
        <v>0</v>
      </c>
      <c r="BD179" s="259" t="str">
        <f t="shared" si="401"/>
        <v>1,839</v>
      </c>
      <c r="BE179" s="259" t="str">
        <f t="shared" si="401"/>
        <v>429</v>
      </c>
      <c r="BF179" s="259" t="str">
        <f t="shared" si="401"/>
        <v>7</v>
      </c>
      <c r="BG179" s="259" t="str">
        <f t="shared" si="401"/>
        <v>50</v>
      </c>
      <c r="BH179" s="259" t="str">
        <f t="shared" si="401"/>
        <v>25,000</v>
      </c>
      <c r="BI179" s="259" t="str">
        <f t="shared" si="401"/>
        <v>400</v>
      </c>
      <c r="BJ179" s="259" t="str">
        <f t="shared" si="401"/>
        <v>2,000,000</v>
      </c>
      <c r="BK179" s="259" t="str">
        <f t="shared" si="401"/>
        <v>9,450</v>
      </c>
      <c r="BL179" s="259" t="str">
        <f t="shared" si="401"/>
        <v>9,619</v>
      </c>
      <c r="BM179" s="259">
        <f t="shared" si="401"/>
        <v>0</v>
      </c>
      <c r="BN179" s="259" t="str">
        <f t="shared" si="401"/>
        <v>6,043,236</v>
      </c>
      <c r="BO179" s="259" t="str">
        <f t="shared" si="401"/>
        <v>6,075,236</v>
      </c>
      <c r="BP179" s="259">
        <f t="shared" si="401"/>
        <v>0</v>
      </c>
      <c r="BQ179" s="259">
        <f t="shared" si="401"/>
        <v>0</v>
      </c>
      <c r="BR179" s="259">
        <f t="shared" si="401"/>
        <v>0</v>
      </c>
      <c r="BS179" s="259" t="str">
        <f t="shared" si="401"/>
        <v>$6,161,628</v>
      </c>
      <c r="BT179" s="259" t="str">
        <f t="shared" si="401"/>
        <v>$93</v>
      </c>
      <c r="BU179" s="269" t="s">
        <v>275</v>
      </c>
      <c r="BV179" s="269" t="s">
        <v>275</v>
      </c>
      <c r="BW179" s="248" t="str">
        <f t="shared" ref="BW179:CP179" si="402">BW79</f>
        <v>-</v>
      </c>
      <c r="BX179" s="259" t="str">
        <f t="shared" si="402"/>
        <v>-</v>
      </c>
      <c r="BY179" s="259" t="str">
        <f t="shared" si="402"/>
        <v>-</v>
      </c>
      <c r="BZ179" s="259" t="str">
        <f t="shared" si="402"/>
        <v>-</v>
      </c>
      <c r="CA179" s="259" t="str">
        <f t="shared" si="402"/>
        <v>-</v>
      </c>
      <c r="CB179" s="259" t="str">
        <f t="shared" si="402"/>
        <v>-</v>
      </c>
      <c r="CC179" s="259" t="str">
        <f t="shared" si="402"/>
        <v>-</v>
      </c>
      <c r="CD179" s="259" t="str">
        <f t="shared" si="402"/>
        <v>-</v>
      </c>
      <c r="CE179" s="259" t="str">
        <f t="shared" si="402"/>
        <v>-</v>
      </c>
      <c r="CF179" s="259" t="str">
        <f t="shared" si="402"/>
        <v>-</v>
      </c>
      <c r="CG179" s="259" t="str">
        <f t="shared" si="402"/>
        <v>-</v>
      </c>
      <c r="CH179" s="259" t="str">
        <f t="shared" si="402"/>
        <v>-</v>
      </c>
      <c r="CI179" s="259" t="str">
        <f t="shared" si="402"/>
        <v>-</v>
      </c>
      <c r="CJ179" s="259" t="str">
        <f t="shared" si="402"/>
        <v>-</v>
      </c>
      <c r="CK179" s="259" t="str">
        <f t="shared" si="402"/>
        <v>-</v>
      </c>
      <c r="CL179" s="259" t="str">
        <f t="shared" si="402"/>
        <v>-</v>
      </c>
      <c r="CM179" s="259" t="str">
        <f t="shared" si="402"/>
        <v>-</v>
      </c>
      <c r="CN179" s="259" t="str">
        <f t="shared" si="402"/>
        <v>-</v>
      </c>
      <c r="CO179" s="259" t="str">
        <f t="shared" si="402"/>
        <v>-</v>
      </c>
      <c r="CP179" s="259" t="str">
        <f t="shared" si="402"/>
        <v>-</v>
      </c>
      <c r="CQ179" s="269" t="s">
        <v>275</v>
      </c>
      <c r="CR179" s="269" t="s">
        <v>275</v>
      </c>
      <c r="CS179" s="248" t="str">
        <f t="shared" ref="CS179:DL179" si="403">CS79</f>
        <v>-</v>
      </c>
      <c r="CT179" s="259" t="str">
        <f t="shared" si="403"/>
        <v>-</v>
      </c>
      <c r="CU179" s="259" t="str">
        <f t="shared" si="403"/>
        <v>0</v>
      </c>
      <c r="CV179" s="259" t="str">
        <f t="shared" si="403"/>
        <v>1,234</v>
      </c>
      <c r="CW179" s="259" t="str">
        <f t="shared" si="403"/>
        <v>430</v>
      </c>
      <c r="CX179" s="259" t="str">
        <f t="shared" si="403"/>
        <v>6</v>
      </c>
      <c r="CY179" s="259" t="str">
        <f t="shared" si="403"/>
        <v>78</v>
      </c>
      <c r="CZ179" s="259" t="str">
        <f t="shared" si="403"/>
        <v>-</v>
      </c>
      <c r="DA179" s="259" t="str">
        <f t="shared" si="403"/>
        <v>250</v>
      </c>
      <c r="DB179" s="259" t="str">
        <f t="shared" si="403"/>
        <v>1,386,000</v>
      </c>
      <c r="DC179" s="259" t="str">
        <f t="shared" si="403"/>
        <v>10,773</v>
      </c>
      <c r="DD179" s="259" t="str">
        <f t="shared" si="403"/>
        <v>10,857</v>
      </c>
      <c r="DE179" s="259" t="str">
        <f t="shared" si="403"/>
        <v>-</v>
      </c>
      <c r="DF179" s="259" t="str">
        <f t="shared" si="403"/>
        <v>-</v>
      </c>
      <c r="DG179" s="259" t="str">
        <f t="shared" si="403"/>
        <v>6,075,236</v>
      </c>
      <c r="DH179" s="259" t="str">
        <f t="shared" si="403"/>
        <v>-</v>
      </c>
      <c r="DI179" s="259" t="str">
        <f t="shared" si="403"/>
        <v>-</v>
      </c>
      <c r="DJ179" s="259" t="str">
        <f t="shared" si="403"/>
        <v>-</v>
      </c>
      <c r="DK179" s="259" t="str">
        <f t="shared" si="403"/>
        <v>-</v>
      </c>
      <c r="DL179" s="259" t="str">
        <f t="shared" si="403"/>
        <v>-</v>
      </c>
      <c r="DM179" s="269" t="s">
        <v>275</v>
      </c>
      <c r="DN179" s="269" t="s">
        <v>275</v>
      </c>
      <c r="DO179" s="248" t="str">
        <f t="shared" ref="DO179:EH179" si="404">DO79</f>
        <v>-</v>
      </c>
      <c r="DP179" s="259" t="str">
        <f t="shared" si="404"/>
        <v>-</v>
      </c>
      <c r="DQ179" s="259" t="str">
        <f t="shared" si="404"/>
        <v>0</v>
      </c>
      <c r="DR179" s="259" t="str">
        <f t="shared" si="404"/>
        <v>-1,211</v>
      </c>
      <c r="DS179" s="259" t="str">
        <f t="shared" si="404"/>
        <v>2</v>
      </c>
      <c r="DT179" s="259" t="str">
        <f t="shared" si="404"/>
        <v>-3</v>
      </c>
      <c r="DU179" s="259" t="str">
        <f t="shared" si="404"/>
        <v>55</v>
      </c>
      <c r="DV179" s="259" t="str">
        <f t="shared" si="404"/>
        <v>-</v>
      </c>
      <c r="DW179" s="259" t="str">
        <f t="shared" si="404"/>
        <v>-301</v>
      </c>
      <c r="DX179" s="259" t="str">
        <f t="shared" si="404"/>
        <v>-1,228,000</v>
      </c>
      <c r="DY179" s="259" t="str">
        <f t="shared" si="404"/>
        <v>2,645</v>
      </c>
      <c r="DZ179" s="259" t="str">
        <f t="shared" si="404"/>
        <v>2,476</v>
      </c>
      <c r="EA179" s="259" t="str">
        <f t="shared" si="404"/>
        <v>-</v>
      </c>
      <c r="EB179" s="259" t="str">
        <f t="shared" si="404"/>
        <v>-</v>
      </c>
      <c r="EC179" s="259" t="str">
        <f t="shared" si="404"/>
        <v>-</v>
      </c>
      <c r="ED179" s="259" t="str">
        <f t="shared" si="404"/>
        <v>-</v>
      </c>
      <c r="EE179" s="259" t="str">
        <f t="shared" si="404"/>
        <v>-</v>
      </c>
      <c r="EF179" s="259" t="str">
        <f t="shared" si="404"/>
        <v>-</v>
      </c>
      <c r="EG179" s="259" t="str">
        <f t="shared" si="404"/>
        <v>-</v>
      </c>
      <c r="EH179" s="259" t="str">
        <f t="shared" si="404"/>
        <v>-</v>
      </c>
      <c r="EI179" s="269" t="s">
        <v>275</v>
      </c>
      <c r="EJ179" s="269" t="s">
        <v>275</v>
      </c>
      <c r="EK179" s="248" t="str">
        <f t="shared" ref="EK179:FD179" si="405">EK79</f>
        <v>-</v>
      </c>
      <c r="EL179" s="259" t="str">
        <f t="shared" si="405"/>
        <v>-</v>
      </c>
      <c r="EM179" s="259" t="str">
        <f t="shared" si="405"/>
        <v>-</v>
      </c>
      <c r="EN179" s="259" t="str">
        <f t="shared" si="405"/>
        <v>-</v>
      </c>
      <c r="EO179" s="259" t="str">
        <f t="shared" si="405"/>
        <v>-</v>
      </c>
      <c r="EP179" s="259" t="str">
        <f t="shared" si="405"/>
        <v>-</v>
      </c>
      <c r="EQ179" s="259" t="str">
        <f t="shared" si="405"/>
        <v>-</v>
      </c>
      <c r="ER179" s="259" t="str">
        <f t="shared" si="405"/>
        <v>-</v>
      </c>
      <c r="ES179" s="259" t="str">
        <f t="shared" si="405"/>
        <v>-</v>
      </c>
      <c r="ET179" s="259" t="str">
        <f t="shared" si="405"/>
        <v>-</v>
      </c>
      <c r="EU179" s="259" t="str">
        <f t="shared" si="405"/>
        <v>-</v>
      </c>
      <c r="EV179" s="259" t="str">
        <f t="shared" si="405"/>
        <v>-</v>
      </c>
      <c r="EW179" s="259" t="str">
        <f t="shared" si="405"/>
        <v>-</v>
      </c>
      <c r="EX179" s="259" t="str">
        <f t="shared" si="405"/>
        <v>-</v>
      </c>
      <c r="EY179" s="259" t="str">
        <f t="shared" si="405"/>
        <v>-</v>
      </c>
      <c r="EZ179" s="259" t="str">
        <f t="shared" si="405"/>
        <v>-</v>
      </c>
      <c r="FA179" s="259" t="str">
        <f t="shared" si="405"/>
        <v>-</v>
      </c>
      <c r="FB179" s="259" t="str">
        <f t="shared" si="405"/>
        <v>-</v>
      </c>
      <c r="FC179" s="259" t="str">
        <f t="shared" si="405"/>
        <v>-</v>
      </c>
      <c r="FD179" s="259" t="str">
        <f t="shared" si="405"/>
        <v>-</v>
      </c>
      <c r="FE179" s="269" t="s">
        <v>275</v>
      </c>
    </row>
    <row r="180" spans="1:16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248" t="s">
        <v>359</v>
      </c>
      <c r="AD180" s="257" t="str">
        <f t="shared" ca="1" si="309"/>
        <v>$34</v>
      </c>
      <c r="AE180" s="259" t="str">
        <f t="shared" ref="AE180" si="406">AE80</f>
        <v>16,000</v>
      </c>
      <c r="AF180" s="259" t="str">
        <f t="shared" ref="AF180:AS180" si="407">AF80</f>
        <v>641</v>
      </c>
      <c r="AG180" s="259" t="str">
        <f t="shared" si="407"/>
        <v>80</v>
      </c>
      <c r="AH180" s="259" t="str">
        <f t="shared" si="407"/>
        <v>505</v>
      </c>
      <c r="AI180" s="259" t="str">
        <f t="shared" si="407"/>
        <v>51</v>
      </c>
      <c r="AJ180" s="259" t="str">
        <f t="shared" si="407"/>
        <v>18</v>
      </c>
      <c r="AK180" s="259" t="str">
        <f t="shared" si="407"/>
        <v>128</v>
      </c>
      <c r="AL180" s="259" t="str">
        <f t="shared" si="407"/>
        <v>216,000</v>
      </c>
      <c r="AM180" s="259" t="str">
        <f t="shared" si="407"/>
        <v>88</v>
      </c>
      <c r="AN180" s="259" t="str">
        <f t="shared" si="407"/>
        <v>1,320,000</v>
      </c>
      <c r="AO180" s="259" t="str">
        <f t="shared" si="407"/>
        <v>281,291</v>
      </c>
      <c r="AP180" s="259" t="str">
        <f t="shared" si="407"/>
        <v>281,291</v>
      </c>
      <c r="AQ180" s="259" t="str">
        <f t="shared" si="407"/>
        <v>28,654</v>
      </c>
      <c r="AR180" s="259" t="str">
        <f t="shared" si="407"/>
        <v>0</v>
      </c>
      <c r="AS180" s="259" t="str">
        <f t="shared" si="407"/>
        <v>281,204</v>
      </c>
      <c r="AT180" s="259" t="str">
        <f t="shared" ref="AT180:AX180" si="408">AT80</f>
        <v>$9,958,700</v>
      </c>
      <c r="AU180" s="259" t="str">
        <f t="shared" si="408"/>
        <v>$8,844,544</v>
      </c>
      <c r="AV180" s="259" t="str">
        <f t="shared" si="408"/>
        <v>$10,089,888</v>
      </c>
      <c r="AW180" s="259" t="str">
        <f t="shared" si="408"/>
        <v>$28,891,483</v>
      </c>
      <c r="AX180" s="259" t="str">
        <f t="shared" si="408"/>
        <v>$34</v>
      </c>
      <c r="AY180" s="269" t="s">
        <v>275</v>
      </c>
      <c r="AZ180" s="269"/>
      <c r="BA180" s="248" t="str">
        <f t="shared" ref="BA180:BT180" si="409">BA80</f>
        <v>23,500</v>
      </c>
      <c r="BB180" s="259" t="str">
        <f t="shared" si="409"/>
        <v>641</v>
      </c>
      <c r="BC180" s="259" t="str">
        <f t="shared" si="409"/>
        <v>79</v>
      </c>
      <c r="BD180" s="259" t="str">
        <f t="shared" si="409"/>
        <v>563</v>
      </c>
      <c r="BE180" s="259" t="str">
        <f t="shared" si="409"/>
        <v>51</v>
      </c>
      <c r="BF180" s="259" t="str">
        <f t="shared" si="409"/>
        <v>18</v>
      </c>
      <c r="BG180" s="259" t="str">
        <f t="shared" si="409"/>
        <v>128</v>
      </c>
      <c r="BH180" s="259" t="str">
        <f t="shared" si="409"/>
        <v>216,000</v>
      </c>
      <c r="BI180" s="259" t="str">
        <f t="shared" si="409"/>
        <v>88</v>
      </c>
      <c r="BJ180" s="259" t="str">
        <f t="shared" si="409"/>
        <v>1,320,000</v>
      </c>
      <c r="BK180" s="259" t="str">
        <f t="shared" si="409"/>
        <v>87,241</v>
      </c>
      <c r="BL180" s="259" t="str">
        <f t="shared" si="409"/>
        <v>87,241</v>
      </c>
      <c r="BM180" s="259" t="str">
        <f t="shared" si="409"/>
        <v>19,235</v>
      </c>
      <c r="BN180" s="259">
        <f t="shared" si="409"/>
        <v>0</v>
      </c>
      <c r="BO180" s="259" t="str">
        <f t="shared" si="409"/>
        <v>216,839</v>
      </c>
      <c r="BP180" s="259" t="str">
        <f t="shared" si="409"/>
        <v>$7,744,159</v>
      </c>
      <c r="BQ180" s="259" t="str">
        <f t="shared" si="409"/>
        <v>$7,625,249</v>
      </c>
      <c r="BR180" s="259" t="str">
        <f t="shared" si="409"/>
        <v>$7,959,907</v>
      </c>
      <c r="BS180" s="259" t="str">
        <f t="shared" si="409"/>
        <v>$23,329,317</v>
      </c>
      <c r="BT180" s="259" t="str">
        <f t="shared" si="409"/>
        <v>$32</v>
      </c>
      <c r="BU180" s="269" t="s">
        <v>275</v>
      </c>
      <c r="BV180" s="269" t="s">
        <v>275</v>
      </c>
      <c r="BW180" s="248" t="str">
        <f t="shared" ref="BW180:CP180" si="410">BW80</f>
        <v>-</v>
      </c>
      <c r="BX180" s="259" t="str">
        <f t="shared" si="410"/>
        <v>-</v>
      </c>
      <c r="BY180" s="259" t="str">
        <f t="shared" si="410"/>
        <v>-</v>
      </c>
      <c r="BZ180" s="259" t="str">
        <f t="shared" si="410"/>
        <v>-</v>
      </c>
      <c r="CA180" s="259" t="str">
        <f t="shared" si="410"/>
        <v>-</v>
      </c>
      <c r="CB180" s="259" t="str">
        <f t="shared" si="410"/>
        <v>-</v>
      </c>
      <c r="CC180" s="259" t="str">
        <f t="shared" si="410"/>
        <v>-</v>
      </c>
      <c r="CD180" s="259" t="str">
        <f t="shared" si="410"/>
        <v>-</v>
      </c>
      <c r="CE180" s="259" t="str">
        <f t="shared" si="410"/>
        <v>-</v>
      </c>
      <c r="CF180" s="259" t="str">
        <f t="shared" si="410"/>
        <v>-</v>
      </c>
      <c r="CG180" s="259" t="str">
        <f t="shared" si="410"/>
        <v>-</v>
      </c>
      <c r="CH180" s="259" t="str">
        <f t="shared" si="410"/>
        <v>-</v>
      </c>
      <c r="CI180" s="259" t="str">
        <f t="shared" si="410"/>
        <v>-</v>
      </c>
      <c r="CJ180" s="259" t="str">
        <f t="shared" si="410"/>
        <v>-</v>
      </c>
      <c r="CK180" s="259" t="str">
        <f t="shared" si="410"/>
        <v>-</v>
      </c>
      <c r="CL180" s="259" t="str">
        <f t="shared" si="410"/>
        <v>-</v>
      </c>
      <c r="CM180" s="259" t="str">
        <f t="shared" si="410"/>
        <v>-</v>
      </c>
      <c r="CN180" s="259" t="str">
        <f t="shared" si="410"/>
        <v>-</v>
      </c>
      <c r="CO180" s="259" t="str">
        <f t="shared" si="410"/>
        <v>-</v>
      </c>
      <c r="CP180" s="259" t="str">
        <f t="shared" si="410"/>
        <v>-</v>
      </c>
      <c r="CQ180" s="269" t="s">
        <v>275</v>
      </c>
      <c r="CR180" s="269" t="s">
        <v>275</v>
      </c>
      <c r="CS180" s="248" t="str">
        <f t="shared" ref="CS180:DL180" si="411">CS80</f>
        <v>19,750</v>
      </c>
      <c r="CT180" s="259" t="str">
        <f t="shared" si="411"/>
        <v>641</v>
      </c>
      <c r="CU180" s="259" t="str">
        <f t="shared" si="411"/>
        <v>80</v>
      </c>
      <c r="CV180" s="259" t="str">
        <f t="shared" si="411"/>
        <v>534</v>
      </c>
      <c r="CW180" s="259" t="str">
        <f t="shared" si="411"/>
        <v>51</v>
      </c>
      <c r="CX180" s="259" t="str">
        <f t="shared" si="411"/>
        <v>18</v>
      </c>
      <c r="CY180" s="259" t="str">
        <f t="shared" si="411"/>
        <v>128</v>
      </c>
      <c r="CZ180" s="259" t="str">
        <f t="shared" si="411"/>
        <v>216,000</v>
      </c>
      <c r="DA180" s="259" t="str">
        <f t="shared" si="411"/>
        <v>88</v>
      </c>
      <c r="DB180" s="259" t="str">
        <f t="shared" si="411"/>
        <v>1,320,000</v>
      </c>
      <c r="DC180" s="259" t="str">
        <f t="shared" si="411"/>
        <v>184,266</v>
      </c>
      <c r="DD180" s="259" t="str">
        <f t="shared" si="411"/>
        <v>184,266</v>
      </c>
      <c r="DE180" s="259" t="str">
        <f t="shared" si="411"/>
        <v>23,945</v>
      </c>
      <c r="DF180" s="259" t="str">
        <f t="shared" si="411"/>
        <v>0</v>
      </c>
      <c r="DG180" s="259" t="str">
        <f t="shared" si="411"/>
        <v>249,022</v>
      </c>
      <c r="DH180" s="259" t="str">
        <f t="shared" si="411"/>
        <v>$8,851,430</v>
      </c>
      <c r="DI180" s="259" t="str">
        <f t="shared" si="411"/>
        <v>$8,234,897</v>
      </c>
      <c r="DJ180" s="259" t="str">
        <f t="shared" si="411"/>
        <v>$9,024,898</v>
      </c>
      <c r="DK180" s="259" t="str">
        <f t="shared" si="411"/>
        <v>$26,110,400</v>
      </c>
      <c r="DL180" s="259" t="str">
        <f t="shared" si="411"/>
        <v>$33</v>
      </c>
      <c r="DM180" s="269" t="s">
        <v>275</v>
      </c>
      <c r="DN180" s="269" t="s">
        <v>275</v>
      </c>
      <c r="DO180" s="248" t="str">
        <f t="shared" ref="DO180:EH180" si="412">DO80</f>
        <v>-7,500</v>
      </c>
      <c r="DP180" s="259" t="str">
        <f t="shared" si="412"/>
        <v>0</v>
      </c>
      <c r="DQ180" s="259" t="str">
        <f t="shared" si="412"/>
        <v>1</v>
      </c>
      <c r="DR180" s="259" t="str">
        <f t="shared" si="412"/>
        <v>-58</v>
      </c>
      <c r="DS180" s="259" t="str">
        <f t="shared" si="412"/>
        <v>0</v>
      </c>
      <c r="DT180" s="259" t="str">
        <f t="shared" si="412"/>
        <v>0</v>
      </c>
      <c r="DU180" s="259" t="str">
        <f t="shared" si="412"/>
        <v>0</v>
      </c>
      <c r="DV180" s="259" t="str">
        <f t="shared" si="412"/>
        <v>0</v>
      </c>
      <c r="DW180" s="259" t="str">
        <f t="shared" si="412"/>
        <v>0</v>
      </c>
      <c r="DX180" s="259" t="str">
        <f t="shared" si="412"/>
        <v>0</v>
      </c>
      <c r="DY180" s="259" t="str">
        <f t="shared" si="412"/>
        <v>194,050</v>
      </c>
      <c r="DZ180" s="259" t="str">
        <f t="shared" si="412"/>
        <v>194,050</v>
      </c>
      <c r="EA180" s="259" t="str">
        <f t="shared" si="412"/>
        <v>9,419</v>
      </c>
      <c r="EB180" s="259" t="str">
        <f t="shared" si="412"/>
        <v>0</v>
      </c>
      <c r="EC180" s="259" t="str">
        <f t="shared" si="412"/>
        <v>64,365</v>
      </c>
      <c r="ED180" s="259" t="str">
        <f t="shared" si="412"/>
        <v>$2,214,541</v>
      </c>
      <c r="EE180" s="259" t="str">
        <f t="shared" si="412"/>
        <v>$1,219,295</v>
      </c>
      <c r="EF180" s="259" t="str">
        <f t="shared" si="412"/>
        <v>$2,129,981</v>
      </c>
      <c r="EG180" s="259" t="str">
        <f t="shared" si="412"/>
        <v>$5,562,166</v>
      </c>
      <c r="EH180" s="259" t="str">
        <f t="shared" si="412"/>
        <v>$2</v>
      </c>
      <c r="EI180" s="269" t="s">
        <v>275</v>
      </c>
      <c r="EJ180" s="269" t="s">
        <v>275</v>
      </c>
      <c r="EK180" s="248" t="str">
        <f t="shared" ref="EK180:FD180" si="413">EK80</f>
        <v>-</v>
      </c>
      <c r="EL180" s="259" t="str">
        <f t="shared" si="413"/>
        <v>-</v>
      </c>
      <c r="EM180" s="259" t="str">
        <f t="shared" si="413"/>
        <v>-</v>
      </c>
      <c r="EN180" s="259" t="str">
        <f t="shared" si="413"/>
        <v>-</v>
      </c>
      <c r="EO180" s="259" t="str">
        <f t="shared" si="413"/>
        <v>-</v>
      </c>
      <c r="EP180" s="259" t="str">
        <f t="shared" si="413"/>
        <v>-</v>
      </c>
      <c r="EQ180" s="259" t="str">
        <f t="shared" si="413"/>
        <v>-</v>
      </c>
      <c r="ER180" s="259" t="str">
        <f t="shared" si="413"/>
        <v>-</v>
      </c>
      <c r="ES180" s="259" t="str">
        <f t="shared" si="413"/>
        <v>-</v>
      </c>
      <c r="ET180" s="259" t="str">
        <f t="shared" si="413"/>
        <v>-</v>
      </c>
      <c r="EU180" s="259" t="str">
        <f t="shared" si="413"/>
        <v>-</v>
      </c>
      <c r="EV180" s="259" t="str">
        <f t="shared" si="413"/>
        <v>-</v>
      </c>
      <c r="EW180" s="259" t="str">
        <f t="shared" si="413"/>
        <v>-</v>
      </c>
      <c r="EX180" s="259" t="str">
        <f t="shared" si="413"/>
        <v>-</v>
      </c>
      <c r="EY180" s="259" t="str">
        <f t="shared" si="413"/>
        <v>-</v>
      </c>
      <c r="EZ180" s="259" t="str">
        <f t="shared" si="413"/>
        <v>-</v>
      </c>
      <c r="FA180" s="259" t="str">
        <f t="shared" si="413"/>
        <v>-</v>
      </c>
      <c r="FB180" s="259" t="str">
        <f t="shared" si="413"/>
        <v>-</v>
      </c>
      <c r="FC180" s="259" t="str">
        <f t="shared" si="413"/>
        <v>-</v>
      </c>
      <c r="FD180" s="259" t="str">
        <f t="shared" si="413"/>
        <v>-</v>
      </c>
      <c r="FE180" s="269" t="s">
        <v>275</v>
      </c>
    </row>
    <row r="181" spans="1:161" s="2" customFormat="1" ht="12.75" customHeight="1" x14ac:dyDescent="0.2">
      <c r="A181" s="12"/>
      <c r="B181" s="12"/>
      <c r="C181" s="12"/>
      <c r="D181" s="12"/>
      <c r="E181" s="12"/>
      <c r="F181" s="12"/>
      <c r="G181" s="12"/>
      <c r="H181" s="12"/>
      <c r="I181" s="12"/>
      <c r="J181" s="12"/>
      <c r="K181" s="12"/>
      <c r="L181" s="12"/>
      <c r="M181" s="12"/>
      <c r="N181" s="12"/>
      <c r="O181" s="12"/>
      <c r="P181" s="12"/>
      <c r="Q181" s="12"/>
      <c r="R181" s="12"/>
      <c r="S181" s="12"/>
      <c r="T181" s="12"/>
      <c r="U181" s="12"/>
      <c r="V181" s="12"/>
      <c r="W181" s="12"/>
      <c r="X181" s="12"/>
      <c r="Y181" s="12"/>
      <c r="Z181" s="12"/>
      <c r="AA181" s="12"/>
      <c r="AB181" s="12"/>
      <c r="AC181" s="248" t="s">
        <v>147</v>
      </c>
      <c r="AD181" s="257" t="str">
        <f t="shared" ca="1" si="309"/>
        <v>$78</v>
      </c>
      <c r="AE181" s="259" t="str">
        <f t="shared" ref="AE181" si="414">AE81</f>
        <v>6,511</v>
      </c>
      <c r="AF181" s="259" t="str">
        <f t="shared" ref="AF181:AS181" si="415">AF81</f>
        <v>300</v>
      </c>
      <c r="AG181" s="259" t="str">
        <f t="shared" si="415"/>
        <v>25</v>
      </c>
      <c r="AH181" s="259" t="str">
        <f t="shared" si="415"/>
        <v>275</v>
      </c>
      <c r="AI181" s="259" t="str">
        <f t="shared" si="415"/>
        <v>8</v>
      </c>
      <c r="AJ181" s="259" t="str">
        <f t="shared" si="415"/>
        <v>0</v>
      </c>
      <c r="AK181" s="259" t="str">
        <f t="shared" si="415"/>
        <v>64</v>
      </c>
      <c r="AL181" s="259" t="str">
        <f t="shared" si="415"/>
        <v>128,000</v>
      </c>
      <c r="AM181" s="259" t="str">
        <f t="shared" si="415"/>
        <v>63</v>
      </c>
      <c r="AN181" s="259" t="str">
        <f t="shared" si="415"/>
        <v>180,000</v>
      </c>
      <c r="AO181" s="259" t="str">
        <f t="shared" si="415"/>
        <v>127,382</v>
      </c>
      <c r="AP181" s="259" t="str">
        <f t="shared" si="415"/>
        <v>127,382</v>
      </c>
      <c r="AQ181" s="259" t="str">
        <f t="shared" si="415"/>
        <v>6,062</v>
      </c>
      <c r="AR181" s="259" t="str">
        <f t="shared" si="415"/>
        <v>2,714,068</v>
      </c>
      <c r="AS181" s="259" t="str">
        <f t="shared" si="415"/>
        <v>2,833,669</v>
      </c>
      <c r="AT181" s="259" t="str">
        <f t="shared" ref="AT181:AX181" si="416">AT81</f>
        <v>$10,552,582</v>
      </c>
      <c r="AU181" s="259" t="str">
        <f t="shared" si="416"/>
        <v>$14,838,798</v>
      </c>
      <c r="AV181" s="259" t="str">
        <f t="shared" si="416"/>
        <v>$10,996,965</v>
      </c>
      <c r="AW181" s="259" t="str">
        <f t="shared" si="416"/>
        <v>$36,388,355</v>
      </c>
      <c r="AX181" s="259" t="str">
        <f t="shared" si="416"/>
        <v>$78</v>
      </c>
      <c r="AY181" s="269" t="s">
        <v>275</v>
      </c>
      <c r="AZ181" s="269"/>
      <c r="BA181" s="248" t="str">
        <f t="shared" ref="BA181:BT181" si="417">BA81</f>
        <v>6,511</v>
      </c>
      <c r="BB181" s="259" t="str">
        <f t="shared" si="417"/>
        <v>300</v>
      </c>
      <c r="BC181" s="259" t="str">
        <f t="shared" si="417"/>
        <v>25</v>
      </c>
      <c r="BD181" s="259" t="str">
        <f t="shared" si="417"/>
        <v>276</v>
      </c>
      <c r="BE181" s="259" t="str">
        <f t="shared" si="417"/>
        <v>9</v>
      </c>
      <c r="BF181" s="259">
        <f t="shared" si="417"/>
        <v>0</v>
      </c>
      <c r="BG181" s="259" t="str">
        <f t="shared" si="417"/>
        <v>64</v>
      </c>
      <c r="BH181" s="259" t="str">
        <f t="shared" si="417"/>
        <v>128,000</v>
      </c>
      <c r="BI181" s="259" t="str">
        <f t="shared" si="417"/>
        <v>63</v>
      </c>
      <c r="BJ181" s="259" t="str">
        <f t="shared" si="417"/>
        <v>180,000</v>
      </c>
      <c r="BK181" s="259" t="str">
        <f t="shared" si="417"/>
        <v>66,821</v>
      </c>
      <c r="BL181" s="259" t="str">
        <f t="shared" si="417"/>
        <v>66,821</v>
      </c>
      <c r="BM181" s="259" t="str">
        <f t="shared" si="417"/>
        <v>2,496</v>
      </c>
      <c r="BN181" s="259" t="str">
        <f t="shared" si="417"/>
        <v>1,579,628</v>
      </c>
      <c r="BO181" s="259" t="str">
        <f t="shared" si="417"/>
        <v>1,643,540</v>
      </c>
      <c r="BP181" s="259" t="str">
        <f t="shared" si="417"/>
        <v>$7,458,691</v>
      </c>
      <c r="BQ181" s="259" t="str">
        <f t="shared" si="417"/>
        <v>$8,571,707</v>
      </c>
      <c r="BR181" s="259" t="str">
        <f t="shared" si="417"/>
        <v>$5,525,377</v>
      </c>
      <c r="BS181" s="259" t="str">
        <f t="shared" si="417"/>
        <v>$21,555,776</v>
      </c>
      <c r="BT181" s="259" t="str">
        <f t="shared" si="417"/>
        <v>$79</v>
      </c>
      <c r="BU181" s="269" t="s">
        <v>275</v>
      </c>
      <c r="BV181" s="269" t="s">
        <v>275</v>
      </c>
      <c r="BW181" s="248" t="str">
        <f t="shared" ref="BW181:CP181" si="418">BW81</f>
        <v>6,522</v>
      </c>
      <c r="BX181" s="259" t="str">
        <f t="shared" si="418"/>
        <v>300</v>
      </c>
      <c r="BY181" s="259" t="str">
        <f t="shared" si="418"/>
        <v>25</v>
      </c>
      <c r="BZ181" s="259" t="str">
        <f t="shared" si="418"/>
        <v>276</v>
      </c>
      <c r="CA181" s="259" t="str">
        <f t="shared" si="418"/>
        <v>9</v>
      </c>
      <c r="CB181" s="259">
        <f t="shared" si="418"/>
        <v>0</v>
      </c>
      <c r="CC181" s="259" t="str">
        <f t="shared" si="418"/>
        <v>64</v>
      </c>
      <c r="CD181" s="259" t="str">
        <f t="shared" si="418"/>
        <v>128,000</v>
      </c>
      <c r="CE181" s="259" t="str">
        <f t="shared" si="418"/>
        <v>63</v>
      </c>
      <c r="CF181" s="259" t="str">
        <f t="shared" si="418"/>
        <v>180,000</v>
      </c>
      <c r="CG181" s="259" t="str">
        <f t="shared" si="418"/>
        <v>132,271</v>
      </c>
      <c r="CH181" s="259" t="str">
        <f t="shared" si="418"/>
        <v>132,271</v>
      </c>
      <c r="CI181" s="259" t="str">
        <f t="shared" si="418"/>
        <v>7,430</v>
      </c>
      <c r="CJ181" s="259" t="str">
        <f t="shared" si="418"/>
        <v>2,274,378</v>
      </c>
      <c r="CK181" s="259" t="str">
        <f t="shared" si="418"/>
        <v>2,433,662</v>
      </c>
      <c r="CL181" s="259" t="str">
        <f t="shared" si="418"/>
        <v>$9,927,972</v>
      </c>
      <c r="CM181" s="259" t="str">
        <f t="shared" si="418"/>
        <v>$11,050,538</v>
      </c>
      <c r="CN181" s="259" t="str">
        <f t="shared" si="418"/>
        <v>$9,959,052</v>
      </c>
      <c r="CO181" s="259" t="str">
        <f t="shared" si="418"/>
        <v>$30,937,562</v>
      </c>
      <c r="CP181" s="259" t="str">
        <f t="shared" si="418"/>
        <v>$77</v>
      </c>
      <c r="CQ181" s="269" t="s">
        <v>275</v>
      </c>
      <c r="CR181" s="269" t="s">
        <v>275</v>
      </c>
      <c r="CS181" s="248" t="str">
        <f t="shared" ref="CS181:DL181" si="419">CS81</f>
        <v>6,515</v>
      </c>
      <c r="CT181" s="259" t="str">
        <f t="shared" si="419"/>
        <v>300</v>
      </c>
      <c r="CU181" s="259" t="str">
        <f t="shared" si="419"/>
        <v>25</v>
      </c>
      <c r="CV181" s="259" t="str">
        <f t="shared" si="419"/>
        <v>275</v>
      </c>
      <c r="CW181" s="259" t="str">
        <f t="shared" si="419"/>
        <v>8</v>
      </c>
      <c r="CX181" s="259" t="str">
        <f t="shared" si="419"/>
        <v>0</v>
      </c>
      <c r="CY181" s="259" t="str">
        <f t="shared" si="419"/>
        <v>64</v>
      </c>
      <c r="CZ181" s="259" t="str">
        <f t="shared" si="419"/>
        <v>128,000</v>
      </c>
      <c r="DA181" s="259" t="str">
        <f t="shared" si="419"/>
        <v>63</v>
      </c>
      <c r="DB181" s="259" t="str">
        <f t="shared" si="419"/>
        <v>180,000</v>
      </c>
      <c r="DC181" s="259" t="str">
        <f t="shared" si="419"/>
        <v>108,825</v>
      </c>
      <c r="DD181" s="259" t="str">
        <f t="shared" si="419"/>
        <v>108,825</v>
      </c>
      <c r="DE181" s="259" t="str">
        <f t="shared" si="419"/>
        <v>5,329</v>
      </c>
      <c r="DF181" s="259" t="str">
        <f t="shared" si="419"/>
        <v>2,189,358</v>
      </c>
      <c r="DG181" s="259" t="str">
        <f t="shared" si="419"/>
        <v>2,303,624</v>
      </c>
      <c r="DH181" s="259" t="str">
        <f t="shared" si="419"/>
        <v>$9,313,082</v>
      </c>
      <c r="DI181" s="259" t="str">
        <f t="shared" si="419"/>
        <v>$11,487,014</v>
      </c>
      <c r="DJ181" s="259" t="str">
        <f t="shared" si="419"/>
        <v>$8,827,131</v>
      </c>
      <c r="DK181" s="259" t="str">
        <f t="shared" si="419"/>
        <v>$29,627,231</v>
      </c>
      <c r="DL181" s="259" t="str">
        <f t="shared" si="419"/>
        <v>$78</v>
      </c>
      <c r="DM181" s="269" t="s">
        <v>275</v>
      </c>
      <c r="DN181" s="269" t="s">
        <v>275</v>
      </c>
      <c r="DO181" s="248" t="str">
        <f t="shared" ref="DO181:EH181" si="420">DO81</f>
        <v>0</v>
      </c>
      <c r="DP181" s="259" t="str">
        <f t="shared" si="420"/>
        <v>0</v>
      </c>
      <c r="DQ181" s="259" t="str">
        <f t="shared" si="420"/>
        <v>0</v>
      </c>
      <c r="DR181" s="259" t="str">
        <f t="shared" si="420"/>
        <v>0</v>
      </c>
      <c r="DS181" s="259" t="str">
        <f t="shared" si="420"/>
        <v>0</v>
      </c>
      <c r="DT181" s="259" t="str">
        <f t="shared" si="420"/>
        <v>0</v>
      </c>
      <c r="DU181" s="259" t="str">
        <f t="shared" si="420"/>
        <v>0</v>
      </c>
      <c r="DV181" s="259" t="str">
        <f t="shared" si="420"/>
        <v>0</v>
      </c>
      <c r="DW181" s="259" t="str">
        <f t="shared" si="420"/>
        <v>0</v>
      </c>
      <c r="DX181" s="259" t="str">
        <f t="shared" si="420"/>
        <v>0</v>
      </c>
      <c r="DY181" s="259" t="str">
        <f t="shared" si="420"/>
        <v>60,561</v>
      </c>
      <c r="DZ181" s="259" t="str">
        <f t="shared" si="420"/>
        <v>60,561</v>
      </c>
      <c r="EA181" s="259" t="str">
        <f t="shared" si="420"/>
        <v>3,566</v>
      </c>
      <c r="EB181" s="259" t="str">
        <f t="shared" si="420"/>
        <v>1,134,440</v>
      </c>
      <c r="EC181" s="259" t="str">
        <f t="shared" si="420"/>
        <v>1,190,129</v>
      </c>
      <c r="ED181" s="259" t="str">
        <f t="shared" si="420"/>
        <v>$3,093,891</v>
      </c>
      <c r="EE181" s="259" t="str">
        <f t="shared" si="420"/>
        <v>$6,267,091</v>
      </c>
      <c r="EF181" s="259" t="str">
        <f t="shared" si="420"/>
        <v>$5,471,588</v>
      </c>
      <c r="EG181" s="259" t="str">
        <f t="shared" si="420"/>
        <v>$14,832,579</v>
      </c>
      <c r="EH181" s="259" t="str">
        <f t="shared" si="420"/>
        <v>-$1</v>
      </c>
      <c r="EI181" s="269" t="s">
        <v>275</v>
      </c>
      <c r="EJ181" s="269" t="s">
        <v>275</v>
      </c>
      <c r="EK181" s="248" t="str">
        <f t="shared" ref="EK181:FD181" si="421">EK81</f>
        <v>-11</v>
      </c>
      <c r="EL181" s="259" t="str">
        <f t="shared" si="421"/>
        <v>0</v>
      </c>
      <c r="EM181" s="259" t="str">
        <f t="shared" si="421"/>
        <v>0</v>
      </c>
      <c r="EN181" s="259" t="str">
        <f t="shared" si="421"/>
        <v>0</v>
      </c>
      <c r="EO181" s="259" t="str">
        <f t="shared" si="421"/>
        <v>0</v>
      </c>
      <c r="EP181" s="259" t="str">
        <f t="shared" si="421"/>
        <v>0</v>
      </c>
      <c r="EQ181" s="259" t="str">
        <f t="shared" si="421"/>
        <v>0</v>
      </c>
      <c r="ER181" s="259" t="str">
        <f t="shared" si="421"/>
        <v>0</v>
      </c>
      <c r="ES181" s="259" t="str">
        <f t="shared" si="421"/>
        <v>0</v>
      </c>
      <c r="ET181" s="259" t="str">
        <f t="shared" si="421"/>
        <v>0</v>
      </c>
      <c r="EU181" s="259" t="str">
        <f t="shared" si="421"/>
        <v>-65,450</v>
      </c>
      <c r="EV181" s="259" t="str">
        <f t="shared" si="421"/>
        <v>-65,450</v>
      </c>
      <c r="EW181" s="259" t="str">
        <f t="shared" si="421"/>
        <v>-4,934</v>
      </c>
      <c r="EX181" s="259" t="str">
        <f t="shared" si="421"/>
        <v>-694,750</v>
      </c>
      <c r="EY181" s="259" t="str">
        <f t="shared" si="421"/>
        <v>-790,122</v>
      </c>
      <c r="EZ181" s="259" t="str">
        <f t="shared" si="421"/>
        <v>-$2,469,281</v>
      </c>
      <c r="FA181" s="259" t="str">
        <f t="shared" si="421"/>
        <v>-$2,478,831</v>
      </c>
      <c r="FB181" s="259" t="str">
        <f t="shared" si="421"/>
        <v>-$4,433,675</v>
      </c>
      <c r="FC181" s="259" t="str">
        <f t="shared" si="421"/>
        <v>-$9,381,786</v>
      </c>
      <c r="FD181" s="259" t="str">
        <f t="shared" si="421"/>
        <v>$2</v>
      </c>
      <c r="FE181" s="269" t="s">
        <v>275</v>
      </c>
    </row>
    <row r="182" spans="1:161" s="2" customFormat="1" ht="12.75" customHeight="1" x14ac:dyDescent="0.2">
      <c r="A182" s="12"/>
      <c r="B182" s="12"/>
      <c r="C182" s="12"/>
      <c r="D182" s="12"/>
      <c r="E182" s="12"/>
      <c r="F182" s="12"/>
      <c r="G182" s="12"/>
      <c r="H182" s="12"/>
      <c r="I182" s="12"/>
      <c r="J182" s="12"/>
      <c r="K182" s="12"/>
      <c r="L182" s="12"/>
      <c r="M182" s="12"/>
      <c r="N182" s="12"/>
      <c r="O182" s="12"/>
      <c r="P182" s="12"/>
      <c r="Q182" s="12"/>
      <c r="R182" s="12"/>
      <c r="S182" s="12"/>
      <c r="T182" s="12"/>
      <c r="U182" s="12"/>
      <c r="V182" s="12"/>
      <c r="W182" s="12"/>
      <c r="X182" s="12"/>
      <c r="Y182" s="12"/>
      <c r="Z182" s="12"/>
      <c r="AA182" s="12"/>
      <c r="AB182" s="12"/>
      <c r="AC182" s="248" t="s">
        <v>360</v>
      </c>
      <c r="AD182" s="257" t="str">
        <f t="shared" ca="1" si="309"/>
        <v>$88</v>
      </c>
      <c r="AE182" s="259" t="str">
        <f t="shared" ref="AE182" si="422">AE82</f>
        <v>130,338</v>
      </c>
      <c r="AF182" s="259" t="str">
        <f t="shared" ref="AF182:AS182" si="423">AF82</f>
        <v>3,319</v>
      </c>
      <c r="AG182" s="259" t="str">
        <f t="shared" si="423"/>
        <v>77</v>
      </c>
      <c r="AH182" s="259" t="str">
        <f t="shared" si="423"/>
        <v>1,405</v>
      </c>
      <c r="AI182" s="259" t="str">
        <f t="shared" si="423"/>
        <v>266</v>
      </c>
      <c r="AJ182" s="259" t="str">
        <f t="shared" si="423"/>
        <v>45</v>
      </c>
      <c r="AK182" s="259" t="str">
        <f t="shared" si="423"/>
        <v>274</v>
      </c>
      <c r="AL182" s="259" t="str">
        <f t="shared" si="423"/>
        <v>506,596</v>
      </c>
      <c r="AM182" s="259" t="str">
        <f t="shared" si="423"/>
        <v>185</v>
      </c>
      <c r="AN182" s="259" t="str">
        <f t="shared" si="423"/>
        <v>2,137,054</v>
      </c>
      <c r="AO182" s="259" t="str">
        <f t="shared" si="423"/>
        <v>283,625</v>
      </c>
      <c r="AP182" s="259" t="str">
        <f t="shared" si="423"/>
        <v>283,818</v>
      </c>
      <c r="AQ182" s="259" t="str">
        <f t="shared" si="423"/>
        <v>65,224</v>
      </c>
      <c r="AR182" s="259" t="str">
        <f t="shared" si="423"/>
        <v>2,632,772</v>
      </c>
      <c r="AS182" s="259" t="str">
        <f t="shared" si="423"/>
        <v>2,880,917</v>
      </c>
      <c r="AT182" s="259" t="str">
        <f t="shared" ref="AT182:AX182" si="424">AT82</f>
        <v>$21,707,400</v>
      </c>
      <c r="AU182" s="259" t="str">
        <f t="shared" si="424"/>
        <v>$96,587,052</v>
      </c>
      <c r="AV182" s="259" t="str">
        <f t="shared" si="424"/>
        <v>$28,687,066</v>
      </c>
      <c r="AW182" s="259" t="str">
        <f t="shared" si="424"/>
        <v>$146,981,518</v>
      </c>
      <c r="AX182" s="259" t="str">
        <f t="shared" si="424"/>
        <v>$88</v>
      </c>
      <c r="AY182" s="269" t="s">
        <v>275</v>
      </c>
      <c r="AZ182" s="269"/>
      <c r="BA182" s="248" t="str">
        <f t="shared" ref="BA182:BT182" si="425">BA82</f>
        <v>127,000</v>
      </c>
      <c r="BB182" s="259" t="str">
        <f t="shared" si="425"/>
        <v>3,798</v>
      </c>
      <c r="BC182" s="259" t="str">
        <f t="shared" si="425"/>
        <v>142</v>
      </c>
      <c r="BD182" s="259" t="str">
        <f t="shared" si="425"/>
        <v>6,339</v>
      </c>
      <c r="BE182" s="259" t="str">
        <f t="shared" si="425"/>
        <v>504</v>
      </c>
      <c r="BF182" s="259" t="str">
        <f t="shared" si="425"/>
        <v>56</v>
      </c>
      <c r="BG182" s="259" t="str">
        <f t="shared" si="425"/>
        <v>270</v>
      </c>
      <c r="BH182" s="259" t="str">
        <f t="shared" si="425"/>
        <v>489,000</v>
      </c>
      <c r="BI182" s="259" t="str">
        <f t="shared" si="425"/>
        <v>149</v>
      </c>
      <c r="BJ182" s="259" t="str">
        <f t="shared" si="425"/>
        <v>1,620,880</v>
      </c>
      <c r="BK182" s="259" t="str">
        <f t="shared" si="425"/>
        <v>1,127,113</v>
      </c>
      <c r="BL182" s="259" t="str">
        <f t="shared" si="425"/>
        <v>1,128,228</v>
      </c>
      <c r="BM182" s="259" t="str">
        <f t="shared" si="425"/>
        <v>128,836</v>
      </c>
      <c r="BN182" s="259" t="str">
        <f t="shared" si="425"/>
        <v>3,288,982</v>
      </c>
      <c r="BO182" s="259" t="str">
        <f t="shared" si="425"/>
        <v>4,383,619</v>
      </c>
      <c r="BP182" s="259" t="str">
        <f t="shared" si="425"/>
        <v>$27,000,000</v>
      </c>
      <c r="BQ182" s="259" t="str">
        <f t="shared" si="425"/>
        <v>$230,000,000</v>
      </c>
      <c r="BR182" s="259" t="str">
        <f t="shared" si="425"/>
        <v>$27,000,000</v>
      </c>
      <c r="BS182" s="259" t="str">
        <f t="shared" si="425"/>
        <v>$284,000,000</v>
      </c>
      <c r="BT182" s="259" t="str">
        <f t="shared" si="425"/>
        <v>$80</v>
      </c>
      <c r="BU182" s="269" t="s">
        <v>275</v>
      </c>
      <c r="BV182" s="269" t="s">
        <v>275</v>
      </c>
      <c r="BW182" s="248" t="str">
        <f t="shared" ref="BW182:CP182" si="426">BW82</f>
        <v>-</v>
      </c>
      <c r="BX182" s="259" t="str">
        <f t="shared" si="426"/>
        <v>-</v>
      </c>
      <c r="BY182" s="259" t="str">
        <f t="shared" si="426"/>
        <v>-</v>
      </c>
      <c r="BZ182" s="259" t="str">
        <f t="shared" si="426"/>
        <v>-</v>
      </c>
      <c r="CA182" s="259" t="str">
        <f t="shared" si="426"/>
        <v>-</v>
      </c>
      <c r="CB182" s="259" t="str">
        <f t="shared" si="426"/>
        <v>-</v>
      </c>
      <c r="CC182" s="259" t="str">
        <f t="shared" si="426"/>
        <v>-</v>
      </c>
      <c r="CD182" s="259" t="str">
        <f t="shared" si="426"/>
        <v>-</v>
      </c>
      <c r="CE182" s="259" t="str">
        <f t="shared" si="426"/>
        <v>-</v>
      </c>
      <c r="CF182" s="259" t="str">
        <f t="shared" si="426"/>
        <v>-</v>
      </c>
      <c r="CG182" s="259" t="str">
        <f t="shared" si="426"/>
        <v>-</v>
      </c>
      <c r="CH182" s="259" t="str">
        <f t="shared" si="426"/>
        <v>-</v>
      </c>
      <c r="CI182" s="259" t="str">
        <f t="shared" si="426"/>
        <v>-</v>
      </c>
      <c r="CJ182" s="259" t="str">
        <f t="shared" si="426"/>
        <v>-</v>
      </c>
      <c r="CK182" s="259" t="str">
        <f t="shared" si="426"/>
        <v>-</v>
      </c>
      <c r="CL182" s="259" t="str">
        <f t="shared" si="426"/>
        <v>-</v>
      </c>
      <c r="CM182" s="259" t="str">
        <f t="shared" si="426"/>
        <v>-</v>
      </c>
      <c r="CN182" s="259" t="str">
        <f t="shared" si="426"/>
        <v>-</v>
      </c>
      <c r="CO182" s="259" t="str">
        <f t="shared" si="426"/>
        <v>-</v>
      </c>
      <c r="CP182" s="259" t="str">
        <f t="shared" si="426"/>
        <v>-</v>
      </c>
      <c r="CQ182" s="269" t="s">
        <v>275</v>
      </c>
      <c r="CR182" s="269" t="s">
        <v>275</v>
      </c>
      <c r="CS182" s="248" t="str">
        <f t="shared" ref="CS182:DL182" si="427">CS82</f>
        <v>128,669</v>
      </c>
      <c r="CT182" s="259" t="str">
        <f t="shared" si="427"/>
        <v>3,559</v>
      </c>
      <c r="CU182" s="259" t="str">
        <f t="shared" si="427"/>
        <v>110</v>
      </c>
      <c r="CV182" s="259" t="str">
        <f t="shared" si="427"/>
        <v>1,574</v>
      </c>
      <c r="CW182" s="259" t="str">
        <f t="shared" si="427"/>
        <v>273</v>
      </c>
      <c r="CX182" s="259" t="str">
        <f t="shared" si="427"/>
        <v>45</v>
      </c>
      <c r="CY182" s="259" t="str">
        <f t="shared" si="427"/>
        <v>272</v>
      </c>
      <c r="CZ182" s="259" t="str">
        <f t="shared" si="427"/>
        <v>497,798</v>
      </c>
      <c r="DA182" s="259" t="str">
        <f t="shared" si="427"/>
        <v>167</v>
      </c>
      <c r="DB182" s="259" t="str">
        <f t="shared" si="427"/>
        <v>1,878,967</v>
      </c>
      <c r="DC182" s="259" t="str">
        <f t="shared" si="427"/>
        <v>705,369</v>
      </c>
      <c r="DD182" s="259" t="str">
        <f t="shared" si="427"/>
        <v>706,023</v>
      </c>
      <c r="DE182" s="259" t="str">
        <f t="shared" si="427"/>
        <v>97,030</v>
      </c>
      <c r="DF182" s="259" t="str">
        <f t="shared" si="427"/>
        <v>2,960,877</v>
      </c>
      <c r="DG182" s="259" t="str">
        <f t="shared" si="427"/>
        <v>3,632,268</v>
      </c>
      <c r="DH182" s="259" t="str">
        <f t="shared" si="427"/>
        <v>$24,353,700</v>
      </c>
      <c r="DI182" s="259" t="str">
        <f t="shared" si="427"/>
        <v>$163,293,526</v>
      </c>
      <c r="DJ182" s="259" t="str">
        <f t="shared" si="427"/>
        <v>$27,843,533</v>
      </c>
      <c r="DK182" s="259" t="str">
        <f t="shared" si="427"/>
        <v>$215,490,759</v>
      </c>
      <c r="DL182" s="259" t="str">
        <f t="shared" si="427"/>
        <v>$84</v>
      </c>
      <c r="DM182" s="269" t="s">
        <v>275</v>
      </c>
      <c r="DN182" s="269" t="s">
        <v>275</v>
      </c>
      <c r="DO182" s="248" t="str">
        <f t="shared" ref="DO182:EH182" si="428">DO82</f>
        <v>3,338</v>
      </c>
      <c r="DP182" s="259" t="str">
        <f t="shared" si="428"/>
        <v>-479</v>
      </c>
      <c r="DQ182" s="259" t="str">
        <f t="shared" si="428"/>
        <v>-65</v>
      </c>
      <c r="DR182" s="259" t="str">
        <f t="shared" si="428"/>
        <v>-337</v>
      </c>
      <c r="DS182" s="259" t="str">
        <f t="shared" si="428"/>
        <v>-13</v>
      </c>
      <c r="DT182" s="259" t="str">
        <f t="shared" si="428"/>
        <v>0</v>
      </c>
      <c r="DU182" s="259" t="str">
        <f t="shared" si="428"/>
        <v>4</v>
      </c>
      <c r="DV182" s="259" t="str">
        <f t="shared" si="428"/>
        <v>17,596</v>
      </c>
      <c r="DW182" s="259" t="str">
        <f t="shared" si="428"/>
        <v>36</v>
      </c>
      <c r="DX182" s="259" t="str">
        <f t="shared" si="428"/>
        <v>516,174</v>
      </c>
      <c r="DY182" s="259" t="str">
        <f t="shared" si="428"/>
        <v>-843,488</v>
      </c>
      <c r="DZ182" s="259" t="str">
        <f t="shared" si="428"/>
        <v>-844,410</v>
      </c>
      <c r="EA182" s="259" t="str">
        <f t="shared" si="428"/>
        <v>-63,612</v>
      </c>
      <c r="EB182" s="259" t="str">
        <f t="shared" si="428"/>
        <v>-656,210</v>
      </c>
      <c r="EC182" s="259" t="str">
        <f t="shared" si="428"/>
        <v>-1,502,702</v>
      </c>
      <c r="ED182" s="259" t="str">
        <f t="shared" si="428"/>
        <v>-$5,292,600</v>
      </c>
      <c r="EE182" s="259" t="str">
        <f t="shared" si="428"/>
        <v>-$133,412,948</v>
      </c>
      <c r="EF182" s="259" t="str">
        <f t="shared" si="428"/>
        <v>$1,687,066</v>
      </c>
      <c r="EG182" s="259" t="str">
        <f t="shared" si="428"/>
        <v>-$137,018,482</v>
      </c>
      <c r="EH182" s="259" t="str">
        <f t="shared" si="428"/>
        <v>$8</v>
      </c>
      <c r="EI182" s="269" t="s">
        <v>275</v>
      </c>
      <c r="EJ182" s="269" t="s">
        <v>275</v>
      </c>
      <c r="EK182" s="248" t="str">
        <f t="shared" ref="EK182:FD182" si="429">EK82</f>
        <v>-</v>
      </c>
      <c r="EL182" s="259" t="str">
        <f t="shared" si="429"/>
        <v>-</v>
      </c>
      <c r="EM182" s="259" t="str">
        <f t="shared" si="429"/>
        <v>-</v>
      </c>
      <c r="EN182" s="259" t="str">
        <f t="shared" si="429"/>
        <v>-</v>
      </c>
      <c r="EO182" s="259" t="str">
        <f t="shared" si="429"/>
        <v>-</v>
      </c>
      <c r="EP182" s="259" t="str">
        <f t="shared" si="429"/>
        <v>-</v>
      </c>
      <c r="EQ182" s="259" t="str">
        <f t="shared" si="429"/>
        <v>-</v>
      </c>
      <c r="ER182" s="259" t="str">
        <f t="shared" si="429"/>
        <v>-</v>
      </c>
      <c r="ES182" s="259" t="str">
        <f t="shared" si="429"/>
        <v>-</v>
      </c>
      <c r="ET182" s="259" t="str">
        <f t="shared" si="429"/>
        <v>-</v>
      </c>
      <c r="EU182" s="259" t="str">
        <f t="shared" si="429"/>
        <v>-</v>
      </c>
      <c r="EV182" s="259" t="str">
        <f t="shared" si="429"/>
        <v>-</v>
      </c>
      <c r="EW182" s="259" t="str">
        <f t="shared" si="429"/>
        <v>-</v>
      </c>
      <c r="EX182" s="259" t="str">
        <f t="shared" si="429"/>
        <v>-</v>
      </c>
      <c r="EY182" s="259" t="str">
        <f t="shared" si="429"/>
        <v>-</v>
      </c>
      <c r="EZ182" s="259" t="str">
        <f t="shared" si="429"/>
        <v>-</v>
      </c>
      <c r="FA182" s="259" t="str">
        <f t="shared" si="429"/>
        <v>-</v>
      </c>
      <c r="FB182" s="259" t="str">
        <f t="shared" si="429"/>
        <v>-</v>
      </c>
      <c r="FC182" s="259" t="str">
        <f t="shared" si="429"/>
        <v>-</v>
      </c>
      <c r="FD182" s="259" t="str">
        <f t="shared" si="429"/>
        <v>-</v>
      </c>
      <c r="FE182" s="269" t="s">
        <v>275</v>
      </c>
    </row>
    <row r="183" spans="1:161" s="2" customFormat="1" ht="12.75" customHeight="1" x14ac:dyDescent="0.2">
      <c r="A183" s="12"/>
      <c r="B183" s="12"/>
      <c r="C183" s="12"/>
      <c r="D183" s="12"/>
      <c r="E183" s="12"/>
      <c r="F183" s="12"/>
      <c r="G183" s="12"/>
      <c r="H183" s="12"/>
      <c r="I183" s="12"/>
      <c r="J183" s="12"/>
      <c r="K183" s="12"/>
      <c r="L183" s="12"/>
      <c r="M183" s="12"/>
      <c r="N183" s="12"/>
      <c r="O183" s="12"/>
      <c r="P183" s="12"/>
      <c r="Q183" s="12"/>
      <c r="R183" s="12"/>
      <c r="S183" s="12"/>
      <c r="T183" s="12"/>
      <c r="U183" s="12"/>
      <c r="V183" s="12"/>
      <c r="W183" s="12"/>
      <c r="X183" s="12"/>
      <c r="Y183" s="12"/>
      <c r="Z183" s="12"/>
      <c r="AA183" s="12"/>
      <c r="AB183" s="12"/>
      <c r="AC183" s="248" t="s">
        <v>148</v>
      </c>
      <c r="AD183" s="257" t="str">
        <f t="shared" ca="1" si="309"/>
        <v>$129</v>
      </c>
      <c r="AE183" s="259" t="str">
        <f t="shared" ref="AE183" si="430">AE83</f>
        <v>18,900</v>
      </c>
      <c r="AF183" s="259" t="str">
        <f t="shared" ref="AF183:AS183" si="431">AF83</f>
        <v>1,110</v>
      </c>
      <c r="AG183" s="259" t="str">
        <f t="shared" si="431"/>
        <v>166</v>
      </c>
      <c r="AH183" s="259" t="str">
        <f t="shared" si="431"/>
        <v>500</v>
      </c>
      <c r="AI183" s="259" t="str">
        <f t="shared" si="431"/>
        <v>35</v>
      </c>
      <c r="AJ183" s="259" t="str">
        <f t="shared" si="431"/>
        <v>20</v>
      </c>
      <c r="AK183" s="259" t="str">
        <f t="shared" si="431"/>
        <v>139</v>
      </c>
      <c r="AL183" s="259" t="str">
        <f t="shared" si="431"/>
        <v>54,000</v>
      </c>
      <c r="AM183" s="259" t="str">
        <f t="shared" si="431"/>
        <v>127</v>
      </c>
      <c r="AN183" s="259" t="str">
        <f t="shared" si="431"/>
        <v>1,100,000</v>
      </c>
      <c r="AO183" s="259" t="str">
        <f t="shared" si="431"/>
        <v>111,970</v>
      </c>
      <c r="AP183" s="259" t="str">
        <f t="shared" si="431"/>
        <v>111,970</v>
      </c>
      <c r="AQ183" s="259" t="str">
        <f t="shared" si="431"/>
        <v>38,627</v>
      </c>
      <c r="AR183" s="259" t="str">
        <f t="shared" si="431"/>
        <v>1,000,000</v>
      </c>
      <c r="AS183" s="259" t="str">
        <f t="shared" si="431"/>
        <v>2,538,903</v>
      </c>
      <c r="AT183" s="259" t="str">
        <f t="shared" ref="AT183:AX183" si="432">AT83</f>
        <v>$20,164,593</v>
      </c>
      <c r="AU183" s="259" t="str">
        <f t="shared" si="432"/>
        <v>$11,014,214</v>
      </c>
      <c r="AV183" s="259" t="str">
        <f t="shared" si="432"/>
        <v>$17,972,971</v>
      </c>
      <c r="AW183" s="259" t="str">
        <f t="shared" si="432"/>
        <v>$49,640,708</v>
      </c>
      <c r="AX183" s="259" t="str">
        <f t="shared" si="432"/>
        <v>$129</v>
      </c>
      <c r="AY183" s="269" t="s">
        <v>275</v>
      </c>
      <c r="AZ183" s="269"/>
      <c r="BA183" s="248" t="str">
        <f t="shared" ref="BA183:BT183" si="433">BA83</f>
        <v>18,600</v>
      </c>
      <c r="BB183" s="259" t="str">
        <f t="shared" si="433"/>
        <v>1,110</v>
      </c>
      <c r="BC183" s="259" t="str">
        <f t="shared" si="433"/>
        <v>166</v>
      </c>
      <c r="BD183" s="259" t="str">
        <f t="shared" si="433"/>
        <v>500</v>
      </c>
      <c r="BE183" s="259" t="str">
        <f t="shared" si="433"/>
        <v>35</v>
      </c>
      <c r="BF183" s="259" t="str">
        <f t="shared" si="433"/>
        <v>20</v>
      </c>
      <c r="BG183" s="259" t="str">
        <f t="shared" si="433"/>
        <v>139</v>
      </c>
      <c r="BH183" s="259" t="str">
        <f t="shared" si="433"/>
        <v>54,000</v>
      </c>
      <c r="BI183" s="259" t="str">
        <f t="shared" si="433"/>
        <v>127</v>
      </c>
      <c r="BJ183" s="259" t="str">
        <f t="shared" si="433"/>
        <v>1,100,000</v>
      </c>
      <c r="BK183" s="259" t="str">
        <f t="shared" si="433"/>
        <v>63,505</v>
      </c>
      <c r="BL183" s="259" t="str">
        <f t="shared" si="433"/>
        <v>63,505</v>
      </c>
      <c r="BM183" s="259" t="str">
        <f t="shared" si="433"/>
        <v>38,122</v>
      </c>
      <c r="BN183" s="259" t="str">
        <f t="shared" si="433"/>
        <v>553,702</v>
      </c>
      <c r="BO183" s="259" t="str">
        <f t="shared" si="433"/>
        <v>1,705,713</v>
      </c>
      <c r="BP183" s="259" t="str">
        <f t="shared" si="433"/>
        <v>$15,444,641</v>
      </c>
      <c r="BQ183" s="259" t="str">
        <f t="shared" si="433"/>
        <v>$12,757,215</v>
      </c>
      <c r="BR183" s="259" t="str">
        <f t="shared" si="433"/>
        <v>$11,559,402</v>
      </c>
      <c r="BS183" s="259" t="str">
        <f t="shared" si="433"/>
        <v>$41,777,977</v>
      </c>
      <c r="BT183" s="259" t="str">
        <f t="shared" si="433"/>
        <v>$129</v>
      </c>
      <c r="BU183" s="269" t="s">
        <v>275</v>
      </c>
      <c r="BV183" s="269" t="s">
        <v>275</v>
      </c>
      <c r="BW183" s="248" t="str">
        <f t="shared" ref="BW183:CP183" si="434">BW83</f>
        <v>18,600</v>
      </c>
      <c r="BX183" s="259" t="str">
        <f t="shared" si="434"/>
        <v>1,110</v>
      </c>
      <c r="BY183" s="259" t="str">
        <f t="shared" si="434"/>
        <v>166</v>
      </c>
      <c r="BZ183" s="259" t="str">
        <f t="shared" si="434"/>
        <v>500</v>
      </c>
      <c r="CA183" s="259" t="str">
        <f t="shared" si="434"/>
        <v>35</v>
      </c>
      <c r="CB183" s="259" t="str">
        <f t="shared" si="434"/>
        <v>20</v>
      </c>
      <c r="CC183" s="259" t="str">
        <f t="shared" si="434"/>
        <v>139</v>
      </c>
      <c r="CD183" s="259" t="str">
        <f t="shared" si="434"/>
        <v>54,000</v>
      </c>
      <c r="CE183" s="259" t="str">
        <f t="shared" si="434"/>
        <v>127</v>
      </c>
      <c r="CF183" s="259" t="str">
        <f t="shared" si="434"/>
        <v>1,100,000</v>
      </c>
      <c r="CG183" s="259" t="str">
        <f t="shared" si="434"/>
        <v>31,698</v>
      </c>
      <c r="CH183" s="259" t="str">
        <f t="shared" si="434"/>
        <v>31,698</v>
      </c>
      <c r="CI183" s="259" t="str">
        <f t="shared" si="434"/>
        <v>8,000</v>
      </c>
      <c r="CJ183" s="259" t="str">
        <f t="shared" si="434"/>
        <v>1,200,000</v>
      </c>
      <c r="CK183" s="259" t="str">
        <f t="shared" si="434"/>
        <v>2,174,650</v>
      </c>
      <c r="CL183" s="259" t="str">
        <f t="shared" si="434"/>
        <v>$12,450,362</v>
      </c>
      <c r="CM183" s="259" t="str">
        <f t="shared" si="434"/>
        <v>$11,548,672</v>
      </c>
      <c r="CN183" s="259" t="str">
        <f t="shared" si="434"/>
        <v>$7,022,521</v>
      </c>
      <c r="CO183" s="259" t="str">
        <f t="shared" si="434"/>
        <v>$34,000,000</v>
      </c>
      <c r="CP183" s="259" t="str">
        <f t="shared" si="434"/>
        <v>$121</v>
      </c>
      <c r="CQ183" s="269" t="s">
        <v>275</v>
      </c>
      <c r="CR183" s="269" t="s">
        <v>275</v>
      </c>
      <c r="CS183" s="248" t="str">
        <f t="shared" ref="CS183:DL183" si="435">CS83</f>
        <v>18,700</v>
      </c>
      <c r="CT183" s="259" t="str">
        <f t="shared" si="435"/>
        <v>1,110</v>
      </c>
      <c r="CU183" s="259" t="str">
        <f t="shared" si="435"/>
        <v>166</v>
      </c>
      <c r="CV183" s="259" t="str">
        <f t="shared" si="435"/>
        <v>500</v>
      </c>
      <c r="CW183" s="259" t="str">
        <f t="shared" si="435"/>
        <v>35</v>
      </c>
      <c r="CX183" s="259" t="str">
        <f t="shared" si="435"/>
        <v>20</v>
      </c>
      <c r="CY183" s="259" t="str">
        <f t="shared" si="435"/>
        <v>139</v>
      </c>
      <c r="CZ183" s="259" t="str">
        <f t="shared" si="435"/>
        <v>54,000</v>
      </c>
      <c r="DA183" s="259" t="str">
        <f t="shared" si="435"/>
        <v>127</v>
      </c>
      <c r="DB183" s="259" t="str">
        <f t="shared" si="435"/>
        <v>1,100,000</v>
      </c>
      <c r="DC183" s="259" t="str">
        <f t="shared" si="435"/>
        <v>69,058</v>
      </c>
      <c r="DD183" s="259" t="str">
        <f t="shared" si="435"/>
        <v>69,058</v>
      </c>
      <c r="DE183" s="259" t="str">
        <f t="shared" si="435"/>
        <v>28,250</v>
      </c>
      <c r="DF183" s="259" t="str">
        <f t="shared" si="435"/>
        <v>917,901</v>
      </c>
      <c r="DG183" s="259" t="str">
        <f t="shared" si="435"/>
        <v>2,139,755</v>
      </c>
      <c r="DH183" s="259" t="str">
        <f t="shared" si="435"/>
        <v>$16,019,865</v>
      </c>
      <c r="DI183" s="259" t="str">
        <f t="shared" si="435"/>
        <v>$11,773,367</v>
      </c>
      <c r="DJ183" s="259" t="str">
        <f t="shared" si="435"/>
        <v>$12,184,965</v>
      </c>
      <c r="DK183" s="259" t="str">
        <f t="shared" si="435"/>
        <v>$41,806,228</v>
      </c>
      <c r="DL183" s="259" t="str">
        <f t="shared" si="435"/>
        <v>$126</v>
      </c>
      <c r="DM183" s="269" t="s">
        <v>275</v>
      </c>
      <c r="DN183" s="269" t="s">
        <v>275</v>
      </c>
      <c r="DO183" s="248" t="str">
        <f t="shared" ref="DO183:EH183" si="436">DO83</f>
        <v>300</v>
      </c>
      <c r="DP183" s="259" t="str">
        <f t="shared" si="436"/>
        <v>0</v>
      </c>
      <c r="DQ183" s="259" t="str">
        <f t="shared" si="436"/>
        <v>0</v>
      </c>
      <c r="DR183" s="259" t="str">
        <f t="shared" si="436"/>
        <v>0</v>
      </c>
      <c r="DS183" s="259" t="str">
        <f t="shared" si="436"/>
        <v>0</v>
      </c>
      <c r="DT183" s="259" t="str">
        <f t="shared" si="436"/>
        <v>0</v>
      </c>
      <c r="DU183" s="259" t="str">
        <f t="shared" si="436"/>
        <v>0</v>
      </c>
      <c r="DV183" s="259" t="str">
        <f t="shared" si="436"/>
        <v>0</v>
      </c>
      <c r="DW183" s="259" t="str">
        <f t="shared" si="436"/>
        <v>0</v>
      </c>
      <c r="DX183" s="259" t="str">
        <f t="shared" si="436"/>
        <v>0</v>
      </c>
      <c r="DY183" s="259" t="str">
        <f t="shared" si="436"/>
        <v>48,465</v>
      </c>
      <c r="DZ183" s="259" t="str">
        <f t="shared" si="436"/>
        <v>48,465</v>
      </c>
      <c r="EA183" s="259" t="str">
        <f t="shared" si="436"/>
        <v>505</v>
      </c>
      <c r="EB183" s="259" t="str">
        <f t="shared" si="436"/>
        <v>446,298</v>
      </c>
      <c r="EC183" s="259" t="str">
        <f t="shared" si="436"/>
        <v>833,190</v>
      </c>
      <c r="ED183" s="259" t="str">
        <f t="shared" si="436"/>
        <v>$4,719,952</v>
      </c>
      <c r="EE183" s="259" t="str">
        <f t="shared" si="436"/>
        <v>-$1,743,001</v>
      </c>
      <c r="EF183" s="259" t="str">
        <f t="shared" si="436"/>
        <v>$6,413,569</v>
      </c>
      <c r="EG183" s="259" t="str">
        <f t="shared" si="436"/>
        <v>$7,862,731</v>
      </c>
      <c r="EH183" s="259" t="str">
        <f t="shared" si="436"/>
        <v>$0</v>
      </c>
      <c r="EI183" s="269" t="s">
        <v>275</v>
      </c>
      <c r="EJ183" s="269" t="s">
        <v>275</v>
      </c>
      <c r="EK183" s="248" t="str">
        <f t="shared" ref="EK183:FD183" si="437">EK83</f>
        <v>0</v>
      </c>
      <c r="EL183" s="259" t="str">
        <f t="shared" si="437"/>
        <v>0</v>
      </c>
      <c r="EM183" s="259" t="str">
        <f t="shared" si="437"/>
        <v>0</v>
      </c>
      <c r="EN183" s="259" t="str">
        <f t="shared" si="437"/>
        <v>0</v>
      </c>
      <c r="EO183" s="259" t="str">
        <f t="shared" si="437"/>
        <v>0</v>
      </c>
      <c r="EP183" s="259" t="str">
        <f t="shared" si="437"/>
        <v>0</v>
      </c>
      <c r="EQ183" s="259" t="str">
        <f t="shared" si="437"/>
        <v>0</v>
      </c>
      <c r="ER183" s="259" t="str">
        <f t="shared" si="437"/>
        <v>0</v>
      </c>
      <c r="ES183" s="259" t="str">
        <f t="shared" si="437"/>
        <v>0</v>
      </c>
      <c r="ET183" s="259" t="str">
        <f t="shared" si="437"/>
        <v>0</v>
      </c>
      <c r="EU183" s="259" t="str">
        <f t="shared" si="437"/>
        <v>31,807</v>
      </c>
      <c r="EV183" s="259" t="str">
        <f t="shared" si="437"/>
        <v>31,807</v>
      </c>
      <c r="EW183" s="259" t="str">
        <f t="shared" si="437"/>
        <v>30,122</v>
      </c>
      <c r="EX183" s="259" t="str">
        <f t="shared" si="437"/>
        <v>-646,298</v>
      </c>
      <c r="EY183" s="259" t="str">
        <f t="shared" si="437"/>
        <v>-468,937</v>
      </c>
      <c r="EZ183" s="259" t="str">
        <f t="shared" si="437"/>
        <v>$2,994,279</v>
      </c>
      <c r="FA183" s="259" t="str">
        <f t="shared" si="437"/>
        <v>$1,208,543</v>
      </c>
      <c r="FB183" s="259" t="str">
        <f t="shared" si="437"/>
        <v>$4,536,881</v>
      </c>
      <c r="FC183" s="259" t="str">
        <f t="shared" si="437"/>
        <v>$7,777,977</v>
      </c>
      <c r="FD183" s="259" t="str">
        <f t="shared" si="437"/>
        <v>$8</v>
      </c>
      <c r="FE183" s="269" t="s">
        <v>275</v>
      </c>
    </row>
    <row r="184" spans="1:161" s="2" customFormat="1" ht="12.75" customHeight="1" x14ac:dyDescent="0.2">
      <c r="A184" s="12"/>
      <c r="B184" s="12"/>
      <c r="C184" s="12"/>
      <c r="D184" s="12"/>
      <c r="E184" s="12"/>
      <c r="F184" s="12"/>
      <c r="G184" s="12"/>
      <c r="H184" s="12"/>
      <c r="I184" s="12"/>
      <c r="J184" s="12"/>
      <c r="K184" s="12"/>
      <c r="L184" s="12"/>
      <c r="M184" s="12"/>
      <c r="N184" s="12"/>
      <c r="O184" s="12"/>
      <c r="P184" s="12"/>
      <c r="Q184" s="12"/>
      <c r="R184" s="12"/>
      <c r="S184" s="12"/>
      <c r="T184" s="12"/>
      <c r="U184" s="12"/>
      <c r="V184" s="12"/>
      <c r="W184" s="12"/>
      <c r="X184" s="12"/>
      <c r="Y184" s="12"/>
      <c r="Z184" s="12"/>
      <c r="AA184" s="12"/>
      <c r="AB184" s="12"/>
      <c r="AC184" s="248" t="s">
        <v>149</v>
      </c>
      <c r="AD184" s="257" t="str">
        <f t="shared" ca="1" si="309"/>
        <v>$75</v>
      </c>
      <c r="AE184" s="259" t="str">
        <f t="shared" ref="AE184" si="438">AE84</f>
        <v>75,000</v>
      </c>
      <c r="AF184" s="259" t="str">
        <f t="shared" ref="AF184:AS184" si="439">AF84</f>
        <v>4,500</v>
      </c>
      <c r="AG184" s="259" t="str">
        <f t="shared" si="439"/>
        <v>125</v>
      </c>
      <c r="AH184" s="259" t="str">
        <f t="shared" si="439"/>
        <v>1,371</v>
      </c>
      <c r="AI184" s="259" t="str">
        <f t="shared" si="439"/>
        <v>246</v>
      </c>
      <c r="AJ184" s="259" t="str">
        <f t="shared" si="439"/>
        <v>29</v>
      </c>
      <c r="AK184" s="259" t="str">
        <f t="shared" si="439"/>
        <v>158</v>
      </c>
      <c r="AL184" s="259" t="str">
        <f t="shared" si="439"/>
        <v>177,000</v>
      </c>
      <c r="AM184" s="259" t="str">
        <f t="shared" si="439"/>
        <v>111</v>
      </c>
      <c r="AN184" s="259" t="str">
        <f t="shared" si="439"/>
        <v>962,000</v>
      </c>
      <c r="AO184" s="259" t="str">
        <f t="shared" si="439"/>
        <v>156,355</v>
      </c>
      <c r="AP184" s="259" t="str">
        <f t="shared" si="439"/>
        <v>156,426</v>
      </c>
      <c r="AQ184" s="259" t="str">
        <f t="shared" si="439"/>
        <v>194,427</v>
      </c>
      <c r="AR184" s="259" t="str">
        <f t="shared" si="439"/>
        <v>595,485</v>
      </c>
      <c r="AS184" s="259" t="str">
        <f t="shared" si="439"/>
        <v>666,694</v>
      </c>
      <c r="AT184" s="259" t="str">
        <f t="shared" ref="AT184:AX184" si="440">AT84</f>
        <v>-</v>
      </c>
      <c r="AU184" s="259" t="str">
        <f t="shared" si="440"/>
        <v>-</v>
      </c>
      <c r="AV184" s="259" t="str">
        <f t="shared" si="440"/>
        <v>-</v>
      </c>
      <c r="AW184" s="259" t="str">
        <f t="shared" si="440"/>
        <v>$20,504,626</v>
      </c>
      <c r="AX184" s="259" t="str">
        <f t="shared" si="440"/>
        <v>$75</v>
      </c>
      <c r="AY184" s="269" t="s">
        <v>275</v>
      </c>
      <c r="AZ184" s="269"/>
      <c r="BA184" s="248" t="str">
        <f t="shared" ref="BA184:BT184" si="441">BA84</f>
        <v>75,000</v>
      </c>
      <c r="BB184" s="259" t="str">
        <f t="shared" si="441"/>
        <v>4,500</v>
      </c>
      <c r="BC184" s="259" t="str">
        <f t="shared" si="441"/>
        <v>125</v>
      </c>
      <c r="BD184" s="259" t="str">
        <f t="shared" si="441"/>
        <v>1,371</v>
      </c>
      <c r="BE184" s="259" t="str">
        <f t="shared" si="441"/>
        <v>246</v>
      </c>
      <c r="BF184" s="259" t="str">
        <f t="shared" si="441"/>
        <v>29</v>
      </c>
      <c r="BG184" s="259" t="str">
        <f t="shared" si="441"/>
        <v>158</v>
      </c>
      <c r="BH184" s="259" t="str">
        <f t="shared" si="441"/>
        <v>177,000</v>
      </c>
      <c r="BI184" s="259" t="str">
        <f t="shared" si="441"/>
        <v>111</v>
      </c>
      <c r="BJ184" s="259" t="str">
        <f t="shared" si="441"/>
        <v>961,400</v>
      </c>
      <c r="BK184" s="259" t="str">
        <f t="shared" si="441"/>
        <v>199,642</v>
      </c>
      <c r="BL184" s="259" t="str">
        <f t="shared" si="441"/>
        <v>199,954</v>
      </c>
      <c r="BM184" s="259" t="str">
        <f t="shared" si="441"/>
        <v>265,363</v>
      </c>
      <c r="BN184" s="259" t="str">
        <f t="shared" si="441"/>
        <v>525,051</v>
      </c>
      <c r="BO184" s="259" t="str">
        <f t="shared" si="441"/>
        <v>628,093</v>
      </c>
      <c r="BP184" s="259" t="str">
        <f t="shared" si="441"/>
        <v>-</v>
      </c>
      <c r="BQ184" s="259" t="str">
        <f t="shared" si="441"/>
        <v>-</v>
      </c>
      <c r="BR184" s="259" t="str">
        <f t="shared" si="441"/>
        <v>-</v>
      </c>
      <c r="BS184" s="259" t="str">
        <f t="shared" si="441"/>
        <v>$48,358,696</v>
      </c>
      <c r="BT184" s="259" t="str">
        <f t="shared" si="441"/>
        <v>$79</v>
      </c>
      <c r="BU184" s="269" t="s">
        <v>275</v>
      </c>
      <c r="BV184" s="269" t="s">
        <v>275</v>
      </c>
      <c r="BW184" s="248" t="str">
        <f t="shared" ref="BW184:CP184" si="442">BW84</f>
        <v>75,000</v>
      </c>
      <c r="BX184" s="259" t="str">
        <f t="shared" si="442"/>
        <v>4,500</v>
      </c>
      <c r="BY184" s="259" t="str">
        <f t="shared" si="442"/>
        <v>125</v>
      </c>
      <c r="BZ184" s="259" t="str">
        <f t="shared" si="442"/>
        <v>1,020</v>
      </c>
      <c r="CA184" s="259" t="str">
        <f t="shared" si="442"/>
        <v>137</v>
      </c>
      <c r="CB184" s="259" t="str">
        <f t="shared" si="442"/>
        <v>29</v>
      </c>
      <c r="CC184" s="259" t="str">
        <f t="shared" si="442"/>
        <v>158</v>
      </c>
      <c r="CD184" s="259" t="str">
        <f t="shared" si="442"/>
        <v>177,000</v>
      </c>
      <c r="CE184" s="259" t="str">
        <f t="shared" si="442"/>
        <v>75</v>
      </c>
      <c r="CF184" s="259" t="str">
        <f t="shared" si="442"/>
        <v>450,000</v>
      </c>
      <c r="CG184" s="259" t="str">
        <f t="shared" si="442"/>
        <v>253,575</v>
      </c>
      <c r="CH184" s="259" t="str">
        <f t="shared" si="442"/>
        <v>253,775</v>
      </c>
      <c r="CI184" s="259" t="str">
        <f t="shared" si="442"/>
        <v>381,425</v>
      </c>
      <c r="CJ184" s="259" t="str">
        <f t="shared" si="442"/>
        <v>681,000</v>
      </c>
      <c r="CK184" s="259" t="str">
        <f t="shared" si="442"/>
        <v>781,000</v>
      </c>
      <c r="CL184" s="259" t="str">
        <f t="shared" si="442"/>
        <v>-</v>
      </c>
      <c r="CM184" s="259" t="str">
        <f t="shared" si="442"/>
        <v>-</v>
      </c>
      <c r="CN184" s="259" t="str">
        <f t="shared" si="442"/>
        <v>-</v>
      </c>
      <c r="CO184" s="259" t="str">
        <f t="shared" si="442"/>
        <v>$61,530,000</v>
      </c>
      <c r="CP184" s="259" t="str">
        <f t="shared" si="442"/>
        <v>$81</v>
      </c>
      <c r="CQ184" s="269" t="s">
        <v>275</v>
      </c>
      <c r="CR184" s="269" t="s">
        <v>275</v>
      </c>
      <c r="CS184" s="248" t="str">
        <f t="shared" ref="CS184:DL184" si="443">CS84</f>
        <v>75,000</v>
      </c>
      <c r="CT184" s="259" t="str">
        <f t="shared" si="443"/>
        <v>4,500</v>
      </c>
      <c r="CU184" s="259" t="str">
        <f t="shared" si="443"/>
        <v>125</v>
      </c>
      <c r="CV184" s="259" t="str">
        <f t="shared" si="443"/>
        <v>1,254</v>
      </c>
      <c r="CW184" s="259" t="str">
        <f t="shared" si="443"/>
        <v>210</v>
      </c>
      <c r="CX184" s="259" t="str">
        <f t="shared" si="443"/>
        <v>29</v>
      </c>
      <c r="CY184" s="259" t="str">
        <f t="shared" si="443"/>
        <v>158</v>
      </c>
      <c r="CZ184" s="259" t="str">
        <f t="shared" si="443"/>
        <v>177,000</v>
      </c>
      <c r="DA184" s="259" t="str">
        <f t="shared" si="443"/>
        <v>99</v>
      </c>
      <c r="DB184" s="259" t="str">
        <f t="shared" si="443"/>
        <v>791,133</v>
      </c>
      <c r="DC184" s="259" t="str">
        <f t="shared" si="443"/>
        <v>203,191</v>
      </c>
      <c r="DD184" s="259" t="str">
        <f t="shared" si="443"/>
        <v>203,385</v>
      </c>
      <c r="DE184" s="259" t="str">
        <f t="shared" si="443"/>
        <v>280,405</v>
      </c>
      <c r="DF184" s="259" t="str">
        <f t="shared" si="443"/>
        <v>600,512</v>
      </c>
      <c r="DG184" s="259" t="str">
        <f t="shared" si="443"/>
        <v>691,929</v>
      </c>
      <c r="DH184" s="259" t="str">
        <f t="shared" si="443"/>
        <v>-</v>
      </c>
      <c r="DI184" s="259" t="str">
        <f t="shared" si="443"/>
        <v>-</v>
      </c>
      <c r="DJ184" s="259" t="str">
        <f t="shared" si="443"/>
        <v>-</v>
      </c>
      <c r="DK184" s="259" t="str">
        <f t="shared" si="443"/>
        <v>$43,464,441</v>
      </c>
      <c r="DL184" s="259" t="str">
        <f t="shared" si="443"/>
        <v>$78</v>
      </c>
      <c r="DM184" s="269" t="s">
        <v>275</v>
      </c>
      <c r="DN184" s="269" t="s">
        <v>275</v>
      </c>
      <c r="DO184" s="248" t="str">
        <f t="shared" ref="DO184:EH184" si="444">DO84</f>
        <v>0</v>
      </c>
      <c r="DP184" s="259" t="str">
        <f t="shared" si="444"/>
        <v>0</v>
      </c>
      <c r="DQ184" s="259" t="str">
        <f t="shared" si="444"/>
        <v>0</v>
      </c>
      <c r="DR184" s="259" t="str">
        <f t="shared" si="444"/>
        <v>0</v>
      </c>
      <c r="DS184" s="259" t="str">
        <f t="shared" si="444"/>
        <v>0</v>
      </c>
      <c r="DT184" s="259" t="str">
        <f t="shared" si="444"/>
        <v>0</v>
      </c>
      <c r="DU184" s="259" t="str">
        <f t="shared" si="444"/>
        <v>0</v>
      </c>
      <c r="DV184" s="259" t="str">
        <f t="shared" si="444"/>
        <v>0</v>
      </c>
      <c r="DW184" s="259" t="str">
        <f t="shared" si="444"/>
        <v>0</v>
      </c>
      <c r="DX184" s="259" t="str">
        <f t="shared" si="444"/>
        <v>600</v>
      </c>
      <c r="DY184" s="259" t="str">
        <f t="shared" si="444"/>
        <v>-43,287</v>
      </c>
      <c r="DZ184" s="259" t="str">
        <f t="shared" si="444"/>
        <v>-43,528</v>
      </c>
      <c r="EA184" s="259" t="str">
        <f t="shared" si="444"/>
        <v>-70,936</v>
      </c>
      <c r="EB184" s="259" t="str">
        <f t="shared" si="444"/>
        <v>70,434</v>
      </c>
      <c r="EC184" s="259" t="str">
        <f t="shared" si="444"/>
        <v>38,601</v>
      </c>
      <c r="ED184" s="259" t="str">
        <f t="shared" si="444"/>
        <v>-</v>
      </c>
      <c r="EE184" s="259" t="str">
        <f t="shared" si="444"/>
        <v>-</v>
      </c>
      <c r="EF184" s="259" t="str">
        <f t="shared" si="444"/>
        <v>-</v>
      </c>
      <c r="EG184" s="259" t="str">
        <f t="shared" si="444"/>
        <v>-$27,854,070</v>
      </c>
      <c r="EH184" s="259" t="str">
        <f t="shared" si="444"/>
        <v>-$4</v>
      </c>
      <c r="EI184" s="269" t="s">
        <v>275</v>
      </c>
      <c r="EJ184" s="269" t="s">
        <v>275</v>
      </c>
      <c r="EK184" s="248" t="str">
        <f t="shared" ref="EK184:FD184" si="445">EK84</f>
        <v>0</v>
      </c>
      <c r="EL184" s="259" t="str">
        <f t="shared" si="445"/>
        <v>0</v>
      </c>
      <c r="EM184" s="259" t="str">
        <f t="shared" si="445"/>
        <v>0</v>
      </c>
      <c r="EN184" s="259" t="str">
        <f t="shared" si="445"/>
        <v>351</v>
      </c>
      <c r="EO184" s="259" t="str">
        <f t="shared" si="445"/>
        <v>109</v>
      </c>
      <c r="EP184" s="259" t="str">
        <f t="shared" si="445"/>
        <v>0</v>
      </c>
      <c r="EQ184" s="259" t="str">
        <f t="shared" si="445"/>
        <v>0</v>
      </c>
      <c r="ER184" s="259" t="str">
        <f t="shared" si="445"/>
        <v>0</v>
      </c>
      <c r="ES184" s="259" t="str">
        <f t="shared" si="445"/>
        <v>36</v>
      </c>
      <c r="ET184" s="259" t="str">
        <f t="shared" si="445"/>
        <v>511,400</v>
      </c>
      <c r="EU184" s="259" t="str">
        <f t="shared" si="445"/>
        <v>-53,933</v>
      </c>
      <c r="EV184" s="259" t="str">
        <f t="shared" si="445"/>
        <v>-53,821</v>
      </c>
      <c r="EW184" s="259" t="str">
        <f t="shared" si="445"/>
        <v>-116,062</v>
      </c>
      <c r="EX184" s="259" t="str">
        <f t="shared" si="445"/>
        <v>-155,949</v>
      </c>
      <c r="EY184" s="259" t="str">
        <f t="shared" si="445"/>
        <v>-152,907</v>
      </c>
      <c r="EZ184" s="259" t="str">
        <f t="shared" si="445"/>
        <v>-</v>
      </c>
      <c r="FA184" s="259" t="str">
        <f t="shared" si="445"/>
        <v>-</v>
      </c>
      <c r="FB184" s="259" t="str">
        <f t="shared" si="445"/>
        <v>-</v>
      </c>
      <c r="FC184" s="259" t="str">
        <f t="shared" si="445"/>
        <v>-$13,171,304</v>
      </c>
      <c r="FD184" s="259" t="str">
        <f t="shared" si="445"/>
        <v>-$2</v>
      </c>
      <c r="FE184" s="269" t="s">
        <v>275</v>
      </c>
    </row>
    <row r="185" spans="1:161" s="2" customFormat="1" ht="12.75" customHeight="1" x14ac:dyDescent="0.2">
      <c r="A185" s="12"/>
      <c r="B185" s="12"/>
      <c r="C185" s="12"/>
      <c r="D185" s="12"/>
      <c r="E185" s="12"/>
      <c r="F185" s="12"/>
      <c r="G185" s="12"/>
      <c r="H185" s="12"/>
      <c r="I185" s="12"/>
      <c r="J185" s="12"/>
      <c r="K185" s="12"/>
      <c r="L185" s="12"/>
      <c r="M185" s="12"/>
      <c r="N185" s="12"/>
      <c r="O185" s="12"/>
      <c r="P185" s="12"/>
      <c r="Q185" s="12"/>
      <c r="R185" s="12"/>
      <c r="S185" s="12"/>
      <c r="T185" s="12"/>
      <c r="U185" s="12"/>
      <c r="V185" s="12"/>
      <c r="W185" s="12"/>
      <c r="X185" s="12"/>
      <c r="Y185" s="12"/>
      <c r="Z185" s="12"/>
      <c r="AA185" s="12"/>
      <c r="AB185" s="12"/>
      <c r="AC185" s="248" t="s">
        <v>75</v>
      </c>
      <c r="AD185" s="257" t="str">
        <f t="shared" ca="1" si="309"/>
        <v>$69</v>
      </c>
      <c r="AE185" s="259" t="str">
        <f t="shared" ref="AE185" si="446">AE85</f>
        <v>34,621</v>
      </c>
      <c r="AF185" s="259" t="str">
        <f t="shared" ref="AF185:AS185" si="447">AF85</f>
        <v>0</v>
      </c>
      <c r="AG185" s="259" t="str">
        <f t="shared" si="447"/>
        <v>0</v>
      </c>
      <c r="AH185" s="259" t="str">
        <f t="shared" si="447"/>
        <v>0</v>
      </c>
      <c r="AI185" s="259" t="str">
        <f t="shared" si="447"/>
        <v>0</v>
      </c>
      <c r="AJ185" s="259" t="str">
        <f t="shared" si="447"/>
        <v>0</v>
      </c>
      <c r="AK185" s="259" t="str">
        <f t="shared" si="447"/>
        <v>282</v>
      </c>
      <c r="AL185" s="259" t="str">
        <f t="shared" si="447"/>
        <v>562,471</v>
      </c>
      <c r="AM185" s="259" t="str">
        <f t="shared" si="447"/>
        <v>277</v>
      </c>
      <c r="AN185" s="259" t="str">
        <f t="shared" si="447"/>
        <v>3,316,619</v>
      </c>
      <c r="AO185" s="259" t="str">
        <f t="shared" si="447"/>
        <v>525,276</v>
      </c>
      <c r="AP185" s="259" t="str">
        <f t="shared" si="447"/>
        <v>525,306</v>
      </c>
      <c r="AQ185" s="259" t="str">
        <f t="shared" si="447"/>
        <v>14,467</v>
      </c>
      <c r="AR185" s="259" t="str">
        <f t="shared" si="447"/>
        <v>4,629,484</v>
      </c>
      <c r="AS185" s="259" t="str">
        <f t="shared" si="447"/>
        <v>4,764,506</v>
      </c>
      <c r="AT185" s="259" t="str">
        <f t="shared" ref="AT185:AX185" si="448">AT85</f>
        <v>$23,226,685</v>
      </c>
      <c r="AU185" s="259" t="str">
        <f t="shared" si="448"/>
        <v>$24,913,706</v>
      </c>
      <c r="AV185" s="259" t="str">
        <f t="shared" si="448"/>
        <v>$39,696,302</v>
      </c>
      <c r="AW185" s="259" t="str">
        <f t="shared" si="448"/>
        <v>$87,836,693</v>
      </c>
      <c r="AX185" s="259" t="str">
        <f t="shared" si="448"/>
        <v>$69</v>
      </c>
      <c r="AY185" s="269" t="s">
        <v>275</v>
      </c>
      <c r="AZ185" s="269"/>
      <c r="BA185" s="248" t="str">
        <f t="shared" ref="BA185:BT185" si="449">BA85</f>
        <v>34,486</v>
      </c>
      <c r="BB185" s="259">
        <f t="shared" si="449"/>
        <v>0</v>
      </c>
      <c r="BC185" s="259">
        <f t="shared" si="449"/>
        <v>0</v>
      </c>
      <c r="BD185" s="259" t="str">
        <f t="shared" si="449"/>
        <v>3,006</v>
      </c>
      <c r="BE185" s="259" t="str">
        <f t="shared" si="449"/>
        <v>366</v>
      </c>
      <c r="BF185" s="259" t="str">
        <f t="shared" si="449"/>
        <v>31</v>
      </c>
      <c r="BG185" s="259" t="str">
        <f t="shared" si="449"/>
        <v>322</v>
      </c>
      <c r="BH185" s="259" t="str">
        <f t="shared" si="449"/>
        <v>525,456</v>
      </c>
      <c r="BI185" s="259" t="str">
        <f t="shared" si="449"/>
        <v>227</v>
      </c>
      <c r="BJ185" s="259" t="str">
        <f t="shared" si="449"/>
        <v>853,700</v>
      </c>
      <c r="BK185" s="259" t="str">
        <f t="shared" si="449"/>
        <v>399,046</v>
      </c>
      <c r="BL185" s="259" t="str">
        <f t="shared" si="449"/>
        <v>399,076</v>
      </c>
      <c r="BM185" s="259" t="str">
        <f t="shared" si="449"/>
        <v>9,255</v>
      </c>
      <c r="BN185" s="259" t="str">
        <f t="shared" si="449"/>
        <v>3,822,077</v>
      </c>
      <c r="BO185" s="259" t="str">
        <f t="shared" si="449"/>
        <v>4,018,330</v>
      </c>
      <c r="BP185" s="259" t="str">
        <f t="shared" si="449"/>
        <v>$20,077,541</v>
      </c>
      <c r="BQ185" s="259" t="str">
        <f t="shared" si="449"/>
        <v>$20,770,104</v>
      </c>
      <c r="BR185" s="259" t="str">
        <f t="shared" si="449"/>
        <v>$31,140,663</v>
      </c>
      <c r="BS185" s="259" t="str">
        <f t="shared" si="449"/>
        <v>$71,988,308</v>
      </c>
      <c r="BT185" s="259" t="str">
        <f t="shared" si="449"/>
        <v>$71</v>
      </c>
      <c r="BU185" s="269" t="s">
        <v>275</v>
      </c>
      <c r="BV185" s="269" t="s">
        <v>275</v>
      </c>
      <c r="BW185" s="248" t="str">
        <f t="shared" ref="BW185:CP185" si="450">BW85</f>
        <v>34,535</v>
      </c>
      <c r="BX185" s="259">
        <f t="shared" si="450"/>
        <v>0</v>
      </c>
      <c r="BY185" s="259">
        <f t="shared" si="450"/>
        <v>0</v>
      </c>
      <c r="BZ185" s="259" t="str">
        <f t="shared" si="450"/>
        <v>1,517</v>
      </c>
      <c r="CA185" s="259" t="str">
        <f t="shared" si="450"/>
        <v>762</v>
      </c>
      <c r="CB185" s="259" t="str">
        <f t="shared" si="450"/>
        <v>31</v>
      </c>
      <c r="CC185" s="259" t="str">
        <f t="shared" si="450"/>
        <v>262</v>
      </c>
      <c r="CD185" s="259" t="str">
        <f t="shared" si="450"/>
        <v>525,456</v>
      </c>
      <c r="CE185" s="259" t="str">
        <f t="shared" si="450"/>
        <v>-</v>
      </c>
      <c r="CF185" s="259" t="str">
        <f t="shared" si="450"/>
        <v>-</v>
      </c>
      <c r="CG185" s="259" t="str">
        <f t="shared" si="450"/>
        <v>388,797</v>
      </c>
      <c r="CH185" s="259" t="str">
        <f t="shared" si="450"/>
        <v>388,917</v>
      </c>
      <c r="CI185" s="259" t="str">
        <f t="shared" si="450"/>
        <v>31,221</v>
      </c>
      <c r="CJ185" s="259" t="str">
        <f t="shared" si="450"/>
        <v>3,300,471</v>
      </c>
      <c r="CK185" s="259" t="str">
        <f t="shared" si="450"/>
        <v>3,567,774</v>
      </c>
      <c r="CL185" s="259" t="str">
        <f t="shared" si="450"/>
        <v>$19,007,154</v>
      </c>
      <c r="CM185" s="259" t="str">
        <f t="shared" si="450"/>
        <v>$23,767,883</v>
      </c>
      <c r="CN185" s="259" t="str">
        <f t="shared" si="450"/>
        <v>$31,419,463</v>
      </c>
      <c r="CO185" s="259" t="str">
        <f t="shared" si="450"/>
        <v>$74,194,500</v>
      </c>
      <c r="CP185" s="259" t="str">
        <f t="shared" si="450"/>
        <v>$69</v>
      </c>
      <c r="CQ185" s="269" t="s">
        <v>275</v>
      </c>
      <c r="CR185" s="269" t="s">
        <v>275</v>
      </c>
      <c r="CS185" s="248" t="str">
        <f t="shared" ref="CS185:DL185" si="451">CS85</f>
        <v>34,547</v>
      </c>
      <c r="CT185" s="259" t="str">
        <f t="shared" si="451"/>
        <v>0</v>
      </c>
      <c r="CU185" s="259" t="str">
        <f t="shared" si="451"/>
        <v>0</v>
      </c>
      <c r="CV185" s="259" t="str">
        <f t="shared" si="451"/>
        <v>0</v>
      </c>
      <c r="CW185" s="259" t="str">
        <f t="shared" si="451"/>
        <v>0</v>
      </c>
      <c r="CX185" s="259" t="str">
        <f t="shared" si="451"/>
        <v>0</v>
      </c>
      <c r="CY185" s="259" t="str">
        <f t="shared" si="451"/>
        <v>289</v>
      </c>
      <c r="CZ185" s="259" t="str">
        <f t="shared" si="451"/>
        <v>537,794</v>
      </c>
      <c r="DA185" s="259" t="str">
        <f t="shared" si="451"/>
        <v>252</v>
      </c>
      <c r="DB185" s="259" t="str">
        <f t="shared" si="451"/>
        <v>2,085,160</v>
      </c>
      <c r="DC185" s="259" t="str">
        <f t="shared" si="451"/>
        <v>437,706</v>
      </c>
      <c r="DD185" s="259" t="str">
        <f t="shared" si="451"/>
        <v>437,766</v>
      </c>
      <c r="DE185" s="259" t="str">
        <f t="shared" si="451"/>
        <v>18,314</v>
      </c>
      <c r="DF185" s="259" t="str">
        <f t="shared" si="451"/>
        <v>3,917,344</v>
      </c>
      <c r="DG185" s="259" t="str">
        <f t="shared" si="451"/>
        <v>4,116,870</v>
      </c>
      <c r="DH185" s="259" t="str">
        <f t="shared" si="451"/>
        <v>$20,770,460</v>
      </c>
      <c r="DI185" s="259" t="str">
        <f t="shared" si="451"/>
        <v>$23,150,564</v>
      </c>
      <c r="DJ185" s="259" t="str">
        <f t="shared" si="451"/>
        <v>$34,085,476</v>
      </c>
      <c r="DK185" s="259" t="str">
        <f t="shared" si="451"/>
        <v>$78,006,500</v>
      </c>
      <c r="DL185" s="259" t="str">
        <f t="shared" si="451"/>
        <v>$70</v>
      </c>
      <c r="DM185" s="269" t="s">
        <v>275</v>
      </c>
      <c r="DN185" s="269" t="s">
        <v>275</v>
      </c>
      <c r="DO185" s="248" t="str">
        <f t="shared" ref="DO185:EH185" si="452">DO85</f>
        <v>135</v>
      </c>
      <c r="DP185" s="259" t="str">
        <f t="shared" si="452"/>
        <v>0</v>
      </c>
      <c r="DQ185" s="259" t="str">
        <f t="shared" si="452"/>
        <v>0</v>
      </c>
      <c r="DR185" s="259" t="str">
        <f t="shared" si="452"/>
        <v>0</v>
      </c>
      <c r="DS185" s="259" t="str">
        <f t="shared" si="452"/>
        <v>0</v>
      </c>
      <c r="DT185" s="259" t="str">
        <f t="shared" si="452"/>
        <v>0</v>
      </c>
      <c r="DU185" s="259" t="str">
        <f t="shared" si="452"/>
        <v>-40</v>
      </c>
      <c r="DV185" s="259" t="str">
        <f t="shared" si="452"/>
        <v>37,015</v>
      </c>
      <c r="DW185" s="259" t="str">
        <f t="shared" si="452"/>
        <v>50</v>
      </c>
      <c r="DX185" s="259" t="str">
        <f t="shared" si="452"/>
        <v>2,462,919</v>
      </c>
      <c r="DY185" s="259" t="str">
        <f t="shared" si="452"/>
        <v>126,230</v>
      </c>
      <c r="DZ185" s="259" t="str">
        <f t="shared" si="452"/>
        <v>126,230</v>
      </c>
      <c r="EA185" s="259" t="str">
        <f t="shared" si="452"/>
        <v>5,212</v>
      </c>
      <c r="EB185" s="259" t="str">
        <f t="shared" si="452"/>
        <v>807,407</v>
      </c>
      <c r="EC185" s="259" t="str">
        <f t="shared" si="452"/>
        <v>746,176</v>
      </c>
      <c r="ED185" s="259" t="str">
        <f t="shared" si="452"/>
        <v>$3,149,144</v>
      </c>
      <c r="EE185" s="259" t="str">
        <f t="shared" si="452"/>
        <v>$4,143,602</v>
      </c>
      <c r="EF185" s="259" t="str">
        <f t="shared" si="452"/>
        <v>$8,555,639</v>
      </c>
      <c r="EG185" s="259" t="str">
        <f t="shared" si="452"/>
        <v>$15,848,385</v>
      </c>
      <c r="EH185" s="259" t="str">
        <f t="shared" si="452"/>
        <v>-$3</v>
      </c>
      <c r="EI185" s="269" t="s">
        <v>275</v>
      </c>
      <c r="EJ185" s="269" t="s">
        <v>275</v>
      </c>
      <c r="EK185" s="248" t="str">
        <f t="shared" ref="EK185:FD185" si="453">EK85</f>
        <v>-49</v>
      </c>
      <c r="EL185" s="259" t="str">
        <f t="shared" si="453"/>
        <v>0</v>
      </c>
      <c r="EM185" s="259" t="str">
        <f t="shared" si="453"/>
        <v>0</v>
      </c>
      <c r="EN185" s="259" t="str">
        <f t="shared" si="453"/>
        <v>1,489</v>
      </c>
      <c r="EO185" s="259" t="str">
        <f t="shared" si="453"/>
        <v>-396</v>
      </c>
      <c r="EP185" s="259" t="str">
        <f t="shared" si="453"/>
        <v>0</v>
      </c>
      <c r="EQ185" s="259" t="str">
        <f t="shared" si="453"/>
        <v>60</v>
      </c>
      <c r="ER185" s="259" t="str">
        <f t="shared" si="453"/>
        <v>0</v>
      </c>
      <c r="ES185" s="259" t="str">
        <f t="shared" si="453"/>
        <v>-</v>
      </c>
      <c r="ET185" s="259" t="str">
        <f t="shared" si="453"/>
        <v>-</v>
      </c>
      <c r="EU185" s="259" t="str">
        <f t="shared" si="453"/>
        <v>10,249</v>
      </c>
      <c r="EV185" s="259" t="str">
        <f t="shared" si="453"/>
        <v>10,159</v>
      </c>
      <c r="EW185" s="259" t="str">
        <f t="shared" si="453"/>
        <v>-21,966</v>
      </c>
      <c r="EX185" s="259" t="str">
        <f t="shared" si="453"/>
        <v>521,606</v>
      </c>
      <c r="EY185" s="259" t="str">
        <f t="shared" si="453"/>
        <v>450,556</v>
      </c>
      <c r="EZ185" s="259" t="str">
        <f t="shared" si="453"/>
        <v>$1,070,387</v>
      </c>
      <c r="FA185" s="259" t="str">
        <f t="shared" si="453"/>
        <v>-$2,997,779</v>
      </c>
      <c r="FB185" s="259" t="str">
        <f t="shared" si="453"/>
        <v>-$278,800</v>
      </c>
      <c r="FC185" s="259" t="str">
        <f t="shared" si="453"/>
        <v>-$2,206,192</v>
      </c>
      <c r="FD185" s="259" t="str">
        <f t="shared" si="453"/>
        <v>$2</v>
      </c>
      <c r="FE185" s="269" t="s">
        <v>275</v>
      </c>
    </row>
    <row r="186" spans="1:161" s="2" customFormat="1" ht="12.75" customHeight="1" x14ac:dyDescent="0.2">
      <c r="A186" s="12"/>
      <c r="B186" s="12"/>
      <c r="C186" s="12"/>
      <c r="D186" s="12"/>
      <c r="E186" s="12"/>
      <c r="F186" s="12"/>
      <c r="G186" s="12"/>
      <c r="H186" s="12"/>
      <c r="I186" s="12"/>
      <c r="J186" s="12"/>
      <c r="K186" s="12"/>
      <c r="L186" s="12"/>
      <c r="M186" s="12"/>
      <c r="N186" s="12"/>
      <c r="O186" s="12"/>
      <c r="P186" s="12"/>
      <c r="Q186" s="12"/>
      <c r="R186" s="12"/>
      <c r="S186" s="12"/>
      <c r="T186" s="12"/>
      <c r="U186" s="12"/>
      <c r="V186" s="12"/>
      <c r="W186" s="12"/>
      <c r="X186" s="12"/>
      <c r="Y186" s="12"/>
      <c r="Z186" s="12"/>
      <c r="AA186" s="12"/>
      <c r="AB186" s="12"/>
      <c r="AC186" s="248" t="s">
        <v>361</v>
      </c>
      <c r="AD186" s="257" t="str">
        <f t="shared" ca="1" si="309"/>
        <v>-</v>
      </c>
      <c r="AE186" s="259" t="str">
        <f t="shared" ref="AE186" si="454">AE86</f>
        <v>-</v>
      </c>
      <c r="AF186" s="259" t="str">
        <f t="shared" ref="AF186:AS186" si="455">AF86</f>
        <v>-</v>
      </c>
      <c r="AG186" s="259" t="str">
        <f t="shared" si="455"/>
        <v>-</v>
      </c>
      <c r="AH186" s="259" t="str">
        <f t="shared" si="455"/>
        <v>-</v>
      </c>
      <c r="AI186" s="259" t="str">
        <f t="shared" si="455"/>
        <v>-</v>
      </c>
      <c r="AJ186" s="259" t="str">
        <f t="shared" si="455"/>
        <v>-</v>
      </c>
      <c r="AK186" s="259" t="str">
        <f t="shared" si="455"/>
        <v>-</v>
      </c>
      <c r="AL186" s="259" t="str">
        <f t="shared" si="455"/>
        <v>-</v>
      </c>
      <c r="AM186" s="259" t="str">
        <f t="shared" si="455"/>
        <v>-</v>
      </c>
      <c r="AN186" s="259" t="str">
        <f t="shared" si="455"/>
        <v>-</v>
      </c>
      <c r="AO186" s="259" t="str">
        <f t="shared" si="455"/>
        <v>-</v>
      </c>
      <c r="AP186" s="259" t="str">
        <f t="shared" si="455"/>
        <v>-</v>
      </c>
      <c r="AQ186" s="259" t="str">
        <f t="shared" si="455"/>
        <v>-</v>
      </c>
      <c r="AR186" s="259" t="str">
        <f t="shared" si="455"/>
        <v>-</v>
      </c>
      <c r="AS186" s="259" t="str">
        <f t="shared" si="455"/>
        <v>-</v>
      </c>
      <c r="AT186" s="259" t="str">
        <f t="shared" ref="AT186:AX186" si="456">AT86</f>
        <v>-</v>
      </c>
      <c r="AU186" s="259" t="str">
        <f t="shared" si="456"/>
        <v>-</v>
      </c>
      <c r="AV186" s="259" t="str">
        <f t="shared" si="456"/>
        <v>-</v>
      </c>
      <c r="AW186" s="259" t="str">
        <f t="shared" si="456"/>
        <v>-</v>
      </c>
      <c r="AX186" s="259" t="str">
        <f t="shared" si="456"/>
        <v>-</v>
      </c>
      <c r="AY186" s="269" t="s">
        <v>275</v>
      </c>
      <c r="AZ186" s="269"/>
      <c r="BA186" s="248" t="str">
        <f t="shared" ref="BA186:BT186" si="457">BA86</f>
        <v>-</v>
      </c>
      <c r="BB186" s="259" t="str">
        <f t="shared" si="457"/>
        <v>-</v>
      </c>
      <c r="BC186" s="259" t="str">
        <f t="shared" si="457"/>
        <v>-</v>
      </c>
      <c r="BD186" s="259" t="str">
        <f t="shared" si="457"/>
        <v>-</v>
      </c>
      <c r="BE186" s="259" t="str">
        <f t="shared" si="457"/>
        <v>-</v>
      </c>
      <c r="BF186" s="259" t="str">
        <f t="shared" si="457"/>
        <v>-</v>
      </c>
      <c r="BG186" s="259" t="str">
        <f t="shared" si="457"/>
        <v>-</v>
      </c>
      <c r="BH186" s="259" t="str">
        <f t="shared" si="457"/>
        <v>-</v>
      </c>
      <c r="BI186" s="259" t="str">
        <f t="shared" si="457"/>
        <v>-</v>
      </c>
      <c r="BJ186" s="259" t="str">
        <f t="shared" si="457"/>
        <v>-</v>
      </c>
      <c r="BK186" s="259" t="str">
        <f t="shared" si="457"/>
        <v>-</v>
      </c>
      <c r="BL186" s="259" t="str">
        <f t="shared" si="457"/>
        <v>-</v>
      </c>
      <c r="BM186" s="259" t="str">
        <f t="shared" si="457"/>
        <v>-</v>
      </c>
      <c r="BN186" s="259" t="str">
        <f t="shared" si="457"/>
        <v>-</v>
      </c>
      <c r="BO186" s="259" t="str">
        <f t="shared" si="457"/>
        <v>-</v>
      </c>
      <c r="BP186" s="259" t="str">
        <f t="shared" si="457"/>
        <v>-</v>
      </c>
      <c r="BQ186" s="259" t="str">
        <f t="shared" si="457"/>
        <v>-</v>
      </c>
      <c r="BR186" s="259" t="str">
        <f t="shared" si="457"/>
        <v>-</v>
      </c>
      <c r="BS186" s="259" t="str">
        <f t="shared" si="457"/>
        <v>-</v>
      </c>
      <c r="BT186" s="259" t="str">
        <f t="shared" si="457"/>
        <v>-</v>
      </c>
      <c r="BU186" s="269" t="s">
        <v>275</v>
      </c>
      <c r="BV186" s="269" t="s">
        <v>275</v>
      </c>
      <c r="BW186" s="248" t="str">
        <f t="shared" ref="BW186:CP186" si="458">BW86</f>
        <v>-</v>
      </c>
      <c r="BX186" s="259" t="str">
        <f t="shared" si="458"/>
        <v>-</v>
      </c>
      <c r="BY186" s="259" t="str">
        <f t="shared" si="458"/>
        <v>-</v>
      </c>
      <c r="BZ186" s="259" t="str">
        <f t="shared" si="458"/>
        <v>-</v>
      </c>
      <c r="CA186" s="259" t="str">
        <f t="shared" si="458"/>
        <v>-</v>
      </c>
      <c r="CB186" s="259" t="str">
        <f t="shared" si="458"/>
        <v>-</v>
      </c>
      <c r="CC186" s="259" t="str">
        <f t="shared" si="458"/>
        <v>-</v>
      </c>
      <c r="CD186" s="259" t="str">
        <f t="shared" si="458"/>
        <v>-</v>
      </c>
      <c r="CE186" s="259" t="str">
        <f t="shared" si="458"/>
        <v>-</v>
      </c>
      <c r="CF186" s="259" t="str">
        <f t="shared" si="458"/>
        <v>-</v>
      </c>
      <c r="CG186" s="259" t="str">
        <f t="shared" si="458"/>
        <v>-</v>
      </c>
      <c r="CH186" s="259" t="str">
        <f t="shared" si="458"/>
        <v>-</v>
      </c>
      <c r="CI186" s="259" t="str">
        <f t="shared" si="458"/>
        <v>-</v>
      </c>
      <c r="CJ186" s="259" t="str">
        <f t="shared" si="458"/>
        <v>-</v>
      </c>
      <c r="CK186" s="259" t="str">
        <f t="shared" si="458"/>
        <v>-</v>
      </c>
      <c r="CL186" s="259" t="str">
        <f t="shared" si="458"/>
        <v>-</v>
      </c>
      <c r="CM186" s="259" t="str">
        <f t="shared" si="458"/>
        <v>-</v>
      </c>
      <c r="CN186" s="259" t="str">
        <f t="shared" si="458"/>
        <v>-</v>
      </c>
      <c r="CO186" s="259" t="str">
        <f t="shared" si="458"/>
        <v>-</v>
      </c>
      <c r="CP186" s="259" t="str">
        <f t="shared" si="458"/>
        <v>-</v>
      </c>
      <c r="CQ186" s="269" t="s">
        <v>275</v>
      </c>
      <c r="CR186" s="269" t="s">
        <v>275</v>
      </c>
      <c r="CS186" s="248" t="str">
        <f t="shared" ref="CS186:DL186" si="459">CS86</f>
        <v>-</v>
      </c>
      <c r="CT186" s="259" t="str">
        <f t="shared" si="459"/>
        <v>-</v>
      </c>
      <c r="CU186" s="259" t="str">
        <f t="shared" si="459"/>
        <v>-</v>
      </c>
      <c r="CV186" s="259" t="str">
        <f t="shared" si="459"/>
        <v>-</v>
      </c>
      <c r="CW186" s="259" t="str">
        <f t="shared" si="459"/>
        <v>-</v>
      </c>
      <c r="CX186" s="259" t="str">
        <f t="shared" si="459"/>
        <v>-</v>
      </c>
      <c r="CY186" s="259" t="str">
        <f t="shared" si="459"/>
        <v>-</v>
      </c>
      <c r="CZ186" s="259" t="str">
        <f t="shared" si="459"/>
        <v>-</v>
      </c>
      <c r="DA186" s="259" t="str">
        <f t="shared" si="459"/>
        <v>-</v>
      </c>
      <c r="DB186" s="259" t="str">
        <f t="shared" si="459"/>
        <v>-</v>
      </c>
      <c r="DC186" s="259" t="str">
        <f t="shared" si="459"/>
        <v>-</v>
      </c>
      <c r="DD186" s="259" t="str">
        <f t="shared" si="459"/>
        <v>-</v>
      </c>
      <c r="DE186" s="259" t="str">
        <f t="shared" si="459"/>
        <v>-</v>
      </c>
      <c r="DF186" s="259" t="str">
        <f t="shared" si="459"/>
        <v>-</v>
      </c>
      <c r="DG186" s="259" t="str">
        <f t="shared" si="459"/>
        <v>-</v>
      </c>
      <c r="DH186" s="259" t="str">
        <f t="shared" si="459"/>
        <v>-</v>
      </c>
      <c r="DI186" s="259" t="str">
        <f t="shared" si="459"/>
        <v>-</v>
      </c>
      <c r="DJ186" s="259" t="str">
        <f t="shared" si="459"/>
        <v>-</v>
      </c>
      <c r="DK186" s="259" t="str">
        <f t="shared" si="459"/>
        <v>-</v>
      </c>
      <c r="DL186" s="259" t="str">
        <f t="shared" si="459"/>
        <v>-</v>
      </c>
      <c r="DM186" s="269" t="s">
        <v>275</v>
      </c>
      <c r="DN186" s="269" t="s">
        <v>275</v>
      </c>
      <c r="DO186" s="248" t="str">
        <f t="shared" ref="DO186:EH186" si="460">DO86</f>
        <v>-</v>
      </c>
      <c r="DP186" s="259" t="str">
        <f t="shared" si="460"/>
        <v>-</v>
      </c>
      <c r="DQ186" s="259" t="str">
        <f t="shared" si="460"/>
        <v>-</v>
      </c>
      <c r="DR186" s="259" t="str">
        <f t="shared" si="460"/>
        <v>-</v>
      </c>
      <c r="DS186" s="259" t="str">
        <f t="shared" si="460"/>
        <v>-</v>
      </c>
      <c r="DT186" s="259" t="str">
        <f t="shared" si="460"/>
        <v>-</v>
      </c>
      <c r="DU186" s="259" t="str">
        <f t="shared" si="460"/>
        <v>-</v>
      </c>
      <c r="DV186" s="259" t="str">
        <f t="shared" si="460"/>
        <v>-</v>
      </c>
      <c r="DW186" s="259" t="str">
        <f t="shared" si="460"/>
        <v>-</v>
      </c>
      <c r="DX186" s="259" t="str">
        <f t="shared" si="460"/>
        <v>-</v>
      </c>
      <c r="DY186" s="259" t="str">
        <f t="shared" si="460"/>
        <v>-</v>
      </c>
      <c r="DZ186" s="259" t="str">
        <f t="shared" si="460"/>
        <v>-</v>
      </c>
      <c r="EA186" s="259" t="str">
        <f t="shared" si="460"/>
        <v>-</v>
      </c>
      <c r="EB186" s="259" t="str">
        <f t="shared" si="460"/>
        <v>-</v>
      </c>
      <c r="EC186" s="259" t="str">
        <f t="shared" si="460"/>
        <v>-</v>
      </c>
      <c r="ED186" s="259" t="str">
        <f t="shared" si="460"/>
        <v>-</v>
      </c>
      <c r="EE186" s="259" t="str">
        <f t="shared" si="460"/>
        <v>-</v>
      </c>
      <c r="EF186" s="259" t="str">
        <f t="shared" si="460"/>
        <v>-</v>
      </c>
      <c r="EG186" s="259" t="str">
        <f t="shared" si="460"/>
        <v>-</v>
      </c>
      <c r="EH186" s="259" t="str">
        <f t="shared" si="460"/>
        <v>-</v>
      </c>
      <c r="EI186" s="269" t="s">
        <v>275</v>
      </c>
      <c r="EJ186" s="269" t="s">
        <v>275</v>
      </c>
      <c r="EK186" s="248" t="str">
        <f t="shared" ref="EK186:FD186" si="461">EK86</f>
        <v>-</v>
      </c>
      <c r="EL186" s="259" t="str">
        <f t="shared" si="461"/>
        <v>-</v>
      </c>
      <c r="EM186" s="259" t="str">
        <f t="shared" si="461"/>
        <v>-</v>
      </c>
      <c r="EN186" s="259" t="str">
        <f t="shared" si="461"/>
        <v>-</v>
      </c>
      <c r="EO186" s="259" t="str">
        <f t="shared" si="461"/>
        <v>-</v>
      </c>
      <c r="EP186" s="259" t="str">
        <f t="shared" si="461"/>
        <v>-</v>
      </c>
      <c r="EQ186" s="259" t="str">
        <f t="shared" si="461"/>
        <v>-</v>
      </c>
      <c r="ER186" s="259" t="str">
        <f t="shared" si="461"/>
        <v>-</v>
      </c>
      <c r="ES186" s="259" t="str">
        <f t="shared" si="461"/>
        <v>-</v>
      </c>
      <c r="ET186" s="259" t="str">
        <f t="shared" si="461"/>
        <v>-</v>
      </c>
      <c r="EU186" s="259" t="str">
        <f t="shared" si="461"/>
        <v>-</v>
      </c>
      <c r="EV186" s="259" t="str">
        <f t="shared" si="461"/>
        <v>-</v>
      </c>
      <c r="EW186" s="259" t="str">
        <f t="shared" si="461"/>
        <v>-</v>
      </c>
      <c r="EX186" s="259" t="str">
        <f t="shared" si="461"/>
        <v>-</v>
      </c>
      <c r="EY186" s="259" t="str">
        <f t="shared" si="461"/>
        <v>-</v>
      </c>
      <c r="EZ186" s="259" t="str">
        <f t="shared" si="461"/>
        <v>-</v>
      </c>
      <c r="FA186" s="259" t="str">
        <f t="shared" si="461"/>
        <v>-</v>
      </c>
      <c r="FB186" s="259" t="str">
        <f t="shared" si="461"/>
        <v>-</v>
      </c>
      <c r="FC186" s="259" t="str">
        <f t="shared" si="461"/>
        <v>-</v>
      </c>
      <c r="FD186" s="259" t="str">
        <f t="shared" si="461"/>
        <v>-</v>
      </c>
      <c r="FE186" s="269" t="s">
        <v>275</v>
      </c>
    </row>
  </sheetData>
  <mergeCells count="10">
    <mergeCell ref="U5:V5"/>
    <mergeCell ref="U27:V27"/>
    <mergeCell ref="U28:V28"/>
    <mergeCell ref="U16:V17"/>
    <mergeCell ref="U19:V20"/>
    <mergeCell ref="U30:V30"/>
    <mergeCell ref="U10:V11"/>
    <mergeCell ref="U13:V14"/>
    <mergeCell ref="U7:V8"/>
    <mergeCell ref="U22:V23"/>
  </mergeCells>
  <conditionalFormatting sqref="AK89:AK102 AK87">
    <cfRule type="expression" dxfId="27" priority="45">
      <formula>$AF$6=1</formula>
    </cfRule>
  </conditionalFormatting>
  <conditionalFormatting sqref="AK136 AK138:AK143">
    <cfRule type="expression" dxfId="26" priority="40">
      <formula>$AF$6=1</formula>
    </cfRule>
  </conditionalFormatting>
  <conditionalFormatting sqref="AK144:AK185">
    <cfRule type="expression" dxfId="25" priority="37">
      <formula>$AF$6=1</formula>
    </cfRule>
  </conditionalFormatting>
  <conditionalFormatting sqref="AK186">
    <cfRule type="expression" dxfId="24" priority="35">
      <formula>$AF$6=1</formula>
    </cfRule>
  </conditionalFormatting>
  <conditionalFormatting sqref="BG138:BG143">
    <cfRule type="expression" dxfId="23" priority="28">
      <formula>$AF$6=1</formula>
    </cfRule>
  </conditionalFormatting>
  <conditionalFormatting sqref="BG144:BG185">
    <cfRule type="expression" dxfId="22" priority="27">
      <formula>$AF$6=1</formula>
    </cfRule>
  </conditionalFormatting>
  <conditionalFormatting sqref="BG186">
    <cfRule type="expression" dxfId="21" priority="26">
      <formula>$AF$6=1</formula>
    </cfRule>
  </conditionalFormatting>
  <conditionalFormatting sqref="CC144:CC185">
    <cfRule type="expression" dxfId="20" priority="23">
      <formula>$AF$6=1</formula>
    </cfRule>
  </conditionalFormatting>
  <conditionalFormatting sqref="CC136:CC143">
    <cfRule type="expression" dxfId="19" priority="24">
      <formula>$AF$6=1</formula>
    </cfRule>
  </conditionalFormatting>
  <conditionalFormatting sqref="CC186">
    <cfRule type="expression" dxfId="18" priority="22">
      <formula>$AF$6=1</formula>
    </cfRule>
  </conditionalFormatting>
  <conditionalFormatting sqref="CY136:CY143">
    <cfRule type="expression" dxfId="17" priority="20">
      <formula>$AF$6=1</formula>
    </cfRule>
  </conditionalFormatting>
  <conditionalFormatting sqref="CY144:CY185">
    <cfRule type="expression" dxfId="16" priority="19">
      <formula>$AF$6=1</formula>
    </cfRule>
  </conditionalFormatting>
  <conditionalFormatting sqref="CY186">
    <cfRule type="expression" dxfId="15" priority="18">
      <formula>$AF$6=1</formula>
    </cfRule>
  </conditionalFormatting>
  <conditionalFormatting sqref="BG137">
    <cfRule type="expression" dxfId="14" priority="13">
      <formula>$AF$6=1</formula>
    </cfRule>
  </conditionalFormatting>
  <conditionalFormatting sqref="BG136">
    <cfRule type="expression" dxfId="13" priority="12">
      <formula>$AF$6=1</formula>
    </cfRule>
  </conditionalFormatting>
  <conditionalFormatting sqref="AK137">
    <cfRule type="expression" dxfId="12" priority="11">
      <formula>$AF$6=1</formula>
    </cfRule>
  </conditionalFormatting>
  <conditionalFormatting sqref="DU136:DU143">
    <cfRule type="expression" dxfId="11" priority="10">
      <formula>$AF$6=1</formula>
    </cfRule>
  </conditionalFormatting>
  <conditionalFormatting sqref="DU144:DU185">
    <cfRule type="expression" dxfId="10" priority="9">
      <formula>$AF$6=1</formula>
    </cfRule>
  </conditionalFormatting>
  <conditionalFormatting sqref="DU186">
    <cfRule type="expression" dxfId="9" priority="8">
      <formula>$AF$6=1</formula>
    </cfRule>
  </conditionalFormatting>
  <conditionalFormatting sqref="EQ136:EQ143">
    <cfRule type="expression" dxfId="8" priority="7">
      <formula>$AF$6=1</formula>
    </cfRule>
  </conditionalFormatting>
  <conditionalFormatting sqref="EQ144:EQ185">
    <cfRule type="expression" dxfId="7" priority="6">
      <formula>$AF$6=1</formula>
    </cfRule>
  </conditionalFormatting>
  <conditionalFormatting sqref="EQ186">
    <cfRule type="expression" dxfId="6" priority="5">
      <formula>$AF$6=1</formula>
    </cfRule>
  </conditionalFormatting>
  <conditionalFormatting sqref="BG36">
    <cfRule type="expression" dxfId="5" priority="4">
      <formula>$AF$6=1</formula>
    </cfRule>
  </conditionalFormatting>
  <conditionalFormatting sqref="BG37:BG86">
    <cfRule type="expression" dxfId="4" priority="3">
      <formula>$AF$6=1</formula>
    </cfRule>
  </conditionalFormatting>
  <conditionalFormatting sqref="CC36:CC86">
    <cfRule type="expression" dxfId="3" priority="2">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19</xdr:col>
                    <xdr:colOff>95250</xdr:colOff>
                    <xdr:row>1</xdr:row>
                    <xdr:rowOff>190500</xdr:rowOff>
                  </from>
                  <to>
                    <xdr:col>25</xdr:col>
                    <xdr:colOff>66675</xdr:colOff>
                    <xdr:row>6</xdr:row>
                    <xdr:rowOff>114300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19</xdr:col>
                    <xdr:colOff>95250</xdr:colOff>
                    <xdr:row>9</xdr:row>
                    <xdr:rowOff>57150</xdr:rowOff>
                  </from>
                  <to>
                    <xdr:col>25</xdr:col>
                    <xdr:colOff>95250</xdr:colOff>
                    <xdr:row>24</xdr:row>
                    <xdr:rowOff>95250</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25</xdr:col>
                    <xdr:colOff>266700</xdr:colOff>
                    <xdr:row>9</xdr:row>
                    <xdr:rowOff>57150</xdr:rowOff>
                  </from>
                  <to>
                    <xdr:col>27</xdr:col>
                    <xdr:colOff>2695575</xdr:colOff>
                    <xdr:row>24</xdr:row>
                    <xdr:rowOff>104775</xdr:rowOff>
                  </to>
                </anchor>
              </controlPr>
            </control>
          </mc:Choice>
        </mc:AlternateContent>
        <mc:AlternateContent xmlns:mc="http://schemas.openxmlformats.org/markup-compatibility/2006">
          <mc:Choice Requires="x14">
            <control shapeId="3122" r:id="rId7" name="List Box 50">
              <controlPr defaultSize="0" autoLine="0" autoPict="0">
                <anchor moveWithCells="1">
                  <from>
                    <xdr:col>25</xdr:col>
                    <xdr:colOff>266700</xdr:colOff>
                    <xdr:row>1</xdr:row>
                    <xdr:rowOff>190500</xdr:rowOff>
                  </from>
                  <to>
                    <xdr:col>27</xdr:col>
                    <xdr:colOff>2676525</xdr:colOff>
                    <xdr:row>6</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pageSetUpPr fitToPage="1"/>
  </sheetPr>
  <dimension ref="A1:BJ1210"/>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17.42578125" style="29" customWidth="1"/>
    <col min="2" max="2" width="18.28515625" style="29" bestFit="1" customWidth="1"/>
    <col min="3" max="3" width="41.5703125" style="29" bestFit="1" customWidth="1"/>
    <col min="4" max="4" width="26.5703125" style="29" bestFit="1" customWidth="1"/>
    <col min="5" max="5" width="15.28515625" style="29" customWidth="1"/>
    <col min="6" max="6" width="11.28515625" style="29" customWidth="1"/>
    <col min="7" max="46" width="17.140625" style="29" customWidth="1"/>
    <col min="47" max="47" width="17.140625" style="81" customWidth="1"/>
    <col min="48" max="62" width="17.140625" style="29" customWidth="1"/>
    <col min="63" max="16384" width="14.42578125" style="29"/>
  </cols>
  <sheetData>
    <row r="1" spans="1:62" ht="63" customHeight="1" x14ac:dyDescent="0.2">
      <c r="A1" s="28"/>
      <c r="C1" s="28"/>
      <c r="D1" s="30"/>
      <c r="E1" s="28"/>
      <c r="F1" s="28"/>
      <c r="G1" s="31"/>
      <c r="H1" s="31"/>
      <c r="I1" s="28"/>
      <c r="J1" s="28"/>
      <c r="K1" s="28"/>
      <c r="L1" s="28"/>
      <c r="M1" s="28"/>
      <c r="N1" s="28"/>
      <c r="O1" s="28"/>
      <c r="P1" s="28"/>
      <c r="Q1" s="28"/>
      <c r="R1" s="28"/>
      <c r="S1" s="28"/>
      <c r="T1" s="28"/>
      <c r="U1" s="28"/>
    </row>
    <row r="2" spans="1:62" ht="9" customHeight="1" x14ac:dyDescent="0.2">
      <c r="A2" s="33"/>
      <c r="C2" s="28"/>
      <c r="D2" s="31"/>
      <c r="E2" s="28"/>
      <c r="F2" s="28"/>
      <c r="G2" s="34"/>
      <c r="H2" s="34"/>
      <c r="I2" s="28"/>
      <c r="J2" s="28"/>
      <c r="K2" s="28"/>
      <c r="L2" s="28"/>
      <c r="M2" s="28"/>
      <c r="N2" s="28"/>
      <c r="O2" s="28"/>
      <c r="P2" s="28"/>
      <c r="Q2" s="28"/>
      <c r="R2" s="28"/>
      <c r="S2" s="28"/>
      <c r="T2" s="28"/>
      <c r="U2" s="28"/>
    </row>
    <row r="3" spans="1:62" ht="3.75" hidden="1" customHeight="1" x14ac:dyDescent="0.2">
      <c r="A3" s="33"/>
      <c r="C3" s="28"/>
      <c r="D3" s="31"/>
      <c r="E3" s="28"/>
      <c r="F3" s="28"/>
      <c r="G3" s="34"/>
      <c r="H3" s="34"/>
      <c r="I3" s="28"/>
      <c r="J3" s="28"/>
      <c r="K3" s="28"/>
      <c r="L3" s="28"/>
      <c r="M3" s="28"/>
      <c r="N3" s="28"/>
      <c r="O3" s="28"/>
      <c r="P3" s="28"/>
      <c r="Q3" s="28"/>
      <c r="R3" s="28"/>
      <c r="S3" s="28"/>
      <c r="T3" s="28"/>
      <c r="U3" s="28"/>
    </row>
    <row r="4" spans="1:62" ht="3.75" hidden="1" customHeight="1" x14ac:dyDescent="0.2">
      <c r="G4" s="28"/>
      <c r="H4" s="28"/>
    </row>
    <row r="5" spans="1:62" ht="15" x14ac:dyDescent="0.2">
      <c r="A5" s="32" t="s">
        <v>750</v>
      </c>
      <c r="C5" s="28"/>
      <c r="D5" s="31"/>
      <c r="E5" s="28"/>
      <c r="F5" s="28"/>
      <c r="G5" s="31"/>
      <c r="H5" s="31"/>
      <c r="I5" s="28"/>
      <c r="J5" s="28"/>
      <c r="K5" s="28"/>
      <c r="L5" s="28"/>
      <c r="M5" s="28"/>
      <c r="N5" s="28"/>
      <c r="O5" s="28"/>
      <c r="P5" s="28"/>
      <c r="Q5" s="28"/>
      <c r="R5" s="28"/>
      <c r="S5" s="28"/>
      <c r="T5" s="28"/>
      <c r="U5" s="28"/>
    </row>
    <row r="6" spans="1:62" ht="12" customHeight="1" x14ac:dyDescent="0.2">
      <c r="A6" s="33" t="s">
        <v>752</v>
      </c>
      <c r="C6" s="28"/>
      <c r="D6" s="31"/>
      <c r="E6" s="28"/>
      <c r="F6" s="28"/>
      <c r="G6" s="34"/>
      <c r="H6" s="34"/>
      <c r="I6" s="28"/>
      <c r="J6" s="28"/>
      <c r="K6" s="28"/>
      <c r="L6" s="28"/>
      <c r="M6" s="28"/>
      <c r="N6" s="28"/>
      <c r="O6" s="28"/>
      <c r="P6" s="28"/>
      <c r="Q6" s="28"/>
      <c r="R6" s="28"/>
      <c r="S6" s="28"/>
      <c r="T6" s="28"/>
      <c r="U6" s="28"/>
    </row>
    <row r="7" spans="1:62" ht="15" customHeight="1" x14ac:dyDescent="0.2">
      <c r="A7" s="274"/>
      <c r="B7" s="28"/>
      <c r="C7" s="28"/>
      <c r="D7" s="31"/>
      <c r="E7" s="28"/>
      <c r="F7" s="28"/>
      <c r="G7" s="34"/>
      <c r="H7" s="34"/>
      <c r="I7" s="28"/>
      <c r="J7" s="28"/>
      <c r="K7" s="28"/>
      <c r="L7" s="28"/>
      <c r="M7" s="28"/>
      <c r="N7" s="28"/>
      <c r="O7" s="28"/>
      <c r="P7" s="28"/>
      <c r="Q7" s="28"/>
      <c r="R7" s="28"/>
      <c r="S7" s="28"/>
      <c r="T7" s="28"/>
      <c r="U7" s="28"/>
    </row>
    <row r="8" spans="1:62" s="35" customFormat="1" ht="21" x14ac:dyDescent="0.25">
      <c r="A8" s="179" t="s">
        <v>1836</v>
      </c>
      <c r="B8" s="382"/>
      <c r="C8" s="383"/>
      <c r="D8" s="384"/>
      <c r="E8" s="385"/>
      <c r="F8" s="94" t="s">
        <v>247</v>
      </c>
      <c r="G8" s="386" t="s">
        <v>246</v>
      </c>
      <c r="H8" s="387"/>
      <c r="I8" s="388" t="s">
        <v>1837</v>
      </c>
      <c r="J8" s="389"/>
      <c r="K8" s="389"/>
      <c r="L8" s="389"/>
      <c r="M8" s="276"/>
      <c r="N8" s="276"/>
      <c r="O8" s="276"/>
      <c r="P8" s="276"/>
      <c r="Q8" s="276"/>
      <c r="R8" s="276"/>
      <c r="S8" s="276"/>
      <c r="T8" s="276"/>
      <c r="U8" s="276"/>
      <c r="V8" s="276"/>
      <c r="W8" s="276"/>
      <c r="X8" s="276"/>
      <c r="Y8" s="276"/>
      <c r="Z8" s="276"/>
      <c r="AA8" s="276"/>
      <c r="AB8" s="276"/>
      <c r="AC8" s="276"/>
      <c r="AD8" s="276"/>
      <c r="AE8" s="276"/>
      <c r="AF8" s="276"/>
      <c r="AG8" s="276"/>
      <c r="AH8" s="95"/>
      <c r="AI8" s="388" t="s">
        <v>1838</v>
      </c>
      <c r="AJ8" s="390"/>
      <c r="AK8" s="390"/>
      <c r="AL8" s="390"/>
      <c r="AM8" s="390"/>
      <c r="AN8" s="390"/>
      <c r="AO8" s="390"/>
      <c r="AP8" s="276"/>
      <c r="AQ8" s="276"/>
      <c r="AR8" s="276"/>
      <c r="AS8" s="276"/>
      <c r="AT8" s="276"/>
      <c r="AU8" s="96"/>
      <c r="AV8" s="276"/>
      <c r="AW8" s="276"/>
      <c r="AX8" s="276"/>
      <c r="AY8" s="276"/>
      <c r="AZ8" s="276"/>
      <c r="BA8" s="95"/>
      <c r="BB8" s="391" t="s">
        <v>296</v>
      </c>
      <c r="BC8" s="389"/>
      <c r="BD8" s="389"/>
      <c r="BE8" s="389"/>
      <c r="BF8" s="389"/>
      <c r="BG8" s="389"/>
      <c r="BH8" s="389"/>
      <c r="BI8" s="392"/>
      <c r="BJ8" s="97" t="s">
        <v>291</v>
      </c>
    </row>
    <row r="9" spans="1:62" s="36" customFormat="1" ht="42.75" customHeight="1" x14ac:dyDescent="0.25">
      <c r="A9" s="180" t="s">
        <v>236</v>
      </c>
      <c r="B9" s="376" t="s">
        <v>161</v>
      </c>
      <c r="C9" s="377"/>
      <c r="D9" s="378"/>
      <c r="E9" s="379"/>
      <c r="F9" s="94" t="s">
        <v>245</v>
      </c>
      <c r="G9" s="380" t="s">
        <v>248</v>
      </c>
      <c r="H9" s="380"/>
      <c r="I9" s="99" t="s">
        <v>6</v>
      </c>
      <c r="J9" s="100"/>
      <c r="K9" s="100"/>
      <c r="L9" s="100"/>
      <c r="M9" s="100"/>
      <c r="N9" s="100"/>
      <c r="O9" s="100"/>
      <c r="P9" s="101"/>
      <c r="Q9" s="102" t="s">
        <v>7</v>
      </c>
      <c r="R9" s="100"/>
      <c r="S9" s="100"/>
      <c r="T9" s="100"/>
      <c r="U9" s="100"/>
      <c r="V9" s="100"/>
      <c r="W9" s="100"/>
      <c r="X9" s="101"/>
      <c r="Y9" s="367" t="s">
        <v>8</v>
      </c>
      <c r="Z9" s="368"/>
      <c r="AA9" s="367" t="s">
        <v>9</v>
      </c>
      <c r="AB9" s="368"/>
      <c r="AC9" s="381"/>
      <c r="AD9" s="367" t="s">
        <v>10</v>
      </c>
      <c r="AE9" s="381"/>
      <c r="AF9" s="367" t="s">
        <v>11</v>
      </c>
      <c r="AG9" s="368"/>
      <c r="AH9" s="365" t="s">
        <v>259</v>
      </c>
      <c r="AI9" s="375" t="s">
        <v>260</v>
      </c>
      <c r="AJ9" s="375"/>
      <c r="AK9" s="375"/>
      <c r="AL9" s="375"/>
      <c r="AM9" s="375"/>
      <c r="AN9" s="375"/>
      <c r="AO9" s="371" t="s">
        <v>276</v>
      </c>
      <c r="AP9" s="375"/>
      <c r="AQ9" s="375"/>
      <c r="AR9" s="375"/>
      <c r="AS9" s="375"/>
      <c r="AT9" s="375"/>
      <c r="AU9" s="375"/>
      <c r="AV9" s="375"/>
      <c r="AW9" s="371" t="s">
        <v>13</v>
      </c>
      <c r="AX9" s="375"/>
      <c r="AY9" s="367" t="s">
        <v>14</v>
      </c>
      <c r="AZ9" s="368"/>
      <c r="BA9" s="369" t="s">
        <v>279</v>
      </c>
      <c r="BB9" s="372" t="s">
        <v>1839</v>
      </c>
      <c r="BC9" s="373"/>
      <c r="BD9" s="373"/>
      <c r="BE9" s="373"/>
      <c r="BF9" s="373"/>
      <c r="BG9" s="374" t="s">
        <v>1840</v>
      </c>
      <c r="BH9" s="368"/>
      <c r="BI9" s="365" t="s">
        <v>294</v>
      </c>
      <c r="BJ9" s="357" t="s">
        <v>293</v>
      </c>
    </row>
    <row r="10" spans="1:62" s="37" customFormat="1" ht="63" x14ac:dyDescent="0.25">
      <c r="A10" s="103"/>
      <c r="B10" s="359" t="s">
        <v>15</v>
      </c>
      <c r="C10" s="361" t="s">
        <v>16</v>
      </c>
      <c r="D10" s="361" t="s">
        <v>159</v>
      </c>
      <c r="E10" s="363" t="s">
        <v>160</v>
      </c>
      <c r="F10" s="104" t="s">
        <v>125</v>
      </c>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357"/>
      <c r="AI10" s="118" t="s">
        <v>261</v>
      </c>
      <c r="AJ10" s="119" t="s">
        <v>262</v>
      </c>
      <c r="AK10" s="119" t="s">
        <v>263</v>
      </c>
      <c r="AL10" s="119" t="s">
        <v>264</v>
      </c>
      <c r="AM10" s="119" t="s">
        <v>29</v>
      </c>
      <c r="AN10" s="365" t="s">
        <v>12</v>
      </c>
      <c r="AO10" s="110" t="s">
        <v>30</v>
      </c>
      <c r="AP10" s="109" t="s">
        <v>31</v>
      </c>
      <c r="AQ10" s="109" t="s">
        <v>32</v>
      </c>
      <c r="AR10" s="109" t="s">
        <v>33</v>
      </c>
      <c r="AS10" s="109" t="s">
        <v>34</v>
      </c>
      <c r="AT10" s="109" t="s">
        <v>35</v>
      </c>
      <c r="AU10" s="108" t="s">
        <v>29</v>
      </c>
      <c r="AV10" s="365" t="s">
        <v>12</v>
      </c>
      <c r="AW10" s="111" t="s">
        <v>277</v>
      </c>
      <c r="AX10" s="109" t="s">
        <v>278</v>
      </c>
      <c r="AY10" s="107" t="s">
        <v>36</v>
      </c>
      <c r="AZ10" s="109" t="s">
        <v>37</v>
      </c>
      <c r="BA10" s="370"/>
      <c r="BB10" s="108" t="s">
        <v>1843</v>
      </c>
      <c r="BC10" s="108" t="s">
        <v>341</v>
      </c>
      <c r="BD10" s="109" t="s">
        <v>287</v>
      </c>
      <c r="BE10" s="109" t="s">
        <v>290</v>
      </c>
      <c r="BF10" s="108" t="s">
        <v>342</v>
      </c>
      <c r="BG10" s="109" t="s">
        <v>299</v>
      </c>
      <c r="BH10" s="108" t="s">
        <v>1841</v>
      </c>
      <c r="BI10" s="357"/>
      <c r="BJ10" s="358"/>
    </row>
    <row r="11" spans="1:62" s="38" customFormat="1" ht="12.75" x14ac:dyDescent="0.25">
      <c r="A11" s="112"/>
      <c r="B11" s="360"/>
      <c r="C11" s="362"/>
      <c r="D11" s="362"/>
      <c r="E11" s="364"/>
      <c r="F11" s="314" t="s">
        <v>126</v>
      </c>
      <c r="G11" s="315" t="s">
        <v>127</v>
      </c>
      <c r="H11" s="316" t="s">
        <v>127</v>
      </c>
      <c r="I11" s="316" t="s">
        <v>128</v>
      </c>
      <c r="J11" s="316" t="s">
        <v>128</v>
      </c>
      <c r="K11" s="316" t="s">
        <v>128</v>
      </c>
      <c r="L11" s="316" t="s">
        <v>128</v>
      </c>
      <c r="M11" s="316" t="s">
        <v>128</v>
      </c>
      <c r="N11" s="316" t="s">
        <v>128</v>
      </c>
      <c r="O11" s="316" t="s">
        <v>128</v>
      </c>
      <c r="P11" s="316" t="s">
        <v>128</v>
      </c>
      <c r="Q11" s="316" t="s">
        <v>128</v>
      </c>
      <c r="R11" s="316" t="s">
        <v>128</v>
      </c>
      <c r="S11" s="316" t="s">
        <v>128</v>
      </c>
      <c r="T11" s="316" t="s">
        <v>128</v>
      </c>
      <c r="U11" s="316" t="s">
        <v>128</v>
      </c>
      <c r="V11" s="316" t="s">
        <v>128</v>
      </c>
      <c r="W11" s="316" t="s">
        <v>128</v>
      </c>
      <c r="X11" s="316" t="s">
        <v>128</v>
      </c>
      <c r="Y11" s="316" t="s">
        <v>128</v>
      </c>
      <c r="Z11" s="316" t="s">
        <v>128</v>
      </c>
      <c r="AA11" s="316" t="s">
        <v>252</v>
      </c>
      <c r="AB11" s="316" t="s">
        <v>252</v>
      </c>
      <c r="AC11" s="316" t="s">
        <v>252</v>
      </c>
      <c r="AD11" s="316" t="s">
        <v>128</v>
      </c>
      <c r="AE11" s="316" t="s">
        <v>129</v>
      </c>
      <c r="AF11" s="316" t="s">
        <v>128</v>
      </c>
      <c r="AG11" s="317" t="s">
        <v>253</v>
      </c>
      <c r="AH11" s="366"/>
      <c r="AI11" s="318" t="s">
        <v>129</v>
      </c>
      <c r="AJ11" s="317" t="s">
        <v>129</v>
      </c>
      <c r="AK11" s="317" t="s">
        <v>129</v>
      </c>
      <c r="AL11" s="317" t="s">
        <v>129</v>
      </c>
      <c r="AM11" s="317" t="s">
        <v>129</v>
      </c>
      <c r="AN11" s="366"/>
      <c r="AO11" s="319" t="s">
        <v>253</v>
      </c>
      <c r="AP11" s="317" t="s">
        <v>253</v>
      </c>
      <c r="AQ11" s="317" t="s">
        <v>253</v>
      </c>
      <c r="AR11" s="317" t="s">
        <v>253</v>
      </c>
      <c r="AS11" s="317" t="s">
        <v>253</v>
      </c>
      <c r="AT11" s="317" t="s">
        <v>253</v>
      </c>
      <c r="AU11" s="317" t="s">
        <v>253</v>
      </c>
      <c r="AV11" s="366"/>
      <c r="AW11" s="320" t="s">
        <v>252</v>
      </c>
      <c r="AX11" s="317" t="s">
        <v>252</v>
      </c>
      <c r="AY11" s="316"/>
      <c r="AZ11" s="317"/>
      <c r="BA11" s="371"/>
      <c r="BB11" s="317" t="s">
        <v>286</v>
      </c>
      <c r="BC11" s="317" t="s">
        <v>130</v>
      </c>
      <c r="BD11" s="317" t="s">
        <v>130</v>
      </c>
      <c r="BE11" s="317" t="s">
        <v>130</v>
      </c>
      <c r="BF11" s="317" t="s">
        <v>130</v>
      </c>
      <c r="BG11" s="317"/>
      <c r="BH11" s="317" t="s">
        <v>130</v>
      </c>
      <c r="BI11" s="366"/>
      <c r="BJ11" s="115"/>
    </row>
    <row r="12" spans="1:62" ht="11.25" customHeight="1" x14ac:dyDescent="0.2">
      <c r="A12" s="181"/>
      <c r="B12" s="25"/>
      <c r="C12" s="39"/>
      <c r="D12" s="39"/>
      <c r="E12" s="39"/>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11"/>
      <c r="AH12" s="93"/>
      <c r="AI12" s="312"/>
      <c r="AJ12" s="42"/>
      <c r="AK12" s="42"/>
      <c r="AL12" s="42"/>
      <c r="AM12" s="42"/>
      <c r="AN12" s="120"/>
      <c r="AO12" s="42"/>
      <c r="AP12" s="42"/>
      <c r="AQ12" s="42"/>
      <c r="AR12" s="42"/>
      <c r="AS12" s="42"/>
      <c r="AT12" s="42"/>
      <c r="AU12" s="311"/>
      <c r="AV12" s="93"/>
      <c r="AW12" s="42"/>
      <c r="AX12" s="42"/>
      <c r="AY12" s="42"/>
      <c r="AZ12" s="313"/>
      <c r="BA12" s="93"/>
      <c r="BB12" s="42"/>
      <c r="BC12" s="42"/>
      <c r="BD12" s="42"/>
      <c r="BE12" s="42"/>
      <c r="BF12" s="42"/>
      <c r="BG12" s="43"/>
      <c r="BH12" s="42"/>
      <c r="BI12" s="142"/>
      <c r="BJ12" s="321"/>
    </row>
    <row r="13" spans="1:62" s="177" customFormat="1" ht="11.25" customHeight="1" x14ac:dyDescent="0.15">
      <c r="A13" s="335" t="s">
        <v>346</v>
      </c>
      <c r="B13" s="41" t="s">
        <v>1723</v>
      </c>
      <c r="C13" s="45" t="s">
        <v>1724</v>
      </c>
      <c r="D13" s="45" t="s">
        <v>1725</v>
      </c>
      <c r="E13" s="45" t="s">
        <v>1726</v>
      </c>
      <c r="F13" s="171"/>
      <c r="G13" s="45">
        <v>29273</v>
      </c>
      <c r="H13" s="41">
        <v>10891</v>
      </c>
      <c r="I13" s="47">
        <v>102</v>
      </c>
      <c r="J13" s="47">
        <v>34</v>
      </c>
      <c r="K13" s="47">
        <v>0</v>
      </c>
      <c r="L13" s="47">
        <v>0</v>
      </c>
      <c r="M13" s="47">
        <v>0</v>
      </c>
      <c r="N13" s="47">
        <v>0</v>
      </c>
      <c r="O13" s="47">
        <v>26</v>
      </c>
      <c r="P13" s="47">
        <v>2</v>
      </c>
      <c r="Q13" s="47">
        <v>0</v>
      </c>
      <c r="R13" s="47">
        <v>11</v>
      </c>
      <c r="S13" s="47">
        <v>0</v>
      </c>
      <c r="T13" s="47">
        <v>0</v>
      </c>
      <c r="U13" s="47">
        <v>0</v>
      </c>
      <c r="V13" s="47">
        <v>0</v>
      </c>
      <c r="W13" s="47">
        <v>0</v>
      </c>
      <c r="X13" s="47">
        <v>0</v>
      </c>
      <c r="Y13" s="47">
        <v>825</v>
      </c>
      <c r="Z13" s="47">
        <v>0</v>
      </c>
      <c r="AA13" s="80">
        <v>1</v>
      </c>
      <c r="AB13" s="80">
        <v>0</v>
      </c>
      <c r="AC13" s="80">
        <v>0</v>
      </c>
      <c r="AD13" s="47">
        <v>26</v>
      </c>
      <c r="AE13" s="47">
        <v>18300</v>
      </c>
      <c r="AF13" s="47">
        <v>23</v>
      </c>
      <c r="AG13" s="85">
        <v>742300</v>
      </c>
      <c r="AH13" s="88"/>
      <c r="AI13" s="121">
        <v>7720</v>
      </c>
      <c r="AJ13" s="47">
        <v>17515</v>
      </c>
      <c r="AK13" s="47">
        <v>0</v>
      </c>
      <c r="AL13" s="47">
        <v>584</v>
      </c>
      <c r="AM13" s="47">
        <v>93</v>
      </c>
      <c r="AN13" s="122" t="s">
        <v>1727</v>
      </c>
      <c r="AO13" s="47">
        <v>232650</v>
      </c>
      <c r="AP13" s="47">
        <v>26940</v>
      </c>
      <c r="AQ13" s="47">
        <v>0</v>
      </c>
      <c r="AR13" s="47">
        <v>0</v>
      </c>
      <c r="AS13" s="47">
        <v>0</v>
      </c>
      <c r="AT13" s="47">
        <v>0</v>
      </c>
      <c r="AU13" s="85">
        <v>21000</v>
      </c>
      <c r="AV13" s="88" t="s">
        <v>1728</v>
      </c>
      <c r="AW13" s="80">
        <v>1</v>
      </c>
      <c r="AX13" s="80">
        <v>0</v>
      </c>
      <c r="AY13" s="50" t="s">
        <v>41</v>
      </c>
      <c r="AZ13" s="306" t="s">
        <v>41</v>
      </c>
      <c r="BA13" s="88" t="s">
        <v>1729</v>
      </c>
      <c r="BB13" s="78">
        <v>133.87</v>
      </c>
      <c r="BC13" s="75">
        <v>1467504</v>
      </c>
      <c r="BD13" s="75">
        <v>302174</v>
      </c>
      <c r="BE13" s="75">
        <v>579474</v>
      </c>
      <c r="BF13" s="75">
        <v>2349152</v>
      </c>
      <c r="BG13" s="50" t="s">
        <v>42</v>
      </c>
      <c r="BH13" s="78">
        <v>118.85</v>
      </c>
      <c r="BI13" s="130" t="s">
        <v>1730</v>
      </c>
      <c r="BJ13" s="213" t="s">
        <v>46</v>
      </c>
    </row>
    <row r="14" spans="1:62" s="177" customFormat="1" ht="11.25" customHeight="1" x14ac:dyDescent="0.15">
      <c r="A14" s="335" t="s">
        <v>345</v>
      </c>
      <c r="B14" s="41" t="s">
        <v>62</v>
      </c>
      <c r="C14" s="45" t="s">
        <v>1731</v>
      </c>
      <c r="D14" s="45" t="s">
        <v>1732</v>
      </c>
      <c r="E14" s="45" t="s">
        <v>1733</v>
      </c>
      <c r="F14" s="171"/>
      <c r="G14" s="45">
        <v>11766</v>
      </c>
      <c r="H14" s="41">
        <v>5612</v>
      </c>
      <c r="I14" s="47">
        <v>279</v>
      </c>
      <c r="J14" s="47">
        <v>300</v>
      </c>
      <c r="K14" s="47">
        <v>86</v>
      </c>
      <c r="L14" s="47">
        <v>9</v>
      </c>
      <c r="M14" s="47">
        <v>205</v>
      </c>
      <c r="N14" s="47">
        <v>235</v>
      </c>
      <c r="O14" s="47">
        <v>24</v>
      </c>
      <c r="P14" s="47">
        <v>0</v>
      </c>
      <c r="Q14" s="47">
        <v>0</v>
      </c>
      <c r="R14" s="47">
        <v>0</v>
      </c>
      <c r="S14" s="47">
        <v>0</v>
      </c>
      <c r="T14" s="47">
        <v>0</v>
      </c>
      <c r="U14" s="47">
        <v>0</v>
      </c>
      <c r="V14" s="47">
        <v>0</v>
      </c>
      <c r="W14" s="47">
        <v>0</v>
      </c>
      <c r="X14" s="47">
        <v>0</v>
      </c>
      <c r="Y14" s="47">
        <v>194</v>
      </c>
      <c r="Z14" s="47">
        <v>14</v>
      </c>
      <c r="AA14" s="80">
        <v>1</v>
      </c>
      <c r="AB14" s="80">
        <v>0</v>
      </c>
      <c r="AC14" s="80">
        <v>0</v>
      </c>
      <c r="AD14" s="47">
        <v>14</v>
      </c>
      <c r="AE14" s="47">
        <v>8814</v>
      </c>
      <c r="AF14" s="47">
        <v>9</v>
      </c>
      <c r="AG14" s="85">
        <v>127000</v>
      </c>
      <c r="AH14" s="88"/>
      <c r="AI14" s="121"/>
      <c r="AJ14" s="47"/>
      <c r="AK14" s="47"/>
      <c r="AL14" s="47"/>
      <c r="AM14" s="47"/>
      <c r="AN14" s="122" t="s">
        <v>1734</v>
      </c>
      <c r="AO14" s="49" t="s">
        <v>275</v>
      </c>
      <c r="AP14" s="47"/>
      <c r="AQ14" s="47"/>
      <c r="AR14" s="47"/>
      <c r="AS14" s="47"/>
      <c r="AT14" s="47"/>
      <c r="AU14" s="85"/>
      <c r="AV14" s="88" t="s">
        <v>1734</v>
      </c>
      <c r="AW14" s="80">
        <v>1</v>
      </c>
      <c r="AX14" s="80">
        <v>0</v>
      </c>
      <c r="AY14" s="50" t="s">
        <v>41</v>
      </c>
      <c r="AZ14" s="306" t="s">
        <v>41</v>
      </c>
      <c r="BA14" s="88"/>
      <c r="BB14" s="78">
        <v>160</v>
      </c>
      <c r="BC14" s="75">
        <v>0</v>
      </c>
      <c r="BD14" s="75">
        <v>0</v>
      </c>
      <c r="BE14" s="75">
        <v>0</v>
      </c>
      <c r="BF14" s="75">
        <v>0</v>
      </c>
      <c r="BG14" s="50" t="s">
        <v>42</v>
      </c>
      <c r="BH14" s="78">
        <v>160</v>
      </c>
      <c r="BI14" s="130"/>
      <c r="BJ14" s="213" t="s">
        <v>46</v>
      </c>
    </row>
    <row r="15" spans="1:62" s="177" customFormat="1" ht="11.25" customHeight="1" x14ac:dyDescent="0.15">
      <c r="A15" s="335" t="s">
        <v>153</v>
      </c>
      <c r="B15" s="41" t="s">
        <v>162</v>
      </c>
      <c r="C15" s="45" t="s">
        <v>653</v>
      </c>
      <c r="D15" s="45" t="s">
        <v>197</v>
      </c>
      <c r="E15" s="45" t="s">
        <v>1735</v>
      </c>
      <c r="F15" s="171"/>
      <c r="G15" s="45">
        <v>14000</v>
      </c>
      <c r="H15" s="41"/>
      <c r="I15" s="47">
        <v>195</v>
      </c>
      <c r="J15" s="47">
        <v>7</v>
      </c>
      <c r="K15" s="47">
        <v>3</v>
      </c>
      <c r="L15" s="47">
        <v>2</v>
      </c>
      <c r="M15" s="47">
        <v>45</v>
      </c>
      <c r="N15" s="47"/>
      <c r="O15" s="47">
        <v>195</v>
      </c>
      <c r="P15" s="47"/>
      <c r="Q15" s="47"/>
      <c r="R15" s="47"/>
      <c r="S15" s="47"/>
      <c r="T15" s="47"/>
      <c r="U15" s="47"/>
      <c r="V15" s="47"/>
      <c r="W15" s="47"/>
      <c r="X15" s="47"/>
      <c r="Y15" s="47">
        <v>395</v>
      </c>
      <c r="Z15" s="47"/>
      <c r="AA15" s="80">
        <v>1</v>
      </c>
      <c r="AB15" s="80">
        <v>0</v>
      </c>
      <c r="AC15" s="80">
        <v>0</v>
      </c>
      <c r="AD15" s="47">
        <v>32</v>
      </c>
      <c r="AE15" s="47">
        <v>79000</v>
      </c>
      <c r="AF15" s="47">
        <v>34</v>
      </c>
      <c r="AG15" s="85">
        <v>381000</v>
      </c>
      <c r="AH15" s="88"/>
      <c r="AI15" s="121">
        <v>49000</v>
      </c>
      <c r="AJ15" s="47">
        <v>5</v>
      </c>
      <c r="AK15" s="47"/>
      <c r="AL15" s="47">
        <v>20</v>
      </c>
      <c r="AM15" s="47"/>
      <c r="AN15" s="122"/>
      <c r="AO15" s="47">
        <v>210000</v>
      </c>
      <c r="AP15" s="47"/>
      <c r="AQ15" s="47">
        <v>192000</v>
      </c>
      <c r="AR15" s="47"/>
      <c r="AS15" s="47"/>
      <c r="AT15" s="47"/>
      <c r="AU15" s="85"/>
      <c r="AV15" s="88"/>
      <c r="AW15" s="80">
        <v>0.52</v>
      </c>
      <c r="AX15" s="80">
        <v>0.48</v>
      </c>
      <c r="AY15" s="50" t="s">
        <v>50</v>
      </c>
      <c r="AZ15" s="306" t="s">
        <v>50</v>
      </c>
      <c r="BA15" s="88"/>
      <c r="BB15" s="78">
        <v>125</v>
      </c>
      <c r="BC15" s="75">
        <v>2500000</v>
      </c>
      <c r="BD15" s="75">
        <v>3157000</v>
      </c>
      <c r="BE15" s="75">
        <v>3022000</v>
      </c>
      <c r="BF15" s="75">
        <v>8679000</v>
      </c>
      <c r="BG15" s="50" t="s">
        <v>42</v>
      </c>
      <c r="BH15" s="78">
        <v>125</v>
      </c>
      <c r="BI15" s="130"/>
      <c r="BJ15" s="213" t="s">
        <v>46</v>
      </c>
    </row>
    <row r="16" spans="1:62" s="292" customFormat="1" ht="11.25" customHeight="1" x14ac:dyDescent="0.15">
      <c r="A16" s="336" t="s">
        <v>154</v>
      </c>
      <c r="B16" s="294"/>
      <c r="C16" s="295"/>
      <c r="D16" s="295"/>
      <c r="E16" s="295"/>
      <c r="F16" s="296"/>
      <c r="G16" s="295"/>
      <c r="H16" s="294"/>
      <c r="I16" s="294"/>
      <c r="J16" s="294"/>
      <c r="K16" s="294"/>
      <c r="L16" s="294"/>
      <c r="M16" s="294"/>
      <c r="N16" s="294"/>
      <c r="O16" s="294"/>
      <c r="P16" s="294"/>
      <c r="Q16" s="294"/>
      <c r="R16" s="294"/>
      <c r="S16" s="294"/>
      <c r="T16" s="294"/>
      <c r="U16" s="294"/>
      <c r="V16" s="294"/>
      <c r="W16" s="294"/>
      <c r="X16" s="294"/>
      <c r="Y16" s="294"/>
      <c r="Z16" s="294"/>
      <c r="AA16" s="297"/>
      <c r="AB16" s="297"/>
      <c r="AC16" s="297"/>
      <c r="AD16" s="294"/>
      <c r="AE16" s="294"/>
      <c r="AF16" s="294"/>
      <c r="AG16" s="298"/>
      <c r="AH16" s="299"/>
      <c r="AI16" s="300"/>
      <c r="AJ16" s="294"/>
      <c r="AK16" s="294"/>
      <c r="AL16" s="294"/>
      <c r="AM16" s="294"/>
      <c r="AN16" s="301"/>
      <c r="AO16" s="294"/>
      <c r="AP16" s="294"/>
      <c r="AQ16" s="294"/>
      <c r="AR16" s="294"/>
      <c r="AS16" s="294"/>
      <c r="AT16" s="294"/>
      <c r="AU16" s="298"/>
      <c r="AV16" s="299"/>
      <c r="AW16" s="297"/>
      <c r="AX16" s="297"/>
      <c r="AY16" s="302"/>
      <c r="AZ16" s="307"/>
      <c r="BA16" s="299"/>
      <c r="BB16" s="303"/>
      <c r="BC16" s="304"/>
      <c r="BD16" s="304"/>
      <c r="BE16" s="304"/>
      <c r="BF16" s="304"/>
      <c r="BG16" s="302"/>
      <c r="BH16" s="303"/>
      <c r="BI16" s="305"/>
      <c r="BJ16" s="337"/>
    </row>
    <row r="17" spans="1:62" s="177" customFormat="1" ht="11.25" customHeight="1" x14ac:dyDescent="0.15">
      <c r="A17" s="335" t="s">
        <v>131</v>
      </c>
      <c r="B17" s="47" t="s">
        <v>1736</v>
      </c>
      <c r="C17" s="52" t="s">
        <v>1737</v>
      </c>
      <c r="D17" s="52" t="s">
        <v>1738</v>
      </c>
      <c r="E17" s="52" t="s">
        <v>1739</v>
      </c>
      <c r="F17" s="172"/>
      <c r="G17" s="52">
        <v>9060</v>
      </c>
      <c r="H17" s="47">
        <v>2718</v>
      </c>
      <c r="I17" s="47">
        <v>1025</v>
      </c>
      <c r="J17" s="47">
        <v>193</v>
      </c>
      <c r="K17" s="47">
        <v>77</v>
      </c>
      <c r="L17" s="47">
        <v>2</v>
      </c>
      <c r="M17" s="47">
        <v>238</v>
      </c>
      <c r="N17" s="47">
        <v>0</v>
      </c>
      <c r="O17" s="47">
        <v>12</v>
      </c>
      <c r="P17" s="47">
        <v>0</v>
      </c>
      <c r="Q17" s="47">
        <v>0</v>
      </c>
      <c r="R17" s="47">
        <v>0</v>
      </c>
      <c r="S17" s="47">
        <v>0</v>
      </c>
      <c r="T17" s="47">
        <v>0</v>
      </c>
      <c r="U17" s="47">
        <v>0</v>
      </c>
      <c r="V17" s="47">
        <v>0</v>
      </c>
      <c r="W17" s="47">
        <v>0</v>
      </c>
      <c r="X17" s="47">
        <v>0</v>
      </c>
      <c r="Y17" s="47">
        <v>1945</v>
      </c>
      <c r="Z17" s="47">
        <v>600</v>
      </c>
      <c r="AA17" s="80">
        <v>1</v>
      </c>
      <c r="AB17" s="80">
        <v>0</v>
      </c>
      <c r="AC17" s="80">
        <v>0</v>
      </c>
      <c r="AD17" s="47">
        <v>250</v>
      </c>
      <c r="AE17" s="47">
        <v>10000</v>
      </c>
      <c r="AF17" s="47">
        <v>12</v>
      </c>
      <c r="AG17" s="85">
        <v>60000</v>
      </c>
      <c r="AH17" s="88"/>
      <c r="AI17" s="121">
        <v>20636</v>
      </c>
      <c r="AJ17" s="47">
        <v>0</v>
      </c>
      <c r="AK17" s="47">
        <v>20101</v>
      </c>
      <c r="AL17" s="47">
        <v>111922</v>
      </c>
      <c r="AM17" s="47"/>
      <c r="AN17" s="122"/>
      <c r="AO17" s="47">
        <v>845276</v>
      </c>
      <c r="AP17" s="47">
        <v>0</v>
      </c>
      <c r="AQ17" s="47">
        <v>0</v>
      </c>
      <c r="AR17" s="47">
        <v>0</v>
      </c>
      <c r="AS17" s="47">
        <v>0</v>
      </c>
      <c r="AT17" s="47">
        <v>0</v>
      </c>
      <c r="AU17" s="85">
        <v>0</v>
      </c>
      <c r="AV17" s="88"/>
      <c r="AW17" s="80">
        <v>0.5</v>
      </c>
      <c r="AX17" s="80">
        <v>0.5</v>
      </c>
      <c r="AY17" s="50" t="s">
        <v>50</v>
      </c>
      <c r="AZ17" s="306" t="s">
        <v>50</v>
      </c>
      <c r="BA17" s="88"/>
      <c r="BB17" s="78"/>
      <c r="BC17" s="75">
        <v>49295797</v>
      </c>
      <c r="BD17" s="75">
        <v>8352501</v>
      </c>
      <c r="BE17" s="75">
        <v>6239395</v>
      </c>
      <c r="BF17" s="75">
        <v>63887693</v>
      </c>
      <c r="BG17" s="50" t="s">
        <v>46</v>
      </c>
      <c r="BH17" s="78"/>
      <c r="BI17" s="130"/>
      <c r="BJ17" s="213" t="s">
        <v>46</v>
      </c>
    </row>
    <row r="18" spans="1:62" s="177" customFormat="1" ht="11.25" customHeight="1" x14ac:dyDescent="0.15">
      <c r="A18" s="335" t="s">
        <v>132</v>
      </c>
      <c r="B18" s="47" t="s">
        <v>1740</v>
      </c>
      <c r="C18" s="52" t="s">
        <v>1741</v>
      </c>
      <c r="D18" s="52" t="s">
        <v>1742</v>
      </c>
      <c r="E18" s="52" t="s">
        <v>1743</v>
      </c>
      <c r="F18" s="172"/>
      <c r="G18" s="52">
        <v>23000</v>
      </c>
      <c r="H18" s="47">
        <v>9134</v>
      </c>
      <c r="I18" s="47">
        <v>892</v>
      </c>
      <c r="J18" s="47">
        <v>91</v>
      </c>
      <c r="K18" s="47">
        <v>42</v>
      </c>
      <c r="L18" s="47">
        <v>24</v>
      </c>
      <c r="M18" s="47">
        <v>370</v>
      </c>
      <c r="N18" s="47">
        <v>0</v>
      </c>
      <c r="O18" s="47">
        <v>207</v>
      </c>
      <c r="P18" s="47"/>
      <c r="Q18" s="47"/>
      <c r="R18" s="47"/>
      <c r="S18" s="47"/>
      <c r="T18" s="47"/>
      <c r="U18" s="47"/>
      <c r="V18" s="47"/>
      <c r="W18" s="47"/>
      <c r="X18" s="47"/>
      <c r="Y18" s="47">
        <v>1865</v>
      </c>
      <c r="Z18" s="47">
        <v>140</v>
      </c>
      <c r="AA18" s="80">
        <v>0.98</v>
      </c>
      <c r="AB18" s="80">
        <v>0.01</v>
      </c>
      <c r="AC18" s="80">
        <v>0.01</v>
      </c>
      <c r="AD18" s="47">
        <v>194</v>
      </c>
      <c r="AE18" s="47">
        <v>203050</v>
      </c>
      <c r="AF18" s="47">
        <v>529</v>
      </c>
      <c r="AG18" s="85">
        <v>7395642</v>
      </c>
      <c r="AH18" s="88" t="s">
        <v>1744</v>
      </c>
      <c r="AI18" s="121">
        <v>200047</v>
      </c>
      <c r="AJ18" s="47">
        <v>6144</v>
      </c>
      <c r="AK18" s="47">
        <v>1423</v>
      </c>
      <c r="AL18" s="47">
        <v>1186</v>
      </c>
      <c r="AM18" s="47">
        <v>0</v>
      </c>
      <c r="AN18" s="122"/>
      <c r="AO18" s="47">
        <v>11010607</v>
      </c>
      <c r="AP18" s="47">
        <v>1333948</v>
      </c>
      <c r="AQ18" s="47">
        <v>0</v>
      </c>
      <c r="AR18" s="47">
        <v>0</v>
      </c>
      <c r="AS18" s="47">
        <v>0</v>
      </c>
      <c r="AT18" s="47">
        <v>0</v>
      </c>
      <c r="AU18" s="85">
        <v>0</v>
      </c>
      <c r="AV18" s="88"/>
      <c r="AW18" s="80">
        <v>0.18</v>
      </c>
      <c r="AX18" s="80">
        <v>0.82</v>
      </c>
      <c r="AY18" s="50" t="s">
        <v>41</v>
      </c>
      <c r="AZ18" s="306" t="s">
        <v>95</v>
      </c>
      <c r="BA18" s="88"/>
      <c r="BB18" s="78">
        <v>69.31</v>
      </c>
      <c r="BC18" s="75">
        <v>18894220.149999999</v>
      </c>
      <c r="BD18" s="75">
        <v>15345582.09</v>
      </c>
      <c r="BE18" s="75">
        <v>22873182.449999999</v>
      </c>
      <c r="BF18" s="75">
        <v>57956993.539999999</v>
      </c>
      <c r="BG18" s="50" t="s">
        <v>42</v>
      </c>
      <c r="BH18" s="78">
        <v>125.5</v>
      </c>
      <c r="BI18" s="130"/>
      <c r="BJ18" s="213" t="s">
        <v>42</v>
      </c>
    </row>
    <row r="19" spans="1:62" s="177" customFormat="1" ht="11.25" customHeight="1" x14ac:dyDescent="0.15">
      <c r="A19" s="335" t="s">
        <v>133</v>
      </c>
      <c r="B19" s="47" t="s">
        <v>166</v>
      </c>
      <c r="C19" s="52" t="s">
        <v>183</v>
      </c>
      <c r="D19" s="52" t="s">
        <v>201</v>
      </c>
      <c r="E19" s="52" t="s">
        <v>219</v>
      </c>
      <c r="F19" s="172"/>
      <c r="G19" s="52">
        <v>10870</v>
      </c>
      <c r="H19" s="47">
        <v>4135</v>
      </c>
      <c r="I19" s="47">
        <v>634</v>
      </c>
      <c r="J19" s="47">
        <v>2</v>
      </c>
      <c r="K19" s="47">
        <v>15</v>
      </c>
      <c r="L19" s="47">
        <v>3</v>
      </c>
      <c r="M19" s="47">
        <v>163</v>
      </c>
      <c r="N19" s="47">
        <v>6</v>
      </c>
      <c r="O19" s="47">
        <v>634</v>
      </c>
      <c r="P19" s="47">
        <v>3</v>
      </c>
      <c r="Q19" s="47">
        <v>250</v>
      </c>
      <c r="R19" s="47">
        <v>0</v>
      </c>
      <c r="S19" s="47">
        <v>0</v>
      </c>
      <c r="T19" s="47">
        <v>0</v>
      </c>
      <c r="U19" s="47">
        <v>0</v>
      </c>
      <c r="V19" s="47">
        <v>0</v>
      </c>
      <c r="W19" s="47">
        <v>0</v>
      </c>
      <c r="X19" s="47">
        <v>0</v>
      </c>
      <c r="Y19" s="47">
        <v>1445</v>
      </c>
      <c r="Z19" s="47">
        <v>0</v>
      </c>
      <c r="AA19" s="80">
        <v>1</v>
      </c>
      <c r="AB19" s="80">
        <v>0</v>
      </c>
      <c r="AC19" s="80">
        <v>0</v>
      </c>
      <c r="AD19" s="47">
        <v>99</v>
      </c>
      <c r="AE19" s="47">
        <v>150000</v>
      </c>
      <c r="AF19" s="47">
        <v>88</v>
      </c>
      <c r="AG19" s="85">
        <v>595000</v>
      </c>
      <c r="AH19" s="88"/>
      <c r="AI19" s="121">
        <v>188610</v>
      </c>
      <c r="AJ19" s="47">
        <v>0</v>
      </c>
      <c r="AK19" s="47">
        <v>0</v>
      </c>
      <c r="AL19" s="47">
        <v>0</v>
      </c>
      <c r="AM19" s="47">
        <v>0</v>
      </c>
      <c r="AN19" s="122"/>
      <c r="AO19" s="47">
        <v>442900</v>
      </c>
      <c r="AP19" s="47">
        <v>0</v>
      </c>
      <c r="AQ19" s="47">
        <v>1163270</v>
      </c>
      <c r="AR19" s="47">
        <v>0</v>
      </c>
      <c r="AS19" s="47">
        <v>0</v>
      </c>
      <c r="AT19" s="47">
        <v>0</v>
      </c>
      <c r="AU19" s="85">
        <v>0</v>
      </c>
      <c r="AV19" s="88"/>
      <c r="AW19" s="80">
        <v>0.28999999999999998</v>
      </c>
      <c r="AX19" s="80">
        <v>0.71</v>
      </c>
      <c r="AY19" s="50" t="s">
        <v>50</v>
      </c>
      <c r="AZ19" s="306" t="s">
        <v>50</v>
      </c>
      <c r="BA19" s="88"/>
      <c r="BB19" s="78">
        <v>76</v>
      </c>
      <c r="BC19" s="75">
        <v>19022000</v>
      </c>
      <c r="BD19" s="75">
        <v>2443900</v>
      </c>
      <c r="BE19" s="75">
        <v>14073000</v>
      </c>
      <c r="BF19" s="75">
        <v>36320000</v>
      </c>
      <c r="BG19" s="50" t="s">
        <v>46</v>
      </c>
      <c r="BH19" s="78"/>
      <c r="BI19" s="130"/>
      <c r="BJ19" s="213" t="s">
        <v>46</v>
      </c>
    </row>
    <row r="20" spans="1:62" s="177" customFormat="1" ht="11.25" customHeight="1" x14ac:dyDescent="0.15">
      <c r="A20" s="335" t="s">
        <v>134</v>
      </c>
      <c r="B20" s="47" t="s">
        <v>167</v>
      </c>
      <c r="C20" s="52" t="s">
        <v>656</v>
      </c>
      <c r="D20" s="52" t="s">
        <v>202</v>
      </c>
      <c r="E20" s="52" t="s">
        <v>1745</v>
      </c>
      <c r="F20" s="172"/>
      <c r="G20" s="52">
        <v>13472</v>
      </c>
      <c r="H20" s="47"/>
      <c r="I20" s="47">
        <v>347</v>
      </c>
      <c r="J20" s="47">
        <v>11</v>
      </c>
      <c r="K20" s="47"/>
      <c r="L20" s="47">
        <v>1</v>
      </c>
      <c r="M20" s="47">
        <v>25</v>
      </c>
      <c r="N20" s="47">
        <v>4</v>
      </c>
      <c r="O20" s="47">
        <v>288</v>
      </c>
      <c r="P20" s="47"/>
      <c r="Q20" s="47"/>
      <c r="R20" s="47"/>
      <c r="S20" s="47"/>
      <c r="T20" s="47"/>
      <c r="U20" s="47"/>
      <c r="V20" s="47"/>
      <c r="W20" s="47"/>
      <c r="X20" s="47"/>
      <c r="Y20" s="47">
        <v>285</v>
      </c>
      <c r="Z20" s="47">
        <v>44</v>
      </c>
      <c r="AA20" s="80">
        <v>1</v>
      </c>
      <c r="AB20" s="80">
        <v>0</v>
      </c>
      <c r="AC20" s="80">
        <v>0</v>
      </c>
      <c r="AD20" s="47">
        <v>21</v>
      </c>
      <c r="AE20" s="47">
        <v>52000</v>
      </c>
      <c r="AF20" s="47">
        <v>14</v>
      </c>
      <c r="AG20" s="85">
        <v>275700</v>
      </c>
      <c r="AH20" s="88"/>
      <c r="AI20" s="121">
        <v>21730</v>
      </c>
      <c r="AJ20" s="47"/>
      <c r="AK20" s="47"/>
      <c r="AL20" s="47">
        <v>0</v>
      </c>
      <c r="AM20" s="47"/>
      <c r="AN20" s="122"/>
      <c r="AO20" s="47">
        <v>320000</v>
      </c>
      <c r="AP20" s="47"/>
      <c r="AQ20" s="47"/>
      <c r="AR20" s="47"/>
      <c r="AS20" s="47"/>
      <c r="AT20" s="47"/>
      <c r="AU20" s="85"/>
      <c r="AV20" s="88"/>
      <c r="AW20" s="80">
        <v>1</v>
      </c>
      <c r="AX20" s="80">
        <v>0</v>
      </c>
      <c r="AY20" s="50" t="s">
        <v>50</v>
      </c>
      <c r="AZ20" s="306" t="s">
        <v>50</v>
      </c>
      <c r="BA20" s="88"/>
      <c r="BB20" s="78">
        <v>61</v>
      </c>
      <c r="BC20" s="75">
        <v>1854000</v>
      </c>
      <c r="BD20" s="75">
        <v>2600000</v>
      </c>
      <c r="BE20" s="75">
        <v>2347000</v>
      </c>
      <c r="BF20" s="75">
        <v>5274000</v>
      </c>
      <c r="BG20" s="50" t="s">
        <v>42</v>
      </c>
      <c r="BH20" s="78">
        <v>61</v>
      </c>
      <c r="BI20" s="130"/>
      <c r="BJ20" s="213" t="s">
        <v>42</v>
      </c>
    </row>
    <row r="21" spans="1:62" s="292" customFormat="1" ht="11.25" customHeight="1" x14ac:dyDescent="0.15">
      <c r="A21" s="336" t="s">
        <v>347</v>
      </c>
      <c r="B21" s="294"/>
      <c r="C21" s="280"/>
      <c r="D21" s="295"/>
      <c r="E21" s="295"/>
      <c r="F21" s="296"/>
      <c r="G21" s="295"/>
      <c r="H21" s="294"/>
      <c r="I21" s="294"/>
      <c r="J21" s="294"/>
      <c r="K21" s="294"/>
      <c r="L21" s="294"/>
      <c r="M21" s="294"/>
      <c r="N21" s="294"/>
      <c r="O21" s="294"/>
      <c r="P21" s="294"/>
      <c r="Q21" s="294"/>
      <c r="R21" s="294"/>
      <c r="S21" s="294"/>
      <c r="T21" s="294"/>
      <c r="U21" s="294"/>
      <c r="V21" s="294"/>
      <c r="W21" s="294"/>
      <c r="X21" s="294"/>
      <c r="Y21" s="294"/>
      <c r="Z21" s="294"/>
      <c r="AA21" s="297"/>
      <c r="AB21" s="297"/>
      <c r="AC21" s="297"/>
      <c r="AD21" s="294"/>
      <c r="AE21" s="294"/>
      <c r="AF21" s="294"/>
      <c r="AG21" s="298"/>
      <c r="AH21" s="299"/>
      <c r="AI21" s="300"/>
      <c r="AJ21" s="294"/>
      <c r="AK21" s="294"/>
      <c r="AL21" s="294"/>
      <c r="AM21" s="294"/>
      <c r="AN21" s="301"/>
      <c r="AO21" s="294"/>
      <c r="AP21" s="294"/>
      <c r="AQ21" s="294"/>
      <c r="AR21" s="294"/>
      <c r="AS21" s="294"/>
      <c r="AT21" s="294"/>
      <c r="AU21" s="298"/>
      <c r="AV21" s="299"/>
      <c r="AW21" s="297"/>
      <c r="AX21" s="297"/>
      <c r="AY21" s="302"/>
      <c r="AZ21" s="307"/>
      <c r="BA21" s="299"/>
      <c r="BB21" s="303"/>
      <c r="BC21" s="304"/>
      <c r="BD21" s="304"/>
      <c r="BE21" s="304"/>
      <c r="BF21" s="304"/>
      <c r="BG21" s="302"/>
      <c r="BH21" s="303"/>
      <c r="BI21" s="305"/>
      <c r="BJ21" s="337"/>
    </row>
    <row r="22" spans="1:62" s="292" customFormat="1" ht="11.25" customHeight="1" x14ac:dyDescent="0.15">
      <c r="A22" s="336" t="s">
        <v>348</v>
      </c>
      <c r="B22" s="294"/>
      <c r="C22" s="295"/>
      <c r="D22" s="295"/>
      <c r="E22" s="295"/>
      <c r="F22" s="296"/>
      <c r="G22" s="295"/>
      <c r="H22" s="294"/>
      <c r="I22" s="294"/>
      <c r="J22" s="294"/>
      <c r="K22" s="294"/>
      <c r="L22" s="294"/>
      <c r="M22" s="294"/>
      <c r="N22" s="294"/>
      <c r="O22" s="294"/>
      <c r="P22" s="294"/>
      <c r="Q22" s="294"/>
      <c r="R22" s="294"/>
      <c r="S22" s="294"/>
      <c r="T22" s="294"/>
      <c r="U22" s="294"/>
      <c r="V22" s="294"/>
      <c r="W22" s="294"/>
      <c r="X22" s="294"/>
      <c r="Y22" s="294"/>
      <c r="Z22" s="294"/>
      <c r="AA22" s="297"/>
      <c r="AB22" s="297"/>
      <c r="AC22" s="297"/>
      <c r="AD22" s="294"/>
      <c r="AE22" s="294"/>
      <c r="AF22" s="294"/>
      <c r="AG22" s="298"/>
      <c r="AH22" s="299"/>
      <c r="AI22" s="300"/>
      <c r="AJ22" s="294"/>
      <c r="AK22" s="294"/>
      <c r="AL22" s="294"/>
      <c r="AM22" s="294"/>
      <c r="AN22" s="301"/>
      <c r="AO22" s="294"/>
      <c r="AP22" s="294"/>
      <c r="AQ22" s="294"/>
      <c r="AR22" s="294"/>
      <c r="AS22" s="294"/>
      <c r="AT22" s="294"/>
      <c r="AU22" s="298"/>
      <c r="AV22" s="299"/>
      <c r="AW22" s="297"/>
      <c r="AX22" s="297"/>
      <c r="AY22" s="302"/>
      <c r="AZ22" s="307"/>
      <c r="BA22" s="299"/>
      <c r="BB22" s="303"/>
      <c r="BC22" s="304"/>
      <c r="BD22" s="304"/>
      <c r="BE22" s="304"/>
      <c r="BF22" s="304"/>
      <c r="BG22" s="302"/>
      <c r="BH22" s="303"/>
      <c r="BI22" s="305"/>
      <c r="BJ22" s="337"/>
    </row>
    <row r="23" spans="1:62" s="292" customFormat="1" ht="11.25" customHeight="1" x14ac:dyDescent="0.15">
      <c r="A23" s="336" t="s">
        <v>349</v>
      </c>
      <c r="B23" s="294"/>
      <c r="C23" s="295"/>
      <c r="D23" s="295"/>
      <c r="E23" s="295"/>
      <c r="F23" s="296"/>
      <c r="G23" s="295"/>
      <c r="H23" s="294"/>
      <c r="I23" s="294"/>
      <c r="J23" s="294"/>
      <c r="K23" s="294"/>
      <c r="L23" s="294"/>
      <c r="M23" s="294"/>
      <c r="N23" s="294"/>
      <c r="O23" s="294"/>
      <c r="P23" s="294"/>
      <c r="Q23" s="294"/>
      <c r="R23" s="294"/>
      <c r="S23" s="294"/>
      <c r="T23" s="294"/>
      <c r="U23" s="294"/>
      <c r="V23" s="294"/>
      <c r="W23" s="294"/>
      <c r="X23" s="294"/>
      <c r="Y23" s="294"/>
      <c r="Z23" s="294"/>
      <c r="AA23" s="297"/>
      <c r="AB23" s="297"/>
      <c r="AC23" s="297"/>
      <c r="AD23" s="294"/>
      <c r="AE23" s="294"/>
      <c r="AF23" s="294"/>
      <c r="AG23" s="298"/>
      <c r="AH23" s="299"/>
      <c r="AI23" s="300"/>
      <c r="AJ23" s="294"/>
      <c r="AK23" s="294"/>
      <c r="AL23" s="294"/>
      <c r="AM23" s="294"/>
      <c r="AN23" s="301"/>
      <c r="AO23" s="294"/>
      <c r="AP23" s="294"/>
      <c r="AQ23" s="294"/>
      <c r="AR23" s="294"/>
      <c r="AS23" s="294"/>
      <c r="AT23" s="294"/>
      <c r="AU23" s="298"/>
      <c r="AV23" s="299"/>
      <c r="AW23" s="297"/>
      <c r="AX23" s="297"/>
      <c r="AY23" s="302"/>
      <c r="AZ23" s="307"/>
      <c r="BA23" s="299"/>
      <c r="BB23" s="303"/>
      <c r="BC23" s="304"/>
      <c r="BD23" s="304"/>
      <c r="BE23" s="304"/>
      <c r="BF23" s="304"/>
      <c r="BG23" s="302"/>
      <c r="BH23" s="303"/>
      <c r="BI23" s="305"/>
      <c r="BJ23" s="337"/>
    </row>
    <row r="24" spans="1:62" s="292" customFormat="1" ht="11.25" customHeight="1" x14ac:dyDescent="0.15">
      <c r="A24" s="336" t="s">
        <v>350</v>
      </c>
      <c r="B24" s="294"/>
      <c r="C24" s="295"/>
      <c r="D24" s="295"/>
      <c r="E24" s="295"/>
      <c r="F24" s="296"/>
      <c r="G24" s="295"/>
      <c r="H24" s="294"/>
      <c r="I24" s="294"/>
      <c r="J24" s="294"/>
      <c r="K24" s="294"/>
      <c r="L24" s="294"/>
      <c r="M24" s="294"/>
      <c r="N24" s="294"/>
      <c r="O24" s="294"/>
      <c r="P24" s="294"/>
      <c r="Q24" s="294"/>
      <c r="R24" s="294"/>
      <c r="S24" s="294"/>
      <c r="T24" s="294"/>
      <c r="U24" s="294"/>
      <c r="V24" s="294"/>
      <c r="W24" s="294"/>
      <c r="X24" s="294"/>
      <c r="Y24" s="294"/>
      <c r="Z24" s="294"/>
      <c r="AA24" s="297"/>
      <c r="AB24" s="297"/>
      <c r="AC24" s="297"/>
      <c r="AD24" s="294"/>
      <c r="AE24" s="294"/>
      <c r="AF24" s="294"/>
      <c r="AG24" s="298"/>
      <c r="AH24" s="299"/>
      <c r="AI24" s="300"/>
      <c r="AJ24" s="294"/>
      <c r="AK24" s="294"/>
      <c r="AL24" s="294"/>
      <c r="AM24" s="294"/>
      <c r="AN24" s="301"/>
      <c r="AO24" s="294"/>
      <c r="AP24" s="294"/>
      <c r="AQ24" s="294"/>
      <c r="AR24" s="294"/>
      <c r="AS24" s="294"/>
      <c r="AT24" s="294"/>
      <c r="AU24" s="298"/>
      <c r="AV24" s="299"/>
      <c r="AW24" s="297"/>
      <c r="AX24" s="297"/>
      <c r="AY24" s="302"/>
      <c r="AZ24" s="307"/>
      <c r="BA24" s="299"/>
      <c r="BB24" s="303"/>
      <c r="BC24" s="304"/>
      <c r="BD24" s="304"/>
      <c r="BE24" s="304"/>
      <c r="BF24" s="304"/>
      <c r="BG24" s="302"/>
      <c r="BH24" s="303"/>
      <c r="BI24" s="305"/>
      <c r="BJ24" s="337"/>
    </row>
    <row r="25" spans="1:62" s="178" customFormat="1" ht="11.25" customHeight="1" x14ac:dyDescent="0.15">
      <c r="A25" s="338" t="s">
        <v>351</v>
      </c>
      <c r="B25" s="130" t="s">
        <v>630</v>
      </c>
      <c r="C25" s="129" t="s">
        <v>631</v>
      </c>
      <c r="D25" s="129" t="s">
        <v>632</v>
      </c>
      <c r="E25" s="129" t="s">
        <v>633</v>
      </c>
      <c r="F25" s="172"/>
      <c r="G25" s="129">
        <v>12320</v>
      </c>
      <c r="H25" s="130">
        <v>4992</v>
      </c>
      <c r="I25" s="130">
        <v>409</v>
      </c>
      <c r="J25" s="130">
        <v>39</v>
      </c>
      <c r="K25" s="130">
        <v>22</v>
      </c>
      <c r="L25" s="130">
        <v>2</v>
      </c>
      <c r="M25" s="130">
        <v>185</v>
      </c>
      <c r="N25" s="130">
        <v>3</v>
      </c>
      <c r="O25" s="130">
        <v>409</v>
      </c>
      <c r="P25" s="130">
        <v>0</v>
      </c>
      <c r="Q25" s="130">
        <v>0</v>
      </c>
      <c r="R25" s="130">
        <v>0</v>
      </c>
      <c r="S25" s="130">
        <v>0</v>
      </c>
      <c r="T25" s="130">
        <v>0</v>
      </c>
      <c r="U25" s="130">
        <v>0</v>
      </c>
      <c r="V25" s="130">
        <v>0</v>
      </c>
      <c r="W25" s="130">
        <v>0</v>
      </c>
      <c r="X25" s="130">
        <v>0</v>
      </c>
      <c r="Y25" s="130">
        <v>454</v>
      </c>
      <c r="Z25" s="130">
        <v>5</v>
      </c>
      <c r="AA25" s="131">
        <v>1</v>
      </c>
      <c r="AB25" s="131">
        <v>0</v>
      </c>
      <c r="AC25" s="131">
        <v>0</v>
      </c>
      <c r="AD25" s="130">
        <v>133</v>
      </c>
      <c r="AE25" s="130"/>
      <c r="AF25" s="130">
        <v>175</v>
      </c>
      <c r="AG25" s="132"/>
      <c r="AH25" s="133"/>
      <c r="AI25" s="134">
        <v>111469</v>
      </c>
      <c r="AJ25" s="130">
        <v>0</v>
      </c>
      <c r="AK25" s="130">
        <v>0</v>
      </c>
      <c r="AL25" s="130">
        <v>27802</v>
      </c>
      <c r="AM25" s="130">
        <v>86960</v>
      </c>
      <c r="AN25" s="135" t="s">
        <v>1746</v>
      </c>
      <c r="AO25" s="130">
        <v>14006746</v>
      </c>
      <c r="AP25" s="130">
        <v>0</v>
      </c>
      <c r="AQ25" s="130">
        <v>2277407</v>
      </c>
      <c r="AR25" s="130">
        <v>0</v>
      </c>
      <c r="AS25" s="130">
        <v>20599</v>
      </c>
      <c r="AT25" s="130">
        <v>0</v>
      </c>
      <c r="AU25" s="132">
        <v>0</v>
      </c>
      <c r="AV25" s="133"/>
      <c r="AW25" s="131">
        <v>0.86</v>
      </c>
      <c r="AX25" s="131">
        <v>0.14000000000000001</v>
      </c>
      <c r="AY25" s="136" t="s">
        <v>50</v>
      </c>
      <c r="AZ25" s="308" t="s">
        <v>41</v>
      </c>
      <c r="BA25" s="133"/>
      <c r="BB25" s="138">
        <v>65</v>
      </c>
      <c r="BC25" s="139"/>
      <c r="BD25" s="139"/>
      <c r="BE25" s="139"/>
      <c r="BF25" s="139"/>
      <c r="BG25" s="136" t="s">
        <v>42</v>
      </c>
      <c r="BH25" s="138">
        <v>65</v>
      </c>
      <c r="BI25" s="130"/>
      <c r="BJ25" s="214" t="s">
        <v>42</v>
      </c>
    </row>
    <row r="26" spans="1:62" s="177" customFormat="1" ht="11.25" customHeight="1" x14ac:dyDescent="0.15">
      <c r="A26" s="335" t="s">
        <v>135</v>
      </c>
      <c r="B26" s="47" t="s">
        <v>1747</v>
      </c>
      <c r="C26" s="52" t="s">
        <v>44</v>
      </c>
      <c r="D26" s="52" t="s">
        <v>1748</v>
      </c>
      <c r="E26" s="52" t="s">
        <v>221</v>
      </c>
      <c r="F26" s="172"/>
      <c r="G26" s="52">
        <v>43186</v>
      </c>
      <c r="H26" s="47">
        <v>15506</v>
      </c>
      <c r="I26" s="47">
        <v>1747</v>
      </c>
      <c r="J26" s="47">
        <v>93</v>
      </c>
      <c r="K26" s="47">
        <v>8</v>
      </c>
      <c r="L26" s="47">
        <v>0</v>
      </c>
      <c r="M26" s="47">
        <v>420</v>
      </c>
      <c r="N26" s="47">
        <v>118</v>
      </c>
      <c r="O26" s="47">
        <v>800</v>
      </c>
      <c r="P26" s="47">
        <v>4</v>
      </c>
      <c r="Q26" s="47">
        <v>0</v>
      </c>
      <c r="R26" s="47">
        <v>0</v>
      </c>
      <c r="S26" s="47">
        <v>0</v>
      </c>
      <c r="T26" s="47">
        <v>0</v>
      </c>
      <c r="U26" s="47">
        <v>0</v>
      </c>
      <c r="V26" s="47">
        <v>0</v>
      </c>
      <c r="W26" s="47">
        <v>0</v>
      </c>
      <c r="X26" s="47">
        <v>0</v>
      </c>
      <c r="Y26" s="47">
        <v>1620</v>
      </c>
      <c r="Z26" s="47">
        <v>2240</v>
      </c>
      <c r="AA26" s="80">
        <v>0.87</v>
      </c>
      <c r="AB26" s="80">
        <v>0</v>
      </c>
      <c r="AC26" s="80">
        <v>0.13</v>
      </c>
      <c r="AD26" s="47">
        <v>188</v>
      </c>
      <c r="AE26" s="47">
        <v>480000</v>
      </c>
      <c r="AF26" s="47">
        <v>245</v>
      </c>
      <c r="AG26" s="85">
        <v>500000</v>
      </c>
      <c r="AH26" s="88"/>
      <c r="AI26" s="121">
        <v>304500</v>
      </c>
      <c r="AJ26" s="47">
        <v>24120</v>
      </c>
      <c r="AK26" s="47">
        <v>0</v>
      </c>
      <c r="AL26" s="47">
        <v>1010</v>
      </c>
      <c r="AM26" s="47"/>
      <c r="AN26" s="122"/>
      <c r="AO26" s="47">
        <v>989516</v>
      </c>
      <c r="AP26" s="47">
        <v>695</v>
      </c>
      <c r="AQ26" s="47">
        <v>0</v>
      </c>
      <c r="AR26" s="47">
        <v>0</v>
      </c>
      <c r="AS26" s="47">
        <v>612000</v>
      </c>
      <c r="AT26" s="47"/>
      <c r="AU26" s="85"/>
      <c r="AV26" s="88"/>
      <c r="AW26" s="80">
        <v>0.78</v>
      </c>
      <c r="AX26" s="80">
        <v>0.22</v>
      </c>
      <c r="AY26" s="50" t="s">
        <v>50</v>
      </c>
      <c r="AZ26" s="306" t="s">
        <v>50</v>
      </c>
      <c r="BA26" s="88"/>
      <c r="BB26" s="78">
        <v>65</v>
      </c>
      <c r="BC26" s="75">
        <v>15240000</v>
      </c>
      <c r="BD26" s="75">
        <v>13213000</v>
      </c>
      <c r="BE26" s="75">
        <v>19889000</v>
      </c>
      <c r="BF26" s="75">
        <v>48342000</v>
      </c>
      <c r="BG26" s="50" t="s">
        <v>42</v>
      </c>
      <c r="BH26" s="78">
        <v>49</v>
      </c>
      <c r="BI26" s="130" t="s">
        <v>1749</v>
      </c>
      <c r="BJ26" s="213" t="s">
        <v>46</v>
      </c>
    </row>
    <row r="27" spans="1:62" s="177" customFormat="1" ht="11.25" customHeight="1" x14ac:dyDescent="0.15">
      <c r="A27" s="338" t="s">
        <v>155</v>
      </c>
      <c r="B27" s="47" t="s">
        <v>1750</v>
      </c>
      <c r="C27" s="52" t="s">
        <v>1751</v>
      </c>
      <c r="D27" s="52" t="s">
        <v>1752</v>
      </c>
      <c r="E27" s="52" t="s">
        <v>1753</v>
      </c>
      <c r="F27" s="172"/>
      <c r="G27" s="52">
        <v>26507</v>
      </c>
      <c r="H27" s="47">
        <v>11441</v>
      </c>
      <c r="I27" s="47">
        <v>1080</v>
      </c>
      <c r="J27" s="47">
        <v>18</v>
      </c>
      <c r="K27" s="47">
        <v>0</v>
      </c>
      <c r="L27" s="47">
        <v>28</v>
      </c>
      <c r="M27" s="47">
        <v>34</v>
      </c>
      <c r="N27" s="47">
        <v>150</v>
      </c>
      <c r="O27" s="47">
        <v>1010</v>
      </c>
      <c r="P27" s="47">
        <v>0</v>
      </c>
      <c r="Q27" s="47"/>
      <c r="R27" s="47"/>
      <c r="S27" s="47"/>
      <c r="T27" s="47"/>
      <c r="U27" s="47"/>
      <c r="V27" s="47"/>
      <c r="W27" s="47"/>
      <c r="X27" s="47"/>
      <c r="Y27" s="47">
        <v>1698</v>
      </c>
      <c r="Z27" s="47">
        <v>145</v>
      </c>
      <c r="AA27" s="80">
        <v>1</v>
      </c>
      <c r="AB27" s="80">
        <v>0</v>
      </c>
      <c r="AC27" s="80">
        <v>0</v>
      </c>
      <c r="AD27" s="47">
        <v>118</v>
      </c>
      <c r="AE27" s="47">
        <v>361604</v>
      </c>
      <c r="AF27" s="47">
        <v>72</v>
      </c>
      <c r="AG27" s="85">
        <v>1009156</v>
      </c>
      <c r="AH27" s="88" t="s">
        <v>1754</v>
      </c>
      <c r="AI27" s="121">
        <v>185754</v>
      </c>
      <c r="AJ27" s="47"/>
      <c r="AK27" s="47"/>
      <c r="AL27" s="47"/>
      <c r="AM27" s="47"/>
      <c r="AN27" s="122"/>
      <c r="AO27" s="47">
        <v>4224472</v>
      </c>
      <c r="AP27" s="47"/>
      <c r="AQ27" s="47"/>
      <c r="AR27" s="47"/>
      <c r="AS27" s="47">
        <v>3200000</v>
      </c>
      <c r="AT27" s="47"/>
      <c r="AU27" s="85">
        <v>800000</v>
      </c>
      <c r="AV27" s="88" t="s">
        <v>1755</v>
      </c>
      <c r="AW27" s="80">
        <v>1</v>
      </c>
      <c r="AX27" s="80">
        <v>0</v>
      </c>
      <c r="AY27" s="50" t="s">
        <v>41</v>
      </c>
      <c r="AZ27" s="306" t="s">
        <v>41</v>
      </c>
      <c r="BA27" s="88" t="s">
        <v>1756</v>
      </c>
      <c r="BB27" s="78">
        <v>71</v>
      </c>
      <c r="BC27" s="75">
        <v>2782789</v>
      </c>
      <c r="BD27" s="75">
        <v>6874513.3899999997</v>
      </c>
      <c r="BE27" s="75">
        <v>13701683</v>
      </c>
      <c r="BF27" s="75">
        <v>23358985.390000001</v>
      </c>
      <c r="BG27" s="50" t="s">
        <v>42</v>
      </c>
      <c r="BH27" s="78">
        <v>64.02</v>
      </c>
      <c r="BI27" s="130" t="s">
        <v>1757</v>
      </c>
      <c r="BJ27" s="213" t="s">
        <v>42</v>
      </c>
    </row>
    <row r="28" spans="1:62" s="178" customFormat="1" ht="11.25" customHeight="1" x14ac:dyDescent="0.15">
      <c r="A28" s="335" t="s">
        <v>136</v>
      </c>
      <c r="B28" s="130" t="s">
        <v>169</v>
      </c>
      <c r="C28" s="129" t="s">
        <v>186</v>
      </c>
      <c r="D28" s="129" t="s">
        <v>1758</v>
      </c>
      <c r="E28" s="129" t="s">
        <v>661</v>
      </c>
      <c r="F28" s="172"/>
      <c r="G28" s="129">
        <v>9593</v>
      </c>
      <c r="H28" s="130">
        <v>24243</v>
      </c>
      <c r="I28" s="130">
        <v>902</v>
      </c>
      <c r="J28" s="130">
        <v>45</v>
      </c>
      <c r="K28" s="130">
        <v>11</v>
      </c>
      <c r="L28" s="130">
        <v>22</v>
      </c>
      <c r="M28" s="130">
        <v>902</v>
      </c>
      <c r="N28" s="130">
        <v>902</v>
      </c>
      <c r="O28" s="130">
        <v>902</v>
      </c>
      <c r="P28" s="130">
        <v>0</v>
      </c>
      <c r="Q28" s="130">
        <v>0</v>
      </c>
      <c r="R28" s="130">
        <v>0</v>
      </c>
      <c r="S28" s="130">
        <v>0</v>
      </c>
      <c r="T28" s="130">
        <v>0</v>
      </c>
      <c r="U28" s="130">
        <v>0</v>
      </c>
      <c r="V28" s="130">
        <v>0</v>
      </c>
      <c r="W28" s="130">
        <v>0</v>
      </c>
      <c r="X28" s="130">
        <v>0</v>
      </c>
      <c r="Y28" s="130">
        <v>911</v>
      </c>
      <c r="Z28" s="130">
        <v>505</v>
      </c>
      <c r="AA28" s="131">
        <v>0.99</v>
      </c>
      <c r="AB28" s="131">
        <v>0</v>
      </c>
      <c r="AC28" s="131">
        <v>0.01</v>
      </c>
      <c r="AD28" s="130">
        <v>116</v>
      </c>
      <c r="AE28" s="130">
        <v>222000</v>
      </c>
      <c r="AF28" s="130">
        <v>102</v>
      </c>
      <c r="AG28" s="132">
        <v>2850000</v>
      </c>
      <c r="AH28" s="133"/>
      <c r="AI28" s="134">
        <v>121454</v>
      </c>
      <c r="AJ28" s="130">
        <v>963</v>
      </c>
      <c r="AK28" s="130">
        <v>0</v>
      </c>
      <c r="AL28" s="130">
        <v>11210</v>
      </c>
      <c r="AM28" s="130">
        <v>0</v>
      </c>
      <c r="AN28" s="135"/>
      <c r="AO28" s="130">
        <v>21780049</v>
      </c>
      <c r="AP28" s="130">
        <v>39371</v>
      </c>
      <c r="AQ28" s="130">
        <v>0</v>
      </c>
      <c r="AR28" s="130">
        <v>0</v>
      </c>
      <c r="AS28" s="130">
        <v>0</v>
      </c>
      <c r="AT28" s="130">
        <v>0</v>
      </c>
      <c r="AU28" s="132">
        <v>0</v>
      </c>
      <c r="AV28" s="133"/>
      <c r="AW28" s="131">
        <v>1</v>
      </c>
      <c r="AX28" s="131">
        <v>0</v>
      </c>
      <c r="AY28" s="136" t="s">
        <v>50</v>
      </c>
      <c r="AZ28" s="308" t="s">
        <v>50</v>
      </c>
      <c r="BA28" s="133"/>
      <c r="BB28" s="138">
        <v>67.66</v>
      </c>
      <c r="BC28" s="139">
        <v>10897258</v>
      </c>
      <c r="BD28" s="139">
        <v>4915908</v>
      </c>
      <c r="BE28" s="139">
        <v>10517472</v>
      </c>
      <c r="BF28" s="139">
        <v>26330638</v>
      </c>
      <c r="BG28" s="136" t="s">
        <v>42</v>
      </c>
      <c r="BH28" s="138">
        <v>64.77</v>
      </c>
      <c r="BI28" s="130" t="s">
        <v>1759</v>
      </c>
      <c r="BJ28" s="214" t="s">
        <v>42</v>
      </c>
    </row>
    <row r="29" spans="1:62" s="177" customFormat="1" ht="11.25" customHeight="1" x14ac:dyDescent="0.15">
      <c r="A29" s="335" t="s">
        <v>109</v>
      </c>
      <c r="B29" s="47" t="s">
        <v>107</v>
      </c>
      <c r="C29" s="52" t="s">
        <v>108</v>
      </c>
      <c r="D29" s="52" t="s">
        <v>1760</v>
      </c>
      <c r="E29" s="52" t="s">
        <v>111</v>
      </c>
      <c r="F29" s="172"/>
      <c r="G29" s="52">
        <v>25300</v>
      </c>
      <c r="H29" s="47">
        <v>10000</v>
      </c>
      <c r="I29" s="47">
        <v>591</v>
      </c>
      <c r="J29" s="47">
        <v>113</v>
      </c>
      <c r="K29" s="47">
        <v>4</v>
      </c>
      <c r="L29" s="47">
        <v>6</v>
      </c>
      <c r="M29" s="47">
        <v>300</v>
      </c>
      <c r="N29" s="47">
        <v>0</v>
      </c>
      <c r="O29" s="47">
        <v>591</v>
      </c>
      <c r="P29" s="47">
        <v>0</v>
      </c>
      <c r="Q29" s="47">
        <v>0</v>
      </c>
      <c r="R29" s="47">
        <v>0</v>
      </c>
      <c r="S29" s="47">
        <v>0</v>
      </c>
      <c r="T29" s="47">
        <v>0</v>
      </c>
      <c r="U29" s="47">
        <v>0</v>
      </c>
      <c r="V29" s="47">
        <v>0</v>
      </c>
      <c r="W29" s="47">
        <v>0</v>
      </c>
      <c r="X29" s="47">
        <v>0</v>
      </c>
      <c r="Y29" s="47">
        <v>1200</v>
      </c>
      <c r="Z29" s="47">
        <v>10</v>
      </c>
      <c r="AA29" s="80">
        <v>1</v>
      </c>
      <c r="AB29" s="80">
        <v>0</v>
      </c>
      <c r="AC29" s="80">
        <v>0</v>
      </c>
      <c r="AD29" s="47">
        <v>160</v>
      </c>
      <c r="AE29" s="47">
        <v>200000</v>
      </c>
      <c r="AF29" s="47">
        <v>120</v>
      </c>
      <c r="AG29" s="85">
        <v>1800000</v>
      </c>
      <c r="AH29" s="88"/>
      <c r="AI29" s="121">
        <v>53000</v>
      </c>
      <c r="AJ29" s="47">
        <v>0</v>
      </c>
      <c r="AK29" s="47">
        <v>0</v>
      </c>
      <c r="AL29" s="47">
        <v>16000</v>
      </c>
      <c r="AM29" s="47">
        <v>0</v>
      </c>
      <c r="AN29" s="122"/>
      <c r="AO29" s="47">
        <v>3500000</v>
      </c>
      <c r="AP29" s="47">
        <v>0</v>
      </c>
      <c r="AQ29" s="47">
        <v>18000</v>
      </c>
      <c r="AR29" s="47">
        <v>0</v>
      </c>
      <c r="AS29" s="47">
        <v>0</v>
      </c>
      <c r="AT29" s="47">
        <v>30000</v>
      </c>
      <c r="AU29" s="85"/>
      <c r="AV29" s="88"/>
      <c r="AW29" s="80">
        <v>1</v>
      </c>
      <c r="AX29" s="80">
        <v>0</v>
      </c>
      <c r="AY29" s="50" t="s">
        <v>50</v>
      </c>
      <c r="AZ29" s="306" t="s">
        <v>41</v>
      </c>
      <c r="BA29" s="88"/>
      <c r="BB29" s="78">
        <v>47.35</v>
      </c>
      <c r="BC29" s="75">
        <v>4075298</v>
      </c>
      <c r="BD29" s="75">
        <v>3304018</v>
      </c>
      <c r="BE29" s="75">
        <v>2748901</v>
      </c>
      <c r="BF29" s="75">
        <v>10246313</v>
      </c>
      <c r="BG29" s="50" t="s">
        <v>42</v>
      </c>
      <c r="BH29" s="78">
        <v>43.32</v>
      </c>
      <c r="BI29" s="130"/>
      <c r="BJ29" s="213" t="s">
        <v>46</v>
      </c>
    </row>
    <row r="30" spans="1:62" s="177" customFormat="1" ht="11.25" customHeight="1" x14ac:dyDescent="0.15">
      <c r="A30" s="335" t="s">
        <v>352</v>
      </c>
      <c r="B30" s="47" t="s">
        <v>665</v>
      </c>
      <c r="C30" s="52" t="s">
        <v>1761</v>
      </c>
      <c r="D30" s="52" t="s">
        <v>1762</v>
      </c>
      <c r="E30" s="52" t="s">
        <v>667</v>
      </c>
      <c r="F30" s="172"/>
      <c r="G30" s="52">
        <v>60000</v>
      </c>
      <c r="H30" s="47">
        <v>27500</v>
      </c>
      <c r="I30" s="47">
        <v>980</v>
      </c>
      <c r="J30" s="47">
        <v>15</v>
      </c>
      <c r="K30" s="47">
        <v>0</v>
      </c>
      <c r="L30" s="47">
        <v>2</v>
      </c>
      <c r="M30" s="47">
        <v>0</v>
      </c>
      <c r="N30" s="47">
        <v>2</v>
      </c>
      <c r="O30" s="47">
        <v>980</v>
      </c>
      <c r="P30" s="47">
        <v>0</v>
      </c>
      <c r="Q30" s="47">
        <v>450</v>
      </c>
      <c r="R30" s="47">
        <v>12</v>
      </c>
      <c r="S30" s="47">
        <v>0</v>
      </c>
      <c r="T30" s="47">
        <v>0</v>
      </c>
      <c r="U30" s="47">
        <v>0</v>
      </c>
      <c r="V30" s="47">
        <v>0</v>
      </c>
      <c r="W30" s="47">
        <v>450</v>
      </c>
      <c r="X30" s="47">
        <v>0</v>
      </c>
      <c r="Y30" s="47">
        <v>2000</v>
      </c>
      <c r="Z30" s="47">
        <v>150</v>
      </c>
      <c r="AA30" s="80">
        <v>0.99</v>
      </c>
      <c r="AB30" s="80">
        <v>0</v>
      </c>
      <c r="AC30" s="80">
        <v>0.01</v>
      </c>
      <c r="AD30" s="47">
        <v>125</v>
      </c>
      <c r="AE30" s="47">
        <v>314000</v>
      </c>
      <c r="AF30" s="47">
        <v>125</v>
      </c>
      <c r="AG30" s="85">
        <v>2000000</v>
      </c>
      <c r="AH30" s="88" t="s">
        <v>1763</v>
      </c>
      <c r="AI30" s="121">
        <v>64390</v>
      </c>
      <c r="AJ30" s="47">
        <v>0</v>
      </c>
      <c r="AK30" s="47">
        <v>0</v>
      </c>
      <c r="AL30" s="47">
        <v>0</v>
      </c>
      <c r="AM30" s="47"/>
      <c r="AN30" s="122"/>
      <c r="AO30" s="47">
        <v>1044255</v>
      </c>
      <c r="AP30" s="47">
        <v>231340</v>
      </c>
      <c r="AQ30" s="47">
        <v>0</v>
      </c>
      <c r="AR30" s="47">
        <v>0</v>
      </c>
      <c r="AS30" s="47">
        <v>500</v>
      </c>
      <c r="AT30" s="47">
        <v>0</v>
      </c>
      <c r="AU30" s="85"/>
      <c r="AV30" s="88"/>
      <c r="AW30" s="80">
        <v>0.5</v>
      </c>
      <c r="AX30" s="80">
        <v>0.5</v>
      </c>
      <c r="AY30" s="50" t="s">
        <v>50</v>
      </c>
      <c r="AZ30" s="306" t="s">
        <v>50</v>
      </c>
      <c r="BA30" s="88"/>
      <c r="BB30" s="78">
        <v>81</v>
      </c>
      <c r="BC30" s="75">
        <v>7103260</v>
      </c>
      <c r="BD30" s="75">
        <v>13834630</v>
      </c>
      <c r="BE30" s="75">
        <v>7121890</v>
      </c>
      <c r="BF30" s="75">
        <v>28570560</v>
      </c>
      <c r="BG30" s="50" t="s">
        <v>42</v>
      </c>
      <c r="BH30" s="78">
        <v>61</v>
      </c>
      <c r="BI30" s="130" t="s">
        <v>1764</v>
      </c>
      <c r="BJ30" s="213" t="s">
        <v>46</v>
      </c>
    </row>
    <row r="31" spans="1:62" s="292" customFormat="1" ht="11.25" customHeight="1" x14ac:dyDescent="0.15">
      <c r="A31" s="336" t="s">
        <v>53</v>
      </c>
      <c r="B31" s="294"/>
      <c r="C31" s="295"/>
      <c r="D31" s="295"/>
      <c r="E31" s="295"/>
      <c r="F31" s="296"/>
      <c r="G31" s="295"/>
      <c r="H31" s="294"/>
      <c r="I31" s="294"/>
      <c r="J31" s="294"/>
      <c r="K31" s="294"/>
      <c r="L31" s="294"/>
      <c r="M31" s="294"/>
      <c r="N31" s="294"/>
      <c r="O31" s="294"/>
      <c r="P31" s="294"/>
      <c r="Q31" s="294"/>
      <c r="R31" s="294"/>
      <c r="S31" s="294"/>
      <c r="T31" s="294"/>
      <c r="U31" s="294"/>
      <c r="V31" s="294"/>
      <c r="W31" s="294"/>
      <c r="X31" s="294"/>
      <c r="Y31" s="294"/>
      <c r="Z31" s="294"/>
      <c r="AA31" s="297"/>
      <c r="AB31" s="297"/>
      <c r="AC31" s="297"/>
      <c r="AD31" s="294"/>
      <c r="AE31" s="294"/>
      <c r="AF31" s="294"/>
      <c r="AG31" s="298"/>
      <c r="AH31" s="299"/>
      <c r="AI31" s="300"/>
      <c r="AJ31" s="294"/>
      <c r="AK31" s="294"/>
      <c r="AL31" s="294"/>
      <c r="AM31" s="294"/>
      <c r="AN31" s="301"/>
      <c r="AO31" s="294"/>
      <c r="AP31" s="294"/>
      <c r="AQ31" s="294"/>
      <c r="AR31" s="294"/>
      <c r="AS31" s="294"/>
      <c r="AT31" s="294"/>
      <c r="AU31" s="298"/>
      <c r="AV31" s="299"/>
      <c r="AW31" s="297"/>
      <c r="AX31" s="297"/>
      <c r="AY31" s="302"/>
      <c r="AZ31" s="307"/>
      <c r="BA31" s="299"/>
      <c r="BB31" s="303"/>
      <c r="BC31" s="304"/>
      <c r="BD31" s="304"/>
      <c r="BE31" s="304"/>
      <c r="BF31" s="304"/>
      <c r="BG31" s="302"/>
      <c r="BH31" s="303"/>
      <c r="BI31" s="305"/>
      <c r="BJ31" s="337"/>
    </row>
    <row r="32" spans="1:62" s="177" customFormat="1" ht="11.25" customHeight="1" x14ac:dyDescent="0.15">
      <c r="A32" s="192" t="s">
        <v>137</v>
      </c>
      <c r="B32" s="47" t="s">
        <v>170</v>
      </c>
      <c r="C32" s="52" t="s">
        <v>187</v>
      </c>
      <c r="D32" s="52" t="s">
        <v>205</v>
      </c>
      <c r="E32" s="52" t="s">
        <v>224</v>
      </c>
      <c r="F32" s="172"/>
      <c r="G32" s="52">
        <v>8300</v>
      </c>
      <c r="H32" s="47">
        <v>4100</v>
      </c>
      <c r="I32" s="47">
        <v>400</v>
      </c>
      <c r="J32" s="47">
        <v>22</v>
      </c>
      <c r="K32" s="47">
        <v>12</v>
      </c>
      <c r="L32" s="47">
        <v>2</v>
      </c>
      <c r="M32" s="47">
        <v>430</v>
      </c>
      <c r="N32" s="47">
        <v>135</v>
      </c>
      <c r="O32" s="47">
        <v>400</v>
      </c>
      <c r="P32" s="47">
        <v>10</v>
      </c>
      <c r="Q32" s="47">
        <v>22</v>
      </c>
      <c r="R32" s="47"/>
      <c r="S32" s="47"/>
      <c r="T32" s="47"/>
      <c r="U32" s="47">
        <v>15</v>
      </c>
      <c r="V32" s="47"/>
      <c r="W32" s="47"/>
      <c r="X32" s="47"/>
      <c r="Y32" s="47">
        <v>975</v>
      </c>
      <c r="Z32" s="47">
        <v>0</v>
      </c>
      <c r="AA32" s="80">
        <v>0.94</v>
      </c>
      <c r="AB32" s="80">
        <v>0.04</v>
      </c>
      <c r="AC32" s="80">
        <v>0.02</v>
      </c>
      <c r="AD32" s="47">
        <v>100</v>
      </c>
      <c r="AE32" s="47">
        <v>90000</v>
      </c>
      <c r="AF32" s="47">
        <v>100</v>
      </c>
      <c r="AG32" s="85">
        <v>825000</v>
      </c>
      <c r="AH32" s="88"/>
      <c r="AI32" s="121">
        <v>142182</v>
      </c>
      <c r="AJ32" s="47">
        <v>10</v>
      </c>
      <c r="AK32" s="47">
        <v>0</v>
      </c>
      <c r="AL32" s="47">
        <v>17868</v>
      </c>
      <c r="AM32" s="47"/>
      <c r="AN32" s="122"/>
      <c r="AO32" s="47">
        <v>610045</v>
      </c>
      <c r="AP32" s="47"/>
      <c r="AQ32" s="47">
        <v>587449</v>
      </c>
      <c r="AR32" s="47"/>
      <c r="AS32" s="47"/>
      <c r="AT32" s="47"/>
      <c r="AU32" s="85"/>
      <c r="AV32" s="88"/>
      <c r="AW32" s="80">
        <v>0.77</v>
      </c>
      <c r="AX32" s="80">
        <v>0.23</v>
      </c>
      <c r="AY32" s="50" t="s">
        <v>41</v>
      </c>
      <c r="AZ32" s="306" t="s">
        <v>41</v>
      </c>
      <c r="BA32" s="88"/>
      <c r="BB32" s="78">
        <v>69.36</v>
      </c>
      <c r="BC32" s="75">
        <v>9554627</v>
      </c>
      <c r="BD32" s="75">
        <v>9815287</v>
      </c>
      <c r="BE32" s="75">
        <v>10748715</v>
      </c>
      <c r="BF32" s="75">
        <v>32218630</v>
      </c>
      <c r="BG32" s="50" t="s">
        <v>42</v>
      </c>
      <c r="BH32" s="78">
        <v>67.900000000000006</v>
      </c>
      <c r="BI32" s="130"/>
      <c r="BJ32" s="213" t="s">
        <v>42</v>
      </c>
    </row>
    <row r="33" spans="1:62" s="177" customFormat="1" ht="11.25" customHeight="1" x14ac:dyDescent="0.15">
      <c r="A33" s="338" t="s">
        <v>353</v>
      </c>
      <c r="B33" s="47" t="s">
        <v>1765</v>
      </c>
      <c r="C33" s="52" t="s">
        <v>1766</v>
      </c>
      <c r="D33" s="52" t="s">
        <v>1767</v>
      </c>
      <c r="E33" s="52" t="s">
        <v>1768</v>
      </c>
      <c r="F33" s="172"/>
      <c r="G33" s="52">
        <v>17132</v>
      </c>
      <c r="H33" s="47">
        <v>5270</v>
      </c>
      <c r="I33" s="47">
        <v>645</v>
      </c>
      <c r="J33" s="47">
        <v>17</v>
      </c>
      <c r="K33" s="47">
        <v>2</v>
      </c>
      <c r="L33" s="47">
        <v>2</v>
      </c>
      <c r="M33" s="47">
        <v>320</v>
      </c>
      <c r="N33" s="47">
        <v>0</v>
      </c>
      <c r="O33" s="47">
        <v>645</v>
      </c>
      <c r="P33" s="47">
        <v>0</v>
      </c>
      <c r="Q33" s="47">
        <v>2000</v>
      </c>
      <c r="R33" s="47">
        <v>70</v>
      </c>
      <c r="S33" s="47">
        <v>30</v>
      </c>
      <c r="T33" s="47">
        <v>0</v>
      </c>
      <c r="U33" s="47">
        <v>0</v>
      </c>
      <c r="V33" s="47">
        <v>0</v>
      </c>
      <c r="W33" s="47">
        <v>0</v>
      </c>
      <c r="X33" s="47">
        <v>0</v>
      </c>
      <c r="Y33" s="47">
        <v>773</v>
      </c>
      <c r="Z33" s="47">
        <v>20</v>
      </c>
      <c r="AA33" s="80">
        <v>0.24</v>
      </c>
      <c r="AB33" s="80">
        <v>0.76</v>
      </c>
      <c r="AC33" s="80">
        <v>0</v>
      </c>
      <c r="AD33" s="47">
        <v>94</v>
      </c>
      <c r="AE33" s="47">
        <v>380000</v>
      </c>
      <c r="AF33" s="47">
        <v>80</v>
      </c>
      <c r="AG33" s="85">
        <v>1400000</v>
      </c>
      <c r="AH33" s="88"/>
      <c r="AI33" s="121">
        <v>91494</v>
      </c>
      <c r="AJ33" s="47">
        <v>0</v>
      </c>
      <c r="AK33" s="47">
        <v>0</v>
      </c>
      <c r="AL33" s="47">
        <v>15207</v>
      </c>
      <c r="AM33" s="47">
        <v>0</v>
      </c>
      <c r="AN33" s="122" t="s">
        <v>1769</v>
      </c>
      <c r="AO33" s="47">
        <v>1169839</v>
      </c>
      <c r="AP33" s="47">
        <v>0</v>
      </c>
      <c r="AQ33" s="47">
        <v>0</v>
      </c>
      <c r="AR33" s="47">
        <v>0</v>
      </c>
      <c r="AS33" s="47">
        <v>0</v>
      </c>
      <c r="AT33" s="47">
        <v>0</v>
      </c>
      <c r="AU33" s="85">
        <v>0</v>
      </c>
      <c r="AV33" s="88" t="s">
        <v>1769</v>
      </c>
      <c r="AW33" s="80">
        <v>1</v>
      </c>
      <c r="AX33" s="80">
        <v>0</v>
      </c>
      <c r="AY33" s="50" t="s">
        <v>50</v>
      </c>
      <c r="AZ33" s="306" t="s">
        <v>50</v>
      </c>
      <c r="BA33" s="88" t="s">
        <v>1769</v>
      </c>
      <c r="BB33" s="78">
        <v>77</v>
      </c>
      <c r="BC33" s="75">
        <v>18338146</v>
      </c>
      <c r="BD33" s="75">
        <v>5173518</v>
      </c>
      <c r="BE33" s="75">
        <v>7043941</v>
      </c>
      <c r="BF33" s="75">
        <v>53722560</v>
      </c>
      <c r="BG33" s="50" t="s">
        <v>42</v>
      </c>
      <c r="BH33" s="78">
        <v>77</v>
      </c>
      <c r="BI33" s="130" t="s">
        <v>1770</v>
      </c>
      <c r="BJ33" s="213" t="s">
        <v>46</v>
      </c>
    </row>
    <row r="34" spans="1:62" s="177" customFormat="1" ht="11.25" customHeight="1" x14ac:dyDescent="0.15">
      <c r="A34" s="335" t="s">
        <v>138</v>
      </c>
      <c r="B34" s="47" t="s">
        <v>1771</v>
      </c>
      <c r="C34" s="52" t="s">
        <v>1772</v>
      </c>
      <c r="D34" s="52" t="s">
        <v>1773</v>
      </c>
      <c r="E34" s="52" t="s">
        <v>1774</v>
      </c>
      <c r="F34" s="172"/>
      <c r="G34" s="52">
        <v>16000</v>
      </c>
      <c r="H34" s="47">
        <v>16000</v>
      </c>
      <c r="I34" s="47">
        <v>400</v>
      </c>
      <c r="J34" s="47">
        <v>0</v>
      </c>
      <c r="K34" s="47">
        <v>6</v>
      </c>
      <c r="L34" s="47">
        <v>13</v>
      </c>
      <c r="M34" s="47">
        <v>150</v>
      </c>
      <c r="N34" s="47">
        <v>8</v>
      </c>
      <c r="O34" s="47">
        <v>250</v>
      </c>
      <c r="P34" s="47">
        <v>0</v>
      </c>
      <c r="Q34" s="47">
        <v>3000</v>
      </c>
      <c r="R34" s="47">
        <v>10</v>
      </c>
      <c r="S34" s="47">
        <v>30</v>
      </c>
      <c r="T34" s="47">
        <v>0</v>
      </c>
      <c r="U34" s="47">
        <v>1200</v>
      </c>
      <c r="V34" s="47">
        <v>60</v>
      </c>
      <c r="W34" s="47">
        <v>1200</v>
      </c>
      <c r="X34" s="47">
        <v>150</v>
      </c>
      <c r="Y34" s="47">
        <v>300</v>
      </c>
      <c r="Z34" s="47">
        <v>500</v>
      </c>
      <c r="AA34" s="80">
        <v>0.19</v>
      </c>
      <c r="AB34" s="80">
        <v>0.81</v>
      </c>
      <c r="AC34" s="80">
        <v>0</v>
      </c>
      <c r="AD34" s="47">
        <v>153</v>
      </c>
      <c r="AE34" s="47">
        <v>380000</v>
      </c>
      <c r="AF34" s="47">
        <v>123</v>
      </c>
      <c r="AG34" s="85">
        <v>920000</v>
      </c>
      <c r="AH34" s="88"/>
      <c r="AI34" s="121">
        <v>515624</v>
      </c>
      <c r="AJ34" s="47">
        <v>0</v>
      </c>
      <c r="AK34" s="47">
        <v>703</v>
      </c>
      <c r="AL34" s="47">
        <v>15638</v>
      </c>
      <c r="AM34" s="47"/>
      <c r="AN34" s="122"/>
      <c r="AO34" s="47">
        <v>0</v>
      </c>
      <c r="AP34" s="47"/>
      <c r="AQ34" s="47">
        <v>2040000</v>
      </c>
      <c r="AR34" s="47"/>
      <c r="AS34" s="47">
        <v>1300000</v>
      </c>
      <c r="AT34" s="47"/>
      <c r="AU34" s="85"/>
      <c r="AV34" s="88"/>
      <c r="AW34" s="80">
        <v>0.4</v>
      </c>
      <c r="AX34" s="80">
        <v>0.6</v>
      </c>
      <c r="AY34" s="50" t="s">
        <v>95</v>
      </c>
      <c r="AZ34" s="306" t="s">
        <v>95</v>
      </c>
      <c r="BA34" s="88"/>
      <c r="BB34" s="78">
        <v>70</v>
      </c>
      <c r="BC34" s="75">
        <v>13420000</v>
      </c>
      <c r="BD34" s="75">
        <v>81906000</v>
      </c>
      <c r="BE34" s="75">
        <v>37510000</v>
      </c>
      <c r="BF34" s="75">
        <v>132837156</v>
      </c>
      <c r="BG34" s="50" t="s">
        <v>42</v>
      </c>
      <c r="BH34" s="78">
        <v>68</v>
      </c>
      <c r="BI34" s="130"/>
      <c r="BJ34" s="213" t="s">
        <v>42</v>
      </c>
    </row>
    <row r="35" spans="1:62" s="177" customFormat="1" ht="11.25" customHeight="1" x14ac:dyDescent="0.15">
      <c r="A35" s="192" t="s">
        <v>139</v>
      </c>
      <c r="B35" s="47" t="s">
        <v>1775</v>
      </c>
      <c r="C35" s="52" t="s">
        <v>672</v>
      </c>
      <c r="D35" s="52" t="s">
        <v>1776</v>
      </c>
      <c r="E35" s="52" t="s">
        <v>674</v>
      </c>
      <c r="F35" s="172"/>
      <c r="G35" s="52">
        <v>32045</v>
      </c>
      <c r="H35" s="47">
        <v>9668</v>
      </c>
      <c r="I35" s="47">
        <v>324</v>
      </c>
      <c r="J35" s="47">
        <v>22</v>
      </c>
      <c r="K35" s="47">
        <v>10</v>
      </c>
      <c r="L35" s="47">
        <v>14</v>
      </c>
      <c r="M35" s="47">
        <v>243</v>
      </c>
      <c r="N35" s="47">
        <v>324</v>
      </c>
      <c r="O35" s="47"/>
      <c r="P35" s="47"/>
      <c r="Q35" s="47"/>
      <c r="R35" s="47"/>
      <c r="S35" s="47"/>
      <c r="T35" s="47"/>
      <c r="U35" s="47"/>
      <c r="V35" s="47"/>
      <c r="W35" s="47"/>
      <c r="X35" s="47"/>
      <c r="Y35" s="47">
        <v>335</v>
      </c>
      <c r="Z35" s="47">
        <v>139</v>
      </c>
      <c r="AA35" s="80">
        <v>0.24</v>
      </c>
      <c r="AB35" s="80">
        <v>0.01</v>
      </c>
      <c r="AC35" s="80">
        <v>0.75</v>
      </c>
      <c r="AD35" s="47"/>
      <c r="AE35" s="47"/>
      <c r="AF35" s="47"/>
      <c r="AG35" s="85"/>
      <c r="AH35" s="88"/>
      <c r="AI35" s="121">
        <v>431518</v>
      </c>
      <c r="AJ35" s="47"/>
      <c r="AK35" s="47"/>
      <c r="AL35" s="47">
        <v>88079</v>
      </c>
      <c r="AM35" s="47"/>
      <c r="AN35" s="122"/>
      <c r="AO35" s="47">
        <v>1260696</v>
      </c>
      <c r="AP35" s="47">
        <v>398115</v>
      </c>
      <c r="AQ35" s="47">
        <v>0</v>
      </c>
      <c r="AR35" s="47">
        <v>0</v>
      </c>
      <c r="AS35" s="47">
        <v>0</v>
      </c>
      <c r="AT35" s="47">
        <v>0</v>
      </c>
      <c r="AU35" s="85">
        <v>0</v>
      </c>
      <c r="AV35" s="88"/>
      <c r="AW35" s="80">
        <v>0.6</v>
      </c>
      <c r="AX35" s="80">
        <v>0.4</v>
      </c>
      <c r="AY35" s="50" t="s">
        <v>50</v>
      </c>
      <c r="AZ35" s="306" t="s">
        <v>41</v>
      </c>
      <c r="BA35" s="88"/>
      <c r="BB35" s="78">
        <v>48.65</v>
      </c>
      <c r="BC35" s="75"/>
      <c r="BD35" s="75"/>
      <c r="BE35" s="75"/>
      <c r="BF35" s="75">
        <v>90000000</v>
      </c>
      <c r="BG35" s="50" t="s">
        <v>42</v>
      </c>
      <c r="BH35" s="78">
        <v>39.76</v>
      </c>
      <c r="BI35" s="130" t="s">
        <v>1777</v>
      </c>
      <c r="BJ35" s="213" t="s">
        <v>42</v>
      </c>
    </row>
    <row r="36" spans="1:62" s="177" customFormat="1" ht="11.25" customHeight="1" x14ac:dyDescent="0.15">
      <c r="A36" s="188" t="s">
        <v>140</v>
      </c>
      <c r="B36" s="47" t="s">
        <v>171</v>
      </c>
      <c r="C36" s="52" t="s">
        <v>188</v>
      </c>
      <c r="D36" s="52" t="s">
        <v>206</v>
      </c>
      <c r="E36" s="52" t="s">
        <v>225</v>
      </c>
      <c r="F36" s="172"/>
      <c r="G36" s="52">
        <v>30517</v>
      </c>
      <c r="H36" s="47"/>
      <c r="I36" s="47">
        <v>843</v>
      </c>
      <c r="J36" s="47"/>
      <c r="K36" s="47"/>
      <c r="L36" s="47">
        <v>16</v>
      </c>
      <c r="M36" s="47"/>
      <c r="N36" s="47"/>
      <c r="O36" s="47"/>
      <c r="P36" s="47"/>
      <c r="Q36" s="47"/>
      <c r="R36" s="47"/>
      <c r="S36" s="47"/>
      <c r="T36" s="47"/>
      <c r="U36" s="47"/>
      <c r="V36" s="47"/>
      <c r="W36" s="47"/>
      <c r="X36" s="47"/>
      <c r="Y36" s="47"/>
      <c r="Z36" s="47"/>
      <c r="AA36" s="80">
        <v>1</v>
      </c>
      <c r="AB36" s="80">
        <v>0</v>
      </c>
      <c r="AC36" s="80">
        <v>0</v>
      </c>
      <c r="AD36" s="47">
        <v>173</v>
      </c>
      <c r="AE36" s="47"/>
      <c r="AF36" s="47"/>
      <c r="AG36" s="85"/>
      <c r="AH36" s="88"/>
      <c r="AI36" s="121">
        <v>197417</v>
      </c>
      <c r="AJ36" s="47">
        <v>212794</v>
      </c>
      <c r="AK36" s="47">
        <v>43400</v>
      </c>
      <c r="AL36" s="47">
        <v>45796</v>
      </c>
      <c r="AM36" s="47"/>
      <c r="AN36" s="122"/>
      <c r="AO36" s="47">
        <v>9109</v>
      </c>
      <c r="AP36" s="47">
        <v>4261</v>
      </c>
      <c r="AQ36" s="47"/>
      <c r="AR36" s="47"/>
      <c r="AS36" s="47"/>
      <c r="AT36" s="47"/>
      <c r="AU36" s="85"/>
      <c r="AV36" s="88"/>
      <c r="AW36" s="80"/>
      <c r="AX36" s="80"/>
      <c r="AY36" s="50" t="s">
        <v>41</v>
      </c>
      <c r="AZ36" s="306" t="s">
        <v>41</v>
      </c>
      <c r="BA36" s="88"/>
      <c r="BB36" s="78">
        <v>75.790000000000006</v>
      </c>
      <c r="BC36" s="75">
        <v>31319000</v>
      </c>
      <c r="BD36" s="75">
        <v>35759000</v>
      </c>
      <c r="BE36" s="75">
        <v>29955000</v>
      </c>
      <c r="BF36" s="75"/>
      <c r="BG36" s="50" t="s">
        <v>42</v>
      </c>
      <c r="BH36" s="78">
        <v>60.73</v>
      </c>
      <c r="BI36" s="130"/>
      <c r="BJ36" s="213" t="s">
        <v>42</v>
      </c>
    </row>
    <row r="37" spans="1:62" s="177" customFormat="1" ht="11.25" customHeight="1" x14ac:dyDescent="0.15">
      <c r="A37" s="279" t="s">
        <v>354</v>
      </c>
      <c r="B37" s="47" t="s">
        <v>1778</v>
      </c>
      <c r="C37" s="52" t="s">
        <v>1779</v>
      </c>
      <c r="D37" s="52" t="s">
        <v>1780</v>
      </c>
      <c r="E37" s="52" t="s">
        <v>1781</v>
      </c>
      <c r="F37" s="172"/>
      <c r="G37" s="52">
        <v>3904</v>
      </c>
      <c r="H37" s="47"/>
      <c r="I37" s="47"/>
      <c r="J37" s="47">
        <v>6</v>
      </c>
      <c r="K37" s="47"/>
      <c r="L37" s="47"/>
      <c r="M37" s="47"/>
      <c r="N37" s="47"/>
      <c r="O37" s="47"/>
      <c r="P37" s="47"/>
      <c r="Q37" s="47"/>
      <c r="R37" s="47"/>
      <c r="S37" s="47"/>
      <c r="T37" s="47"/>
      <c r="U37" s="47"/>
      <c r="V37" s="47"/>
      <c r="W37" s="47"/>
      <c r="X37" s="47"/>
      <c r="Y37" s="47">
        <v>149</v>
      </c>
      <c r="Z37" s="47">
        <v>0</v>
      </c>
      <c r="AA37" s="80">
        <v>1</v>
      </c>
      <c r="AB37" s="80">
        <v>0</v>
      </c>
      <c r="AC37" s="80">
        <v>0</v>
      </c>
      <c r="AD37" s="47">
        <v>0</v>
      </c>
      <c r="AE37" s="47">
        <v>0</v>
      </c>
      <c r="AF37" s="47">
        <v>13</v>
      </c>
      <c r="AG37" s="85">
        <v>38000</v>
      </c>
      <c r="AH37" s="88"/>
      <c r="AI37" s="121">
        <v>18</v>
      </c>
      <c r="AJ37" s="47"/>
      <c r="AK37" s="47"/>
      <c r="AL37" s="47"/>
      <c r="AM37" s="47"/>
      <c r="AN37" s="122"/>
      <c r="AO37" s="47"/>
      <c r="AP37" s="47">
        <v>6600</v>
      </c>
      <c r="AQ37" s="47"/>
      <c r="AR37" s="47"/>
      <c r="AS37" s="47"/>
      <c r="AT37" s="47"/>
      <c r="AU37" s="85"/>
      <c r="AV37" s="88"/>
      <c r="AW37" s="80">
        <v>0</v>
      </c>
      <c r="AX37" s="80">
        <v>1</v>
      </c>
      <c r="AY37" s="50" t="s">
        <v>50</v>
      </c>
      <c r="AZ37" s="306" t="s">
        <v>50</v>
      </c>
      <c r="BA37" s="88"/>
      <c r="BB37" s="78"/>
      <c r="BC37" s="75">
        <v>96000</v>
      </c>
      <c r="BD37" s="75">
        <v>40000</v>
      </c>
      <c r="BE37" s="75">
        <v>48000</v>
      </c>
      <c r="BF37" s="75">
        <v>184000</v>
      </c>
      <c r="BG37" s="50" t="s">
        <v>42</v>
      </c>
      <c r="BH37" s="78"/>
      <c r="BI37" s="130"/>
      <c r="BJ37" s="213"/>
    </row>
    <row r="38" spans="1:62" s="177" customFormat="1" ht="11.25" customHeight="1" x14ac:dyDescent="0.15">
      <c r="A38" s="188" t="s">
        <v>141</v>
      </c>
      <c r="B38" s="47" t="s">
        <v>1782</v>
      </c>
      <c r="C38" s="52" t="s">
        <v>39</v>
      </c>
      <c r="D38" s="52" t="s">
        <v>1783</v>
      </c>
      <c r="E38" s="52" t="s">
        <v>1784</v>
      </c>
      <c r="F38" s="172"/>
      <c r="G38" s="52">
        <v>77000</v>
      </c>
      <c r="H38" s="47">
        <v>34000</v>
      </c>
      <c r="I38" s="47">
        <v>1538</v>
      </c>
      <c r="J38" s="47">
        <v>109</v>
      </c>
      <c r="K38" s="47">
        <v>2</v>
      </c>
      <c r="L38" s="47">
        <v>83</v>
      </c>
      <c r="M38" s="47">
        <v>522</v>
      </c>
      <c r="N38" s="47">
        <v>555</v>
      </c>
      <c r="O38" s="47">
        <v>1280</v>
      </c>
      <c r="P38" s="47">
        <v>0</v>
      </c>
      <c r="Q38" s="47">
        <v>0</v>
      </c>
      <c r="R38" s="47">
        <v>0</v>
      </c>
      <c r="S38" s="47">
        <v>0</v>
      </c>
      <c r="T38" s="47">
        <v>0</v>
      </c>
      <c r="U38" s="47">
        <v>0</v>
      </c>
      <c r="V38" s="47">
        <v>0</v>
      </c>
      <c r="W38" s="47">
        <v>0</v>
      </c>
      <c r="X38" s="47">
        <v>0</v>
      </c>
      <c r="Y38" s="47">
        <v>2483</v>
      </c>
      <c r="Z38" s="47">
        <v>530</v>
      </c>
      <c r="AA38" s="80">
        <v>1</v>
      </c>
      <c r="AB38" s="80">
        <v>0</v>
      </c>
      <c r="AC38" s="80">
        <v>0</v>
      </c>
      <c r="AD38" s="47">
        <v>180</v>
      </c>
      <c r="AE38" s="47">
        <v>265000</v>
      </c>
      <c r="AF38" s="47">
        <v>173</v>
      </c>
      <c r="AG38" s="85">
        <v>2800000</v>
      </c>
      <c r="AH38" s="88"/>
      <c r="AI38" s="121">
        <v>70000</v>
      </c>
      <c r="AJ38" s="47">
        <v>300</v>
      </c>
      <c r="AK38" s="47">
        <v>0</v>
      </c>
      <c r="AL38" s="47">
        <v>38000</v>
      </c>
      <c r="AM38" s="47"/>
      <c r="AN38" s="122"/>
      <c r="AO38" s="47">
        <v>1400000</v>
      </c>
      <c r="AP38" s="47">
        <v>70000</v>
      </c>
      <c r="AQ38" s="47"/>
      <c r="AR38" s="47"/>
      <c r="AS38" s="47"/>
      <c r="AT38" s="47">
        <v>70000</v>
      </c>
      <c r="AU38" s="85"/>
      <c r="AV38" s="88"/>
      <c r="AW38" s="80">
        <v>0.78</v>
      </c>
      <c r="AX38" s="80">
        <v>0.22</v>
      </c>
      <c r="AY38" s="50" t="s">
        <v>41</v>
      </c>
      <c r="AZ38" s="306" t="s">
        <v>41</v>
      </c>
      <c r="BA38" s="88"/>
      <c r="BB38" s="78">
        <v>68.91</v>
      </c>
      <c r="BC38" s="75">
        <v>11000000</v>
      </c>
      <c r="BD38" s="75">
        <v>5600000</v>
      </c>
      <c r="BE38" s="75">
        <v>11500000</v>
      </c>
      <c r="BF38" s="75">
        <v>28350000</v>
      </c>
      <c r="BG38" s="50" t="s">
        <v>42</v>
      </c>
      <c r="BH38" s="78">
        <v>67.23</v>
      </c>
      <c r="BI38" s="130"/>
      <c r="BJ38" s="213" t="s">
        <v>46</v>
      </c>
    </row>
    <row r="39" spans="1:62" s="177" customFormat="1" ht="11.25" customHeight="1" x14ac:dyDescent="0.15">
      <c r="A39" s="188" t="s">
        <v>142</v>
      </c>
      <c r="B39" s="47" t="s">
        <v>172</v>
      </c>
      <c r="C39" s="52" t="s">
        <v>189</v>
      </c>
      <c r="D39" s="52" t="s">
        <v>207</v>
      </c>
      <c r="E39" s="52" t="s">
        <v>227</v>
      </c>
      <c r="F39" s="172"/>
      <c r="G39" s="52">
        <v>25000</v>
      </c>
      <c r="H39" s="47">
        <v>12500</v>
      </c>
      <c r="I39" s="47">
        <v>570</v>
      </c>
      <c r="J39" s="47">
        <v>60</v>
      </c>
      <c r="K39" s="47">
        <v>36</v>
      </c>
      <c r="L39" s="47">
        <v>17</v>
      </c>
      <c r="M39" s="47">
        <v>368</v>
      </c>
      <c r="N39" s="47">
        <v>5</v>
      </c>
      <c r="O39" s="47">
        <v>455</v>
      </c>
      <c r="P39" s="47">
        <v>0</v>
      </c>
      <c r="Q39" s="47">
        <v>0</v>
      </c>
      <c r="R39" s="47">
        <v>0</v>
      </c>
      <c r="S39" s="47">
        <v>0</v>
      </c>
      <c r="T39" s="47">
        <v>0</v>
      </c>
      <c r="U39" s="47">
        <v>0</v>
      </c>
      <c r="V39" s="47">
        <v>0</v>
      </c>
      <c r="W39" s="47">
        <v>0</v>
      </c>
      <c r="X39" s="47">
        <v>0</v>
      </c>
      <c r="Y39" s="47">
        <v>563</v>
      </c>
      <c r="Z39" s="47">
        <v>145</v>
      </c>
      <c r="AA39" s="80">
        <v>0.99</v>
      </c>
      <c r="AB39" s="80">
        <v>0</v>
      </c>
      <c r="AC39" s="80">
        <v>0.01</v>
      </c>
      <c r="AD39" s="47">
        <v>12</v>
      </c>
      <c r="AE39" s="47">
        <v>3350</v>
      </c>
      <c r="AF39" s="47">
        <v>175</v>
      </c>
      <c r="AG39" s="85">
        <v>1750000</v>
      </c>
      <c r="AH39" s="88"/>
      <c r="AI39" s="121">
        <v>25592</v>
      </c>
      <c r="AJ39" s="47"/>
      <c r="AK39" s="47"/>
      <c r="AL39" s="47">
        <v>255871</v>
      </c>
      <c r="AM39" s="47"/>
      <c r="AN39" s="122"/>
      <c r="AO39" s="47">
        <v>737096</v>
      </c>
      <c r="AP39" s="47">
        <v>0</v>
      </c>
      <c r="AQ39" s="47">
        <v>2047605</v>
      </c>
      <c r="AR39" s="47">
        <v>3000</v>
      </c>
      <c r="AS39" s="47">
        <v>0</v>
      </c>
      <c r="AT39" s="47">
        <v>0</v>
      </c>
      <c r="AU39" s="85">
        <v>0</v>
      </c>
      <c r="AV39" s="88"/>
      <c r="AW39" s="80">
        <v>0.78</v>
      </c>
      <c r="AX39" s="80">
        <v>0.22</v>
      </c>
      <c r="AY39" s="50" t="s">
        <v>95</v>
      </c>
      <c r="AZ39" s="306" t="s">
        <v>95</v>
      </c>
      <c r="BA39" s="88"/>
      <c r="BB39" s="78">
        <v>83</v>
      </c>
      <c r="BC39" s="75">
        <v>9476524</v>
      </c>
      <c r="BD39" s="75">
        <v>6196519</v>
      </c>
      <c r="BE39" s="75">
        <v>10130053</v>
      </c>
      <c r="BF39" s="75">
        <v>25916548</v>
      </c>
      <c r="BG39" s="50" t="s">
        <v>42</v>
      </c>
      <c r="BH39" s="78">
        <v>83</v>
      </c>
      <c r="BI39" s="130"/>
      <c r="BJ39" s="213" t="s">
        <v>46</v>
      </c>
    </row>
    <row r="40" spans="1:62" s="177" customFormat="1" ht="11.25" customHeight="1" x14ac:dyDescent="0.15">
      <c r="A40" s="188" t="s">
        <v>64</v>
      </c>
      <c r="B40" s="47" t="s">
        <v>1785</v>
      </c>
      <c r="C40" s="52" t="s">
        <v>1786</v>
      </c>
      <c r="D40" s="52" t="s">
        <v>1787</v>
      </c>
      <c r="E40" s="52" t="s">
        <v>66</v>
      </c>
      <c r="F40" s="172"/>
      <c r="G40" s="52">
        <v>23168</v>
      </c>
      <c r="H40" s="47">
        <v>9902</v>
      </c>
      <c r="I40" s="47">
        <v>610</v>
      </c>
      <c r="J40" s="47">
        <v>130</v>
      </c>
      <c r="K40" s="47">
        <v>25</v>
      </c>
      <c r="L40" s="47">
        <v>26</v>
      </c>
      <c r="M40" s="47">
        <v>559</v>
      </c>
      <c r="N40" s="47">
        <v>0</v>
      </c>
      <c r="O40" s="47">
        <v>87</v>
      </c>
      <c r="P40" s="47">
        <v>0</v>
      </c>
      <c r="Q40" s="47">
        <v>0</v>
      </c>
      <c r="R40" s="47">
        <v>0</v>
      </c>
      <c r="S40" s="47">
        <v>0</v>
      </c>
      <c r="T40" s="47">
        <v>0</v>
      </c>
      <c r="U40" s="47">
        <v>0</v>
      </c>
      <c r="V40" s="47">
        <v>0</v>
      </c>
      <c r="W40" s="47">
        <v>0</v>
      </c>
      <c r="X40" s="47">
        <v>0</v>
      </c>
      <c r="Y40" s="47">
        <v>998</v>
      </c>
      <c r="Z40" s="47">
        <v>0</v>
      </c>
      <c r="AA40" s="80">
        <v>0.96</v>
      </c>
      <c r="AB40" s="80">
        <v>0</v>
      </c>
      <c r="AC40" s="80">
        <v>0.04</v>
      </c>
      <c r="AD40" s="47">
        <v>125</v>
      </c>
      <c r="AE40" s="47">
        <v>175325</v>
      </c>
      <c r="AF40" s="47">
        <v>97</v>
      </c>
      <c r="AG40" s="85">
        <v>7330000</v>
      </c>
      <c r="AH40" s="88"/>
      <c r="AI40" s="121"/>
      <c r="AJ40" s="47"/>
      <c r="AK40" s="47"/>
      <c r="AL40" s="47"/>
      <c r="AM40" s="47"/>
      <c r="AN40" s="122" t="s">
        <v>1788</v>
      </c>
      <c r="AO40" s="49" t="s">
        <v>275</v>
      </c>
      <c r="AP40" s="47"/>
      <c r="AQ40" s="47"/>
      <c r="AR40" s="47"/>
      <c r="AS40" s="47"/>
      <c r="AT40" s="47"/>
      <c r="AU40" s="85"/>
      <c r="AV40" s="88" t="s">
        <v>1789</v>
      </c>
      <c r="AW40" s="342" t="s">
        <v>275</v>
      </c>
      <c r="AX40" s="80"/>
      <c r="AY40" s="50" t="s">
        <v>41</v>
      </c>
      <c r="AZ40" s="306" t="s">
        <v>41</v>
      </c>
      <c r="BA40" s="88" t="s">
        <v>1790</v>
      </c>
      <c r="BB40" s="78">
        <v>55.37</v>
      </c>
      <c r="BC40" s="75">
        <v>3036677</v>
      </c>
      <c r="BD40" s="75">
        <v>6707167</v>
      </c>
      <c r="BE40" s="75">
        <v>11977138</v>
      </c>
      <c r="BF40" s="75">
        <v>21720982</v>
      </c>
      <c r="BG40" s="50" t="s">
        <v>42</v>
      </c>
      <c r="BH40" s="78">
        <v>48.88</v>
      </c>
      <c r="BI40" s="130" t="s">
        <v>1791</v>
      </c>
      <c r="BJ40" s="213" t="s">
        <v>42</v>
      </c>
    </row>
    <row r="41" spans="1:62" s="292" customFormat="1" ht="11.25" customHeight="1" x14ac:dyDescent="0.15">
      <c r="A41" s="189" t="s">
        <v>156</v>
      </c>
      <c r="B41" s="294"/>
      <c r="C41" s="295"/>
      <c r="D41" s="295"/>
      <c r="E41" s="295"/>
      <c r="F41" s="296"/>
      <c r="G41" s="295"/>
      <c r="H41" s="294"/>
      <c r="I41" s="294"/>
      <c r="J41" s="294"/>
      <c r="K41" s="294"/>
      <c r="L41" s="294"/>
      <c r="M41" s="294"/>
      <c r="N41" s="294"/>
      <c r="O41" s="294"/>
      <c r="P41" s="294"/>
      <c r="Q41" s="294"/>
      <c r="R41" s="294"/>
      <c r="S41" s="294"/>
      <c r="T41" s="294"/>
      <c r="U41" s="294"/>
      <c r="V41" s="294"/>
      <c r="W41" s="294"/>
      <c r="X41" s="294"/>
      <c r="Y41" s="294"/>
      <c r="Z41" s="294"/>
      <c r="AA41" s="297"/>
      <c r="AB41" s="297"/>
      <c r="AC41" s="297"/>
      <c r="AD41" s="294"/>
      <c r="AE41" s="294"/>
      <c r="AF41" s="294"/>
      <c r="AG41" s="298"/>
      <c r="AH41" s="299"/>
      <c r="AI41" s="300"/>
      <c r="AJ41" s="294"/>
      <c r="AK41" s="294"/>
      <c r="AL41" s="294"/>
      <c r="AM41" s="294"/>
      <c r="AN41" s="301"/>
      <c r="AO41" s="294"/>
      <c r="AP41" s="294"/>
      <c r="AQ41" s="294"/>
      <c r="AR41" s="294"/>
      <c r="AS41" s="294"/>
      <c r="AT41" s="294"/>
      <c r="AU41" s="298"/>
      <c r="AV41" s="299"/>
      <c r="AW41" s="297"/>
      <c r="AX41" s="297"/>
      <c r="AY41" s="302"/>
      <c r="AZ41" s="307"/>
      <c r="BA41" s="299"/>
      <c r="BB41" s="303"/>
      <c r="BC41" s="304"/>
      <c r="BD41" s="304"/>
      <c r="BE41" s="304"/>
      <c r="BF41" s="304"/>
      <c r="BG41" s="302"/>
      <c r="BH41" s="303"/>
      <c r="BI41" s="305"/>
      <c r="BJ41" s="337"/>
    </row>
    <row r="42" spans="1:62" s="177" customFormat="1" ht="11.25" customHeight="1" x14ac:dyDescent="0.15">
      <c r="A42" s="188" t="s">
        <v>334</v>
      </c>
      <c r="B42" s="47" t="s">
        <v>335</v>
      </c>
      <c r="C42" s="52" t="s">
        <v>336</v>
      </c>
      <c r="D42" s="52" t="s">
        <v>1792</v>
      </c>
      <c r="E42" s="52" t="s">
        <v>683</v>
      </c>
      <c r="F42" s="172"/>
      <c r="G42" s="52">
        <v>9366</v>
      </c>
      <c r="H42" s="47">
        <v>4600</v>
      </c>
      <c r="I42" s="47">
        <v>335</v>
      </c>
      <c r="J42" s="47">
        <v>22</v>
      </c>
      <c r="K42" s="47">
        <v>2</v>
      </c>
      <c r="L42" s="47">
        <v>3</v>
      </c>
      <c r="M42" s="47">
        <v>503</v>
      </c>
      <c r="N42" s="47">
        <v>6</v>
      </c>
      <c r="O42" s="47">
        <v>165</v>
      </c>
      <c r="P42" s="47">
        <v>0</v>
      </c>
      <c r="Q42" s="47">
        <v>401</v>
      </c>
      <c r="R42" s="47">
        <v>1</v>
      </c>
      <c r="S42" s="47">
        <v>0</v>
      </c>
      <c r="T42" s="47">
        <v>0</v>
      </c>
      <c r="U42" s="47">
        <v>300</v>
      </c>
      <c r="V42" s="47">
        <v>0</v>
      </c>
      <c r="W42" s="47">
        <v>0</v>
      </c>
      <c r="X42" s="47">
        <v>0</v>
      </c>
      <c r="Y42" s="47">
        <v>664</v>
      </c>
      <c r="Z42" s="47">
        <v>0</v>
      </c>
      <c r="AA42" s="80">
        <v>0.46</v>
      </c>
      <c r="AB42" s="80">
        <v>0.54</v>
      </c>
      <c r="AC42" s="80">
        <v>0</v>
      </c>
      <c r="AD42" s="47">
        <v>107</v>
      </c>
      <c r="AE42" s="47">
        <v>209630</v>
      </c>
      <c r="AF42" s="47">
        <v>44</v>
      </c>
      <c r="AG42" s="85">
        <v>232000</v>
      </c>
      <c r="AH42" s="88"/>
      <c r="AI42" s="123">
        <v>226280</v>
      </c>
      <c r="AJ42" s="47">
        <v>0</v>
      </c>
      <c r="AK42" s="47">
        <v>0</v>
      </c>
      <c r="AL42" s="47">
        <v>19667</v>
      </c>
      <c r="AM42" s="47">
        <v>26318</v>
      </c>
      <c r="AN42" s="122" t="s">
        <v>1793</v>
      </c>
      <c r="AO42" s="49">
        <v>11081</v>
      </c>
      <c r="AP42" s="47">
        <v>0</v>
      </c>
      <c r="AQ42" s="47">
        <v>75949</v>
      </c>
      <c r="AR42" s="47">
        <v>0</v>
      </c>
      <c r="AS42" s="47">
        <v>0</v>
      </c>
      <c r="AT42" s="47">
        <v>0</v>
      </c>
      <c r="AU42" s="85">
        <v>0</v>
      </c>
      <c r="AV42" s="88"/>
      <c r="AW42" s="80">
        <v>0.86</v>
      </c>
      <c r="AX42" s="80">
        <v>0.14000000000000001</v>
      </c>
      <c r="AY42" s="50" t="s">
        <v>50</v>
      </c>
      <c r="AZ42" s="306" t="s">
        <v>95</v>
      </c>
      <c r="BA42" s="88"/>
      <c r="BB42" s="78">
        <v>61.07</v>
      </c>
      <c r="BC42" s="75">
        <v>21290073</v>
      </c>
      <c r="BD42" s="75">
        <v>17729685</v>
      </c>
      <c r="BE42" s="75">
        <v>17279889</v>
      </c>
      <c r="BF42" s="75">
        <v>57237630</v>
      </c>
      <c r="BG42" s="50" t="s">
        <v>42</v>
      </c>
      <c r="BH42" s="78">
        <v>60.34</v>
      </c>
      <c r="BI42" s="130"/>
      <c r="BJ42" s="213" t="s">
        <v>42</v>
      </c>
    </row>
    <row r="43" spans="1:62" s="292" customFormat="1" ht="11.25" customHeight="1" x14ac:dyDescent="0.15">
      <c r="A43" s="189" t="s">
        <v>157</v>
      </c>
      <c r="B43" s="294"/>
      <c r="C43" s="295"/>
      <c r="D43" s="295"/>
      <c r="E43" s="295"/>
      <c r="F43" s="296"/>
      <c r="G43" s="295"/>
      <c r="H43" s="294"/>
      <c r="I43" s="294"/>
      <c r="J43" s="294"/>
      <c r="K43" s="294"/>
      <c r="L43" s="294"/>
      <c r="M43" s="294"/>
      <c r="N43" s="294"/>
      <c r="O43" s="294"/>
      <c r="P43" s="294"/>
      <c r="Q43" s="294"/>
      <c r="R43" s="294"/>
      <c r="S43" s="294"/>
      <c r="T43" s="294"/>
      <c r="U43" s="294"/>
      <c r="V43" s="294"/>
      <c r="W43" s="294"/>
      <c r="X43" s="294"/>
      <c r="Y43" s="294"/>
      <c r="Z43" s="294"/>
      <c r="AA43" s="297"/>
      <c r="AB43" s="297"/>
      <c r="AC43" s="297"/>
      <c r="AD43" s="294"/>
      <c r="AE43" s="294"/>
      <c r="AF43" s="294"/>
      <c r="AG43" s="298"/>
      <c r="AH43" s="299"/>
      <c r="AI43" s="300"/>
      <c r="AJ43" s="294"/>
      <c r="AK43" s="294"/>
      <c r="AL43" s="294"/>
      <c r="AM43" s="294"/>
      <c r="AN43" s="301"/>
      <c r="AO43" s="294"/>
      <c r="AP43" s="294"/>
      <c r="AQ43" s="294"/>
      <c r="AR43" s="294"/>
      <c r="AS43" s="294"/>
      <c r="AT43" s="294"/>
      <c r="AU43" s="298"/>
      <c r="AV43" s="299"/>
      <c r="AW43" s="297"/>
      <c r="AX43" s="297"/>
      <c r="AY43" s="302"/>
      <c r="AZ43" s="307"/>
      <c r="BA43" s="299"/>
      <c r="BB43" s="303"/>
      <c r="BC43" s="304"/>
      <c r="BD43" s="304"/>
      <c r="BE43" s="304"/>
      <c r="BF43" s="304"/>
      <c r="BG43" s="302"/>
      <c r="BH43" s="303"/>
      <c r="BI43" s="305"/>
      <c r="BJ43" s="337"/>
    </row>
    <row r="44" spans="1:62" s="292" customFormat="1" ht="11.25" customHeight="1" x14ac:dyDescent="0.15">
      <c r="A44" s="189" t="s">
        <v>355</v>
      </c>
      <c r="B44" s="294"/>
      <c r="C44" s="295"/>
      <c r="D44" s="295"/>
      <c r="E44" s="295"/>
      <c r="F44" s="296"/>
      <c r="G44" s="295"/>
      <c r="H44" s="294"/>
      <c r="I44" s="294"/>
      <c r="J44" s="294"/>
      <c r="K44" s="294"/>
      <c r="L44" s="294"/>
      <c r="M44" s="294"/>
      <c r="N44" s="294"/>
      <c r="O44" s="294"/>
      <c r="P44" s="294"/>
      <c r="Q44" s="294"/>
      <c r="R44" s="294"/>
      <c r="S44" s="294"/>
      <c r="T44" s="294"/>
      <c r="U44" s="294"/>
      <c r="V44" s="294"/>
      <c r="W44" s="294"/>
      <c r="X44" s="294"/>
      <c r="Y44" s="294"/>
      <c r="Z44" s="294"/>
      <c r="AA44" s="297"/>
      <c r="AB44" s="297"/>
      <c r="AC44" s="297"/>
      <c r="AD44" s="294"/>
      <c r="AE44" s="294"/>
      <c r="AF44" s="294"/>
      <c r="AG44" s="298"/>
      <c r="AH44" s="299"/>
      <c r="AI44" s="300"/>
      <c r="AJ44" s="294"/>
      <c r="AK44" s="294"/>
      <c r="AL44" s="294"/>
      <c r="AM44" s="294"/>
      <c r="AN44" s="301"/>
      <c r="AO44" s="294"/>
      <c r="AP44" s="294"/>
      <c r="AQ44" s="294"/>
      <c r="AR44" s="294"/>
      <c r="AS44" s="294"/>
      <c r="AT44" s="294"/>
      <c r="AU44" s="298"/>
      <c r="AV44" s="299"/>
      <c r="AW44" s="297"/>
      <c r="AX44" s="297"/>
      <c r="AY44" s="302"/>
      <c r="AZ44" s="307"/>
      <c r="BA44" s="299"/>
      <c r="BB44" s="303"/>
      <c r="BC44" s="304"/>
      <c r="BD44" s="304"/>
      <c r="BE44" s="304"/>
      <c r="BF44" s="304"/>
      <c r="BG44" s="302"/>
      <c r="BH44" s="303"/>
      <c r="BI44" s="305"/>
      <c r="BJ44" s="337"/>
    </row>
    <row r="45" spans="1:62" s="177" customFormat="1" ht="11.25" customHeight="1" x14ac:dyDescent="0.15">
      <c r="A45" s="188" t="s">
        <v>100</v>
      </c>
      <c r="B45" s="47" t="s">
        <v>98</v>
      </c>
      <c r="C45" s="52" t="s">
        <v>99</v>
      </c>
      <c r="D45" s="52" t="s">
        <v>101</v>
      </c>
      <c r="E45" s="52" t="s">
        <v>102</v>
      </c>
      <c r="F45" s="172"/>
      <c r="G45" s="52">
        <v>43716</v>
      </c>
      <c r="H45" s="47"/>
      <c r="I45" s="47">
        <v>1469</v>
      </c>
      <c r="J45" s="47">
        <v>20</v>
      </c>
      <c r="K45" s="47">
        <v>41</v>
      </c>
      <c r="L45" s="47">
        <v>52</v>
      </c>
      <c r="M45" s="47">
        <v>1469</v>
      </c>
      <c r="N45" s="47">
        <v>100</v>
      </c>
      <c r="O45" s="47">
        <v>1469</v>
      </c>
      <c r="P45" s="47">
        <v>0</v>
      </c>
      <c r="Q45" s="47"/>
      <c r="R45" s="47"/>
      <c r="S45" s="47"/>
      <c r="T45" s="47"/>
      <c r="U45" s="47"/>
      <c r="V45" s="47"/>
      <c r="W45" s="47"/>
      <c r="X45" s="47"/>
      <c r="Y45" s="47"/>
      <c r="Z45" s="47"/>
      <c r="AA45" s="80">
        <v>0.84</v>
      </c>
      <c r="AB45" s="80">
        <v>0</v>
      </c>
      <c r="AC45" s="80">
        <v>0.16</v>
      </c>
      <c r="AD45" s="47">
        <v>256</v>
      </c>
      <c r="AE45" s="47">
        <v>500000</v>
      </c>
      <c r="AF45" s="47">
        <v>256</v>
      </c>
      <c r="AG45" s="85">
        <v>1000000</v>
      </c>
      <c r="AH45" s="88" t="s">
        <v>1794</v>
      </c>
      <c r="AI45" s="121">
        <v>1090000</v>
      </c>
      <c r="AJ45" s="47"/>
      <c r="AK45" s="47"/>
      <c r="AL45" s="47">
        <v>4975</v>
      </c>
      <c r="AM45" s="47"/>
      <c r="AN45" s="122"/>
      <c r="AO45" s="47">
        <v>1406000</v>
      </c>
      <c r="AP45" s="47">
        <v>20570</v>
      </c>
      <c r="AQ45" s="47">
        <v>110025</v>
      </c>
      <c r="AR45" s="47">
        <v>0</v>
      </c>
      <c r="AS45" s="47">
        <v>0</v>
      </c>
      <c r="AT45" s="47">
        <v>575</v>
      </c>
      <c r="AU45" s="85"/>
      <c r="AV45" s="88"/>
      <c r="AW45" s="80">
        <v>0.91</v>
      </c>
      <c r="AX45" s="80">
        <v>0.09</v>
      </c>
      <c r="AY45" s="50" t="s">
        <v>95</v>
      </c>
      <c r="AZ45" s="306" t="s">
        <v>95</v>
      </c>
      <c r="BA45" s="88" t="s">
        <v>1795</v>
      </c>
      <c r="BB45" s="78">
        <v>56</v>
      </c>
      <c r="BC45" s="75">
        <v>227000000</v>
      </c>
      <c r="BD45" s="75">
        <v>47000000</v>
      </c>
      <c r="BE45" s="75">
        <v>60000000</v>
      </c>
      <c r="BF45" s="75">
        <v>381000000</v>
      </c>
      <c r="BG45" s="50" t="s">
        <v>42</v>
      </c>
      <c r="BH45" s="78">
        <v>55.2</v>
      </c>
      <c r="BI45" s="130" t="s">
        <v>1796</v>
      </c>
      <c r="BJ45" s="213" t="s">
        <v>46</v>
      </c>
    </row>
    <row r="46" spans="1:62" s="292" customFormat="1" ht="11.25" customHeight="1" x14ac:dyDescent="0.15">
      <c r="A46" s="189" t="s">
        <v>356</v>
      </c>
      <c r="B46" s="294"/>
      <c r="C46" s="295"/>
      <c r="D46" s="295"/>
      <c r="E46" s="295"/>
      <c r="F46" s="296"/>
      <c r="G46" s="295"/>
      <c r="H46" s="294"/>
      <c r="I46" s="294"/>
      <c r="J46" s="294"/>
      <c r="K46" s="294"/>
      <c r="L46" s="294"/>
      <c r="M46" s="294"/>
      <c r="N46" s="294"/>
      <c r="O46" s="294"/>
      <c r="P46" s="294"/>
      <c r="Q46" s="294"/>
      <c r="R46" s="294"/>
      <c r="S46" s="294"/>
      <c r="T46" s="294"/>
      <c r="U46" s="294"/>
      <c r="V46" s="294"/>
      <c r="W46" s="294"/>
      <c r="X46" s="294"/>
      <c r="Y46" s="294"/>
      <c r="Z46" s="294"/>
      <c r="AA46" s="297"/>
      <c r="AB46" s="297"/>
      <c r="AC46" s="297"/>
      <c r="AD46" s="294"/>
      <c r="AE46" s="294"/>
      <c r="AF46" s="294"/>
      <c r="AG46" s="298"/>
      <c r="AH46" s="299"/>
      <c r="AI46" s="300"/>
      <c r="AJ46" s="294"/>
      <c r="AK46" s="294"/>
      <c r="AL46" s="294"/>
      <c r="AM46" s="294"/>
      <c r="AN46" s="301"/>
      <c r="AO46" s="294"/>
      <c r="AP46" s="294"/>
      <c r="AQ46" s="294"/>
      <c r="AR46" s="294"/>
      <c r="AS46" s="294"/>
      <c r="AT46" s="294"/>
      <c r="AU46" s="298"/>
      <c r="AV46" s="299"/>
      <c r="AW46" s="297"/>
      <c r="AX46" s="297"/>
      <c r="AY46" s="302"/>
      <c r="AZ46" s="307"/>
      <c r="BA46" s="299"/>
      <c r="BB46" s="303"/>
      <c r="BC46" s="304"/>
      <c r="BD46" s="304"/>
      <c r="BE46" s="304"/>
      <c r="BF46" s="304"/>
      <c r="BG46" s="302"/>
      <c r="BH46" s="303"/>
      <c r="BI46" s="305"/>
      <c r="BJ46" s="337"/>
    </row>
    <row r="47" spans="1:62" s="177" customFormat="1" ht="11.25" customHeight="1" x14ac:dyDescent="0.15">
      <c r="A47" s="188" t="s">
        <v>143</v>
      </c>
      <c r="B47" s="47" t="s">
        <v>636</v>
      </c>
      <c r="C47" s="52" t="s">
        <v>1797</v>
      </c>
      <c r="D47" s="52" t="s">
        <v>1798</v>
      </c>
      <c r="E47" s="52" t="s">
        <v>1799</v>
      </c>
      <c r="F47" s="172"/>
      <c r="G47" s="52">
        <v>17255</v>
      </c>
      <c r="H47" s="47">
        <v>8628</v>
      </c>
      <c r="I47" s="47">
        <v>355</v>
      </c>
      <c r="J47" s="47">
        <v>20</v>
      </c>
      <c r="K47" s="47">
        <v>15</v>
      </c>
      <c r="L47" s="47">
        <v>32</v>
      </c>
      <c r="M47" s="47">
        <v>240</v>
      </c>
      <c r="N47" s="47">
        <v>240</v>
      </c>
      <c r="O47" s="47">
        <v>355</v>
      </c>
      <c r="P47" s="47">
        <v>5</v>
      </c>
      <c r="Q47" s="47">
        <v>0</v>
      </c>
      <c r="R47" s="47">
        <v>0</v>
      </c>
      <c r="S47" s="47">
        <v>0</v>
      </c>
      <c r="T47" s="47">
        <v>0</v>
      </c>
      <c r="U47" s="47">
        <v>0</v>
      </c>
      <c r="V47" s="47">
        <v>0</v>
      </c>
      <c r="W47" s="47">
        <v>0</v>
      </c>
      <c r="X47" s="47">
        <v>0</v>
      </c>
      <c r="Y47" s="47">
        <v>353</v>
      </c>
      <c r="Z47" s="47">
        <v>0</v>
      </c>
      <c r="AA47" s="80">
        <v>0.98</v>
      </c>
      <c r="AB47" s="80">
        <v>0</v>
      </c>
      <c r="AC47" s="80">
        <v>0.02</v>
      </c>
      <c r="AD47" s="47">
        <v>69</v>
      </c>
      <c r="AE47" s="47">
        <v>91400</v>
      </c>
      <c r="AF47" s="47">
        <v>84</v>
      </c>
      <c r="AG47" s="85">
        <v>1840500</v>
      </c>
      <c r="AH47" s="88"/>
      <c r="AI47" s="121">
        <v>32022</v>
      </c>
      <c r="AJ47" s="47">
        <v>0</v>
      </c>
      <c r="AK47" s="47">
        <v>0</v>
      </c>
      <c r="AL47" s="47">
        <v>23944</v>
      </c>
      <c r="AM47" s="47">
        <v>0</v>
      </c>
      <c r="AN47" s="122"/>
      <c r="AO47" s="47">
        <v>1264680</v>
      </c>
      <c r="AP47" s="47">
        <v>0</v>
      </c>
      <c r="AQ47" s="47">
        <v>0</v>
      </c>
      <c r="AR47" s="47">
        <v>1250</v>
      </c>
      <c r="AS47" s="47">
        <v>0</v>
      </c>
      <c r="AT47" s="47">
        <v>0</v>
      </c>
      <c r="AU47" s="85">
        <v>328106</v>
      </c>
      <c r="AV47" s="88" t="s">
        <v>640</v>
      </c>
      <c r="AW47" s="80">
        <v>0.8</v>
      </c>
      <c r="AX47" s="80">
        <v>0.2</v>
      </c>
      <c r="AY47" s="50" t="s">
        <v>50</v>
      </c>
      <c r="AZ47" s="306" t="s">
        <v>95</v>
      </c>
      <c r="BA47" s="88" t="s">
        <v>1800</v>
      </c>
      <c r="BB47" s="78">
        <v>81.55</v>
      </c>
      <c r="BC47" s="75">
        <v>10702515</v>
      </c>
      <c r="BD47" s="75">
        <v>4482132</v>
      </c>
      <c r="BE47" s="75">
        <v>3713167</v>
      </c>
      <c r="BF47" s="75">
        <v>24256197</v>
      </c>
      <c r="BG47" s="50" t="s">
        <v>42</v>
      </c>
      <c r="BH47" s="78">
        <v>81.010000000000005</v>
      </c>
      <c r="BI47" s="130" t="s">
        <v>1801</v>
      </c>
      <c r="BJ47" s="213" t="s">
        <v>46</v>
      </c>
    </row>
    <row r="48" spans="1:62" s="177" customFormat="1" ht="11.25" customHeight="1" x14ac:dyDescent="0.15">
      <c r="A48" s="188" t="s">
        <v>116</v>
      </c>
      <c r="B48" s="47" t="s">
        <v>114</v>
      </c>
      <c r="C48" s="52" t="s">
        <v>1802</v>
      </c>
      <c r="D48" s="52" t="s">
        <v>117</v>
      </c>
      <c r="E48" s="52" t="s">
        <v>118</v>
      </c>
      <c r="F48" s="172"/>
      <c r="G48" s="52">
        <v>43304</v>
      </c>
      <c r="H48" s="47">
        <v>19229</v>
      </c>
      <c r="I48" s="47">
        <v>1698</v>
      </c>
      <c r="J48" s="47">
        <v>47</v>
      </c>
      <c r="K48" s="47">
        <v>5</v>
      </c>
      <c r="L48" s="47">
        <v>3</v>
      </c>
      <c r="M48" s="47">
        <v>332</v>
      </c>
      <c r="N48" s="47">
        <v>165</v>
      </c>
      <c r="O48" s="47">
        <v>1698</v>
      </c>
      <c r="P48" s="47">
        <v>0</v>
      </c>
      <c r="Q48" s="47">
        <v>12</v>
      </c>
      <c r="R48" s="47">
        <v>0</v>
      </c>
      <c r="S48" s="47">
        <v>0</v>
      </c>
      <c r="T48" s="47">
        <v>0</v>
      </c>
      <c r="U48" s="47">
        <v>0</v>
      </c>
      <c r="V48" s="47">
        <v>0</v>
      </c>
      <c r="W48" s="47">
        <v>0</v>
      </c>
      <c r="X48" s="47">
        <v>0</v>
      </c>
      <c r="Y48" s="47">
        <v>2665</v>
      </c>
      <c r="Z48" s="47">
        <v>415</v>
      </c>
      <c r="AA48" s="80">
        <v>0.98</v>
      </c>
      <c r="AB48" s="80">
        <v>0.01</v>
      </c>
      <c r="AC48" s="80">
        <v>0.01</v>
      </c>
      <c r="AD48" s="47">
        <v>229</v>
      </c>
      <c r="AE48" s="47">
        <v>752000</v>
      </c>
      <c r="AF48" s="47">
        <v>187</v>
      </c>
      <c r="AG48" s="85">
        <v>3112989</v>
      </c>
      <c r="AH48" s="88"/>
      <c r="AI48" s="121">
        <v>595525</v>
      </c>
      <c r="AJ48" s="47">
        <v>0</v>
      </c>
      <c r="AK48" s="47">
        <v>0</v>
      </c>
      <c r="AL48" s="47">
        <v>1100</v>
      </c>
      <c r="AM48" s="47">
        <v>0</v>
      </c>
      <c r="AN48" s="122"/>
      <c r="AO48" s="47">
        <v>9643164</v>
      </c>
      <c r="AP48" s="47">
        <v>492950</v>
      </c>
      <c r="AQ48" s="47">
        <v>0</v>
      </c>
      <c r="AR48" s="47">
        <v>0</v>
      </c>
      <c r="AS48" s="47">
        <v>0</v>
      </c>
      <c r="AT48" s="47">
        <v>0</v>
      </c>
      <c r="AU48" s="85">
        <v>918730</v>
      </c>
      <c r="AV48" s="88" t="s">
        <v>1803</v>
      </c>
      <c r="AW48" s="80">
        <v>1</v>
      </c>
      <c r="AX48" s="80">
        <v>0</v>
      </c>
      <c r="AY48" s="50" t="s">
        <v>50</v>
      </c>
      <c r="AZ48" s="306" t="s">
        <v>41</v>
      </c>
      <c r="BA48" s="88" t="s">
        <v>1804</v>
      </c>
      <c r="BB48" s="78">
        <v>42.99</v>
      </c>
      <c r="BC48" s="75">
        <v>17774000</v>
      </c>
      <c r="BD48" s="75">
        <v>20950000</v>
      </c>
      <c r="BE48" s="75">
        <v>37626000</v>
      </c>
      <c r="BF48" s="75">
        <v>76513000</v>
      </c>
      <c r="BG48" s="50" t="s">
        <v>42</v>
      </c>
      <c r="BH48" s="78">
        <v>40</v>
      </c>
      <c r="BI48" s="130" t="s">
        <v>1805</v>
      </c>
      <c r="BJ48" s="213" t="s">
        <v>46</v>
      </c>
    </row>
    <row r="49" spans="1:62" s="292" customFormat="1" ht="11.25" customHeight="1" x14ac:dyDescent="0.15">
      <c r="A49" s="189" t="s">
        <v>357</v>
      </c>
      <c r="B49" s="294"/>
      <c r="C49" s="295"/>
      <c r="D49" s="295"/>
      <c r="E49" s="295"/>
      <c r="F49" s="296"/>
      <c r="G49" s="295"/>
      <c r="H49" s="294"/>
      <c r="I49" s="294"/>
      <c r="J49" s="294"/>
      <c r="K49" s="294"/>
      <c r="L49" s="294"/>
      <c r="M49" s="294"/>
      <c r="N49" s="294"/>
      <c r="O49" s="294"/>
      <c r="P49" s="294"/>
      <c r="Q49" s="294"/>
      <c r="R49" s="294"/>
      <c r="S49" s="294"/>
      <c r="T49" s="294"/>
      <c r="U49" s="294"/>
      <c r="V49" s="294"/>
      <c r="W49" s="294"/>
      <c r="X49" s="294"/>
      <c r="Y49" s="294"/>
      <c r="Z49" s="294"/>
      <c r="AA49" s="297"/>
      <c r="AB49" s="297"/>
      <c r="AC49" s="297"/>
      <c r="AD49" s="294"/>
      <c r="AE49" s="294"/>
      <c r="AF49" s="294"/>
      <c r="AG49" s="298"/>
      <c r="AH49" s="299"/>
      <c r="AI49" s="300"/>
      <c r="AJ49" s="294"/>
      <c r="AK49" s="294"/>
      <c r="AL49" s="294"/>
      <c r="AM49" s="294"/>
      <c r="AN49" s="301"/>
      <c r="AO49" s="294"/>
      <c r="AP49" s="294"/>
      <c r="AQ49" s="294"/>
      <c r="AR49" s="294"/>
      <c r="AS49" s="294"/>
      <c r="AT49" s="294"/>
      <c r="AU49" s="298"/>
      <c r="AV49" s="299"/>
      <c r="AW49" s="297"/>
      <c r="AX49" s="297"/>
      <c r="AY49" s="302"/>
      <c r="AZ49" s="307"/>
      <c r="BA49" s="299"/>
      <c r="BB49" s="303"/>
      <c r="BC49" s="304"/>
      <c r="BD49" s="304"/>
      <c r="BE49" s="304"/>
      <c r="BF49" s="304"/>
      <c r="BG49" s="302"/>
      <c r="BH49" s="303"/>
      <c r="BI49" s="305"/>
      <c r="BJ49" s="337"/>
    </row>
    <row r="50" spans="1:62" s="177" customFormat="1" ht="11.25" customHeight="1" x14ac:dyDescent="0.15">
      <c r="A50" s="188" t="s">
        <v>144</v>
      </c>
      <c r="B50" s="47" t="s">
        <v>1806</v>
      </c>
      <c r="C50" s="52" t="s">
        <v>1807</v>
      </c>
      <c r="D50" s="52" t="s">
        <v>1808</v>
      </c>
      <c r="E50" s="52" t="s">
        <v>1809</v>
      </c>
      <c r="F50" s="172"/>
      <c r="G50" s="52">
        <v>19090</v>
      </c>
      <c r="H50" s="47">
        <v>8029</v>
      </c>
      <c r="I50" s="47">
        <v>519</v>
      </c>
      <c r="J50" s="47">
        <v>68</v>
      </c>
      <c r="K50" s="47">
        <v>29</v>
      </c>
      <c r="L50" s="47">
        <v>5</v>
      </c>
      <c r="M50" s="47">
        <v>336</v>
      </c>
      <c r="N50" s="47">
        <v>65</v>
      </c>
      <c r="O50" s="47">
        <v>230</v>
      </c>
      <c r="P50" s="47">
        <v>0</v>
      </c>
      <c r="Q50" s="47">
        <v>0</v>
      </c>
      <c r="R50" s="47">
        <v>0</v>
      </c>
      <c r="S50" s="47">
        <v>0</v>
      </c>
      <c r="T50" s="47">
        <v>0</v>
      </c>
      <c r="U50" s="47">
        <v>0</v>
      </c>
      <c r="V50" s="47">
        <v>0</v>
      </c>
      <c r="W50" s="47">
        <v>0</v>
      </c>
      <c r="X50" s="47">
        <v>0</v>
      </c>
      <c r="Y50" s="47">
        <v>950</v>
      </c>
      <c r="Z50" s="47">
        <v>85</v>
      </c>
      <c r="AA50" s="80">
        <v>1</v>
      </c>
      <c r="AB50" s="80">
        <v>0</v>
      </c>
      <c r="AC50" s="80">
        <v>0</v>
      </c>
      <c r="AD50" s="47">
        <v>3</v>
      </c>
      <c r="AE50" s="47">
        <v>1000</v>
      </c>
      <c r="AF50" s="47">
        <v>105</v>
      </c>
      <c r="AG50" s="85">
        <v>2031900</v>
      </c>
      <c r="AH50" s="88"/>
      <c r="AI50" s="121">
        <v>1218</v>
      </c>
      <c r="AJ50" s="47">
        <v>0</v>
      </c>
      <c r="AK50" s="47">
        <v>0</v>
      </c>
      <c r="AL50" s="47">
        <v>434243</v>
      </c>
      <c r="AM50" s="47"/>
      <c r="AN50" s="122"/>
      <c r="AO50" s="47">
        <v>0</v>
      </c>
      <c r="AP50" s="47">
        <v>0</v>
      </c>
      <c r="AQ50" s="47">
        <v>5400000</v>
      </c>
      <c r="AR50" s="47">
        <v>0</v>
      </c>
      <c r="AS50" s="47">
        <v>0</v>
      </c>
      <c r="AT50" s="47">
        <v>0</v>
      </c>
      <c r="AU50" s="85">
        <v>0</v>
      </c>
      <c r="AV50" s="88" t="s">
        <v>1810</v>
      </c>
      <c r="AW50" s="80">
        <v>0</v>
      </c>
      <c r="AX50" s="80">
        <v>1</v>
      </c>
      <c r="AY50" s="50" t="s">
        <v>95</v>
      </c>
      <c r="AZ50" s="306" t="s">
        <v>95</v>
      </c>
      <c r="BA50" s="88"/>
      <c r="BB50" s="78">
        <v>80</v>
      </c>
      <c r="BC50" s="75">
        <v>19153425</v>
      </c>
      <c r="BD50" s="75">
        <v>17680084</v>
      </c>
      <c r="BE50" s="75">
        <v>10683195</v>
      </c>
      <c r="BF50" s="75">
        <v>47516704</v>
      </c>
      <c r="BG50" s="50" t="s">
        <v>42</v>
      </c>
      <c r="BH50" s="78">
        <v>74</v>
      </c>
      <c r="BI50" s="130"/>
      <c r="BJ50" s="213" t="s">
        <v>46</v>
      </c>
    </row>
    <row r="51" spans="1:62" s="177" customFormat="1" ht="11.25" customHeight="1" x14ac:dyDescent="0.15">
      <c r="A51" s="188" t="s">
        <v>145</v>
      </c>
      <c r="B51" s="47" t="s">
        <v>47</v>
      </c>
      <c r="C51" s="52" t="s">
        <v>1811</v>
      </c>
      <c r="D51" s="52" t="s">
        <v>49</v>
      </c>
      <c r="E51" s="52" t="s">
        <v>1812</v>
      </c>
      <c r="F51" s="172"/>
      <c r="G51" s="52"/>
      <c r="H51" s="47">
        <v>43000</v>
      </c>
      <c r="I51" s="47">
        <v>2182</v>
      </c>
      <c r="J51" s="47">
        <v>142</v>
      </c>
      <c r="K51" s="47">
        <v>38</v>
      </c>
      <c r="L51" s="47">
        <v>10</v>
      </c>
      <c r="M51" s="47">
        <v>2182</v>
      </c>
      <c r="N51" s="47">
        <v>0</v>
      </c>
      <c r="O51" s="47">
        <v>2182</v>
      </c>
      <c r="P51" s="47">
        <v>0</v>
      </c>
      <c r="Q51" s="47">
        <v>0</v>
      </c>
      <c r="R51" s="47">
        <v>0</v>
      </c>
      <c r="S51" s="47">
        <v>0</v>
      </c>
      <c r="T51" s="47">
        <v>0</v>
      </c>
      <c r="U51" s="47">
        <v>0</v>
      </c>
      <c r="V51" s="47">
        <v>0</v>
      </c>
      <c r="W51" s="47">
        <v>0</v>
      </c>
      <c r="X51" s="47">
        <v>0</v>
      </c>
      <c r="Y51" s="47">
        <v>4800</v>
      </c>
      <c r="Z51" s="47">
        <v>676</v>
      </c>
      <c r="AA51" s="80">
        <v>1</v>
      </c>
      <c r="AB51" s="80">
        <v>0</v>
      </c>
      <c r="AC51" s="80">
        <v>0</v>
      </c>
      <c r="AD51" s="47">
        <v>457</v>
      </c>
      <c r="AE51" s="47">
        <v>838000</v>
      </c>
      <c r="AF51" s="47">
        <v>62</v>
      </c>
      <c r="AG51" s="85">
        <v>3222000</v>
      </c>
      <c r="AH51" s="88"/>
      <c r="AI51" s="121">
        <v>732000</v>
      </c>
      <c r="AJ51" s="47">
        <v>0</v>
      </c>
      <c r="AK51" s="47">
        <v>0</v>
      </c>
      <c r="AL51" s="47">
        <v>532000</v>
      </c>
      <c r="AM51" s="47">
        <v>0</v>
      </c>
      <c r="AN51" s="122"/>
      <c r="AO51" s="47">
        <v>17000000</v>
      </c>
      <c r="AP51" s="47">
        <v>0</v>
      </c>
      <c r="AQ51" s="47">
        <v>0</v>
      </c>
      <c r="AR51" s="47">
        <v>0</v>
      </c>
      <c r="AS51" s="47">
        <v>0</v>
      </c>
      <c r="AT51" s="47">
        <v>0</v>
      </c>
      <c r="AU51" s="85">
        <v>0</v>
      </c>
      <c r="AV51" s="88"/>
      <c r="AW51" s="80">
        <v>1</v>
      </c>
      <c r="AX51" s="80">
        <v>0</v>
      </c>
      <c r="AY51" s="50" t="s">
        <v>50</v>
      </c>
      <c r="AZ51" s="306" t="s">
        <v>50</v>
      </c>
      <c r="BA51" s="88"/>
      <c r="BB51" s="78">
        <v>59.74</v>
      </c>
      <c r="BC51" s="75">
        <v>112000000</v>
      </c>
      <c r="BD51" s="75">
        <v>61000000</v>
      </c>
      <c r="BE51" s="75">
        <v>12500000</v>
      </c>
      <c r="BF51" s="75">
        <v>254000000</v>
      </c>
      <c r="BG51" s="50" t="s">
        <v>42</v>
      </c>
      <c r="BH51" s="78">
        <v>59.54</v>
      </c>
      <c r="BI51" s="130" t="s">
        <v>1813</v>
      </c>
      <c r="BJ51" s="213" t="s">
        <v>46</v>
      </c>
    </row>
    <row r="52" spans="1:62" s="292" customFormat="1" ht="11.25" customHeight="1" x14ac:dyDescent="0.15">
      <c r="A52" s="189" t="s">
        <v>322</v>
      </c>
      <c r="B52" s="294"/>
      <c r="C52" s="295"/>
      <c r="D52" s="295"/>
      <c r="E52" s="295"/>
      <c r="F52" s="296"/>
      <c r="G52" s="295"/>
      <c r="H52" s="294"/>
      <c r="I52" s="294"/>
      <c r="J52" s="294"/>
      <c r="K52" s="294"/>
      <c r="L52" s="294"/>
      <c r="M52" s="294"/>
      <c r="N52" s="294"/>
      <c r="O52" s="294"/>
      <c r="P52" s="294"/>
      <c r="Q52" s="294"/>
      <c r="R52" s="294"/>
      <c r="S52" s="294"/>
      <c r="T52" s="294"/>
      <c r="U52" s="294"/>
      <c r="V52" s="294"/>
      <c r="W52" s="294"/>
      <c r="X52" s="294"/>
      <c r="Y52" s="294"/>
      <c r="Z52" s="294"/>
      <c r="AA52" s="297"/>
      <c r="AB52" s="297"/>
      <c r="AC52" s="297"/>
      <c r="AD52" s="294"/>
      <c r="AE52" s="294"/>
      <c r="AF52" s="294"/>
      <c r="AG52" s="298"/>
      <c r="AH52" s="299"/>
      <c r="AI52" s="300"/>
      <c r="AJ52" s="294"/>
      <c r="AK52" s="294"/>
      <c r="AL52" s="294"/>
      <c r="AM52" s="294"/>
      <c r="AN52" s="301"/>
      <c r="AO52" s="294"/>
      <c r="AP52" s="294"/>
      <c r="AQ52" s="294"/>
      <c r="AR52" s="294"/>
      <c r="AS52" s="294"/>
      <c r="AT52" s="294"/>
      <c r="AU52" s="298"/>
      <c r="AV52" s="299"/>
      <c r="AW52" s="297"/>
      <c r="AX52" s="297"/>
      <c r="AY52" s="302"/>
      <c r="AZ52" s="307"/>
      <c r="BA52" s="299"/>
      <c r="BB52" s="303"/>
      <c r="BC52" s="304"/>
      <c r="BD52" s="304"/>
      <c r="BE52" s="304"/>
      <c r="BF52" s="304"/>
      <c r="BG52" s="302"/>
      <c r="BH52" s="303"/>
      <c r="BI52" s="305"/>
      <c r="BJ52" s="337"/>
    </row>
    <row r="53" spans="1:62" s="177" customFormat="1" ht="11.25" customHeight="1" x14ac:dyDescent="0.15">
      <c r="A53" s="188" t="s">
        <v>70</v>
      </c>
      <c r="B53" s="47" t="s">
        <v>1814</v>
      </c>
      <c r="C53" s="52" t="s">
        <v>1815</v>
      </c>
      <c r="D53" s="52" t="s">
        <v>1816</v>
      </c>
      <c r="E53" s="52" t="s">
        <v>72</v>
      </c>
      <c r="F53" s="172"/>
      <c r="G53" s="52">
        <v>90598</v>
      </c>
      <c r="H53" s="47">
        <v>41500</v>
      </c>
      <c r="I53" s="47">
        <v>559</v>
      </c>
      <c r="J53" s="47">
        <v>112</v>
      </c>
      <c r="K53" s="47"/>
      <c r="L53" s="47"/>
      <c r="M53" s="47"/>
      <c r="N53" s="47"/>
      <c r="O53" s="47">
        <v>50</v>
      </c>
      <c r="P53" s="47">
        <v>23</v>
      </c>
      <c r="Q53" s="47"/>
      <c r="R53" s="47">
        <v>38</v>
      </c>
      <c r="S53" s="47"/>
      <c r="T53" s="47"/>
      <c r="U53" s="47"/>
      <c r="V53" s="47"/>
      <c r="W53" s="47"/>
      <c r="X53" s="47"/>
      <c r="Y53" s="47">
        <v>3200</v>
      </c>
      <c r="Z53" s="47"/>
      <c r="AA53" s="80">
        <v>0.95</v>
      </c>
      <c r="AB53" s="80">
        <v>0.02</v>
      </c>
      <c r="AC53" s="80">
        <v>0.03</v>
      </c>
      <c r="AD53" s="47">
        <v>78</v>
      </c>
      <c r="AE53" s="47">
        <v>57000</v>
      </c>
      <c r="AF53" s="47">
        <v>150</v>
      </c>
      <c r="AG53" s="85">
        <v>528000</v>
      </c>
      <c r="AH53" s="88" t="s">
        <v>73</v>
      </c>
      <c r="AI53" s="121">
        <v>11092</v>
      </c>
      <c r="AJ53" s="47"/>
      <c r="AK53" s="47"/>
      <c r="AL53" s="47">
        <v>2663</v>
      </c>
      <c r="AM53" s="47"/>
      <c r="AN53" s="122"/>
      <c r="AO53" s="47">
        <v>1048914</v>
      </c>
      <c r="AP53" s="47">
        <v>41905</v>
      </c>
      <c r="AQ53" s="47"/>
      <c r="AR53" s="47"/>
      <c r="AS53" s="47"/>
      <c r="AT53" s="47"/>
      <c r="AU53" s="85"/>
      <c r="AV53" s="88"/>
      <c r="AW53" s="80">
        <v>0.95</v>
      </c>
      <c r="AX53" s="80">
        <v>0.05</v>
      </c>
      <c r="AY53" s="50" t="s">
        <v>50</v>
      </c>
      <c r="AZ53" s="306" t="s">
        <v>50</v>
      </c>
      <c r="BA53" s="88"/>
      <c r="BB53" s="78">
        <v>88</v>
      </c>
      <c r="BC53" s="75">
        <v>925827</v>
      </c>
      <c r="BD53" s="75">
        <v>376104</v>
      </c>
      <c r="BE53" s="75">
        <v>1233642</v>
      </c>
      <c r="BF53" s="75">
        <v>2535573</v>
      </c>
      <c r="BG53" s="50" t="s">
        <v>42</v>
      </c>
      <c r="BH53" s="78">
        <v>88</v>
      </c>
      <c r="BI53" s="130"/>
      <c r="BJ53" s="213" t="s">
        <v>46</v>
      </c>
    </row>
    <row r="54" spans="1:62" s="177" customFormat="1" ht="11.25" customHeight="1" x14ac:dyDescent="0.15">
      <c r="A54" s="188" t="s">
        <v>146</v>
      </c>
      <c r="B54" s="47" t="s">
        <v>1817</v>
      </c>
      <c r="C54" s="52" t="s">
        <v>193</v>
      </c>
      <c r="D54" s="52" t="s">
        <v>694</v>
      </c>
      <c r="E54" s="52" t="s">
        <v>695</v>
      </c>
      <c r="F54" s="172"/>
      <c r="G54" s="52">
        <v>18278</v>
      </c>
      <c r="H54" s="130">
        <v>7808</v>
      </c>
      <c r="I54" s="130">
        <v>452</v>
      </c>
      <c r="J54" s="130">
        <v>26</v>
      </c>
      <c r="K54" s="130">
        <v>65</v>
      </c>
      <c r="L54" s="130">
        <v>4</v>
      </c>
      <c r="M54" s="130">
        <v>509</v>
      </c>
      <c r="N54" s="130">
        <v>243</v>
      </c>
      <c r="O54" s="47">
        <v>487</v>
      </c>
      <c r="P54" s="47">
        <v>0</v>
      </c>
      <c r="Q54" s="47"/>
      <c r="R54" s="47"/>
      <c r="S54" s="47"/>
      <c r="T54" s="47"/>
      <c r="U54" s="47"/>
      <c r="V54" s="47"/>
      <c r="W54" s="47"/>
      <c r="X54" s="47"/>
      <c r="Y54" s="47">
        <v>335</v>
      </c>
      <c r="Z54" s="47">
        <v>60</v>
      </c>
      <c r="AA54" s="80">
        <v>0.97</v>
      </c>
      <c r="AB54" s="80">
        <v>0</v>
      </c>
      <c r="AC54" s="80">
        <v>0.03</v>
      </c>
      <c r="AD54" s="47">
        <v>72</v>
      </c>
      <c r="AE54" s="47">
        <v>93600</v>
      </c>
      <c r="AF54" s="47">
        <v>134</v>
      </c>
      <c r="AG54" s="85">
        <v>927150</v>
      </c>
      <c r="AH54" s="88"/>
      <c r="AI54" s="121">
        <v>49439</v>
      </c>
      <c r="AJ54" s="47">
        <v>1</v>
      </c>
      <c r="AK54" s="47"/>
      <c r="AL54" s="47">
        <v>5944</v>
      </c>
      <c r="AM54" s="47">
        <v>128</v>
      </c>
      <c r="AN54" s="122" t="s">
        <v>1818</v>
      </c>
      <c r="AO54" s="47">
        <v>1320883</v>
      </c>
      <c r="AP54" s="47"/>
      <c r="AQ54" s="47">
        <v>340163</v>
      </c>
      <c r="AR54" s="47"/>
      <c r="AS54" s="47"/>
      <c r="AT54" s="47"/>
      <c r="AU54" s="85"/>
      <c r="AV54" s="88"/>
      <c r="AW54" s="80">
        <v>0.75</v>
      </c>
      <c r="AX54" s="80">
        <v>0.25</v>
      </c>
      <c r="AY54" s="50" t="s">
        <v>50</v>
      </c>
      <c r="AZ54" s="306" t="s">
        <v>95</v>
      </c>
      <c r="BA54" s="88"/>
      <c r="BB54" s="78">
        <v>69.03</v>
      </c>
      <c r="BC54" s="75">
        <v>2168948.5499999998</v>
      </c>
      <c r="BD54" s="75">
        <v>7341708</v>
      </c>
      <c r="BE54" s="75">
        <v>4438773</v>
      </c>
      <c r="BF54" s="75">
        <v>19827326.98</v>
      </c>
      <c r="BG54" s="50" t="s">
        <v>42</v>
      </c>
      <c r="BH54" s="78">
        <v>65.11</v>
      </c>
      <c r="BI54" s="130"/>
      <c r="BJ54" s="213" t="s">
        <v>42</v>
      </c>
    </row>
    <row r="55" spans="1:62" s="292" customFormat="1" ht="11.25" customHeight="1" x14ac:dyDescent="0.15">
      <c r="A55" s="293" t="s">
        <v>158</v>
      </c>
      <c r="B55" s="294"/>
      <c r="C55" s="295"/>
      <c r="D55" s="295"/>
      <c r="E55" s="295"/>
      <c r="F55" s="296"/>
      <c r="G55" s="295"/>
      <c r="H55" s="294"/>
      <c r="I55" s="294"/>
      <c r="J55" s="294"/>
      <c r="K55" s="294"/>
      <c r="L55" s="294"/>
      <c r="M55" s="294"/>
      <c r="N55" s="294"/>
      <c r="O55" s="294"/>
      <c r="P55" s="294"/>
      <c r="Q55" s="294"/>
      <c r="R55" s="294"/>
      <c r="S55" s="294"/>
      <c r="T55" s="294"/>
      <c r="U55" s="294"/>
      <c r="V55" s="294"/>
      <c r="W55" s="294"/>
      <c r="X55" s="294"/>
      <c r="Y55" s="294"/>
      <c r="Z55" s="294"/>
      <c r="AA55" s="297"/>
      <c r="AB55" s="297"/>
      <c r="AC55" s="297"/>
      <c r="AD55" s="294"/>
      <c r="AE55" s="294"/>
      <c r="AF55" s="294"/>
      <c r="AG55" s="298"/>
      <c r="AH55" s="299"/>
      <c r="AI55" s="300"/>
      <c r="AJ55" s="294"/>
      <c r="AK55" s="294"/>
      <c r="AL55" s="294"/>
      <c r="AM55" s="294"/>
      <c r="AN55" s="301"/>
      <c r="AO55" s="294"/>
      <c r="AP55" s="294"/>
      <c r="AQ55" s="294"/>
      <c r="AR55" s="294"/>
      <c r="AS55" s="294"/>
      <c r="AT55" s="294"/>
      <c r="AU55" s="298"/>
      <c r="AV55" s="299"/>
      <c r="AW55" s="297"/>
      <c r="AX55" s="297"/>
      <c r="AY55" s="302"/>
      <c r="AZ55" s="307"/>
      <c r="BA55" s="299"/>
      <c r="BB55" s="303"/>
      <c r="BC55" s="304"/>
      <c r="BD55" s="304"/>
      <c r="BE55" s="304"/>
      <c r="BF55" s="304"/>
      <c r="BG55" s="302"/>
      <c r="BH55" s="303"/>
      <c r="BI55" s="305"/>
      <c r="BJ55" s="337"/>
    </row>
    <row r="56" spans="1:62" s="177" customFormat="1" ht="11.25" customHeight="1" x14ac:dyDescent="0.15">
      <c r="A56" s="188" t="s">
        <v>358</v>
      </c>
      <c r="B56" s="47" t="s">
        <v>739</v>
      </c>
      <c r="C56" s="52" t="s">
        <v>1819</v>
      </c>
      <c r="D56" s="52" t="s">
        <v>741</v>
      </c>
      <c r="E56" s="52" t="s">
        <v>742</v>
      </c>
      <c r="F56" s="172"/>
      <c r="G56" s="52"/>
      <c r="H56" s="47">
        <v>81000</v>
      </c>
      <c r="I56" s="47">
        <v>628</v>
      </c>
      <c r="J56" s="47">
        <v>431</v>
      </c>
      <c r="K56" s="47">
        <v>4</v>
      </c>
      <c r="L56" s="47"/>
      <c r="M56" s="47">
        <v>48</v>
      </c>
      <c r="N56" s="47">
        <v>9</v>
      </c>
      <c r="O56" s="47">
        <v>358</v>
      </c>
      <c r="P56" s="47">
        <v>98</v>
      </c>
      <c r="Q56" s="47"/>
      <c r="R56" s="47"/>
      <c r="S56" s="47"/>
      <c r="T56" s="47"/>
      <c r="U56" s="47"/>
      <c r="V56" s="47"/>
      <c r="W56" s="47"/>
      <c r="X56" s="47"/>
      <c r="Y56" s="47"/>
      <c r="Z56" s="47">
        <v>0</v>
      </c>
      <c r="AA56" s="80">
        <v>0.95</v>
      </c>
      <c r="AB56" s="80">
        <v>0.05</v>
      </c>
      <c r="AC56" s="80">
        <v>0</v>
      </c>
      <c r="AD56" s="47">
        <v>105</v>
      </c>
      <c r="AE56" s="47"/>
      <c r="AF56" s="47">
        <v>99</v>
      </c>
      <c r="AG56" s="85">
        <v>772000</v>
      </c>
      <c r="AH56" s="88"/>
      <c r="AI56" s="121">
        <v>12095</v>
      </c>
      <c r="AJ56" s="47"/>
      <c r="AK56" s="47"/>
      <c r="AL56" s="47"/>
      <c r="AM56" s="47"/>
      <c r="AN56" s="122"/>
      <c r="AO56" s="47"/>
      <c r="AP56" s="47"/>
      <c r="AQ56" s="47"/>
      <c r="AR56" s="47"/>
      <c r="AS56" s="47"/>
      <c r="AT56" s="47"/>
      <c r="AU56" s="85"/>
      <c r="AV56" s="88"/>
      <c r="AW56" s="80">
        <v>0.9</v>
      </c>
      <c r="AX56" s="80">
        <v>0.1</v>
      </c>
      <c r="AY56" s="50" t="s">
        <v>50</v>
      </c>
      <c r="AZ56" s="306" t="s">
        <v>50</v>
      </c>
      <c r="BA56" s="88" t="s">
        <v>1820</v>
      </c>
      <c r="BB56" s="78"/>
      <c r="BC56" s="75"/>
      <c r="BD56" s="75"/>
      <c r="BE56" s="75"/>
      <c r="BF56" s="75"/>
      <c r="BG56" s="50" t="s">
        <v>42</v>
      </c>
      <c r="BH56" s="78">
        <v>57</v>
      </c>
      <c r="BI56" s="130" t="s">
        <v>1821</v>
      </c>
      <c r="BJ56" s="213" t="s">
        <v>46</v>
      </c>
    </row>
    <row r="57" spans="1:62" s="177" customFormat="1" ht="11.25" customHeight="1" x14ac:dyDescent="0.15">
      <c r="A57" s="188" t="s">
        <v>359</v>
      </c>
      <c r="B57" s="47" t="s">
        <v>696</v>
      </c>
      <c r="C57" s="52" t="s">
        <v>697</v>
      </c>
      <c r="D57" s="52" t="s">
        <v>698</v>
      </c>
      <c r="E57" s="52" t="s">
        <v>1822</v>
      </c>
      <c r="F57" s="172"/>
      <c r="G57" s="52">
        <v>16000</v>
      </c>
      <c r="H57" s="47">
        <v>5900</v>
      </c>
      <c r="I57" s="47">
        <v>505</v>
      </c>
      <c r="J57" s="47">
        <v>51</v>
      </c>
      <c r="K57" s="47">
        <v>18</v>
      </c>
      <c r="L57" s="47">
        <v>12</v>
      </c>
      <c r="M57" s="47">
        <v>532</v>
      </c>
      <c r="N57" s="47">
        <v>0</v>
      </c>
      <c r="O57" s="47">
        <v>464</v>
      </c>
      <c r="P57" s="47">
        <v>23</v>
      </c>
      <c r="Q57" s="47">
        <v>0</v>
      </c>
      <c r="R57" s="47">
        <v>0</v>
      </c>
      <c r="S57" s="47">
        <v>0</v>
      </c>
      <c r="T57" s="47">
        <v>0</v>
      </c>
      <c r="U57" s="47">
        <v>0</v>
      </c>
      <c r="V57" s="47">
        <v>0</v>
      </c>
      <c r="W57" s="47">
        <v>0</v>
      </c>
      <c r="X57" s="47">
        <v>0</v>
      </c>
      <c r="Y57" s="47">
        <v>641</v>
      </c>
      <c r="Z57" s="47">
        <v>80</v>
      </c>
      <c r="AA57" s="80">
        <v>1</v>
      </c>
      <c r="AB57" s="80">
        <v>0</v>
      </c>
      <c r="AC57" s="80">
        <v>0</v>
      </c>
      <c r="AD57" s="47">
        <v>128</v>
      </c>
      <c r="AE57" s="47">
        <v>216000</v>
      </c>
      <c r="AF57" s="47">
        <v>88</v>
      </c>
      <c r="AG57" s="85">
        <v>1320000</v>
      </c>
      <c r="AH57" s="88"/>
      <c r="AI57" s="121">
        <v>281291</v>
      </c>
      <c r="AJ57" s="47">
        <v>0</v>
      </c>
      <c r="AK57" s="47">
        <v>0</v>
      </c>
      <c r="AL57" s="47">
        <v>28654</v>
      </c>
      <c r="AM57" s="47">
        <v>0</v>
      </c>
      <c r="AN57" s="122"/>
      <c r="AO57" s="47">
        <v>0</v>
      </c>
      <c r="AP57" s="47">
        <v>5350</v>
      </c>
      <c r="AQ57" s="47">
        <v>275854</v>
      </c>
      <c r="AR57" s="47"/>
      <c r="AS57" s="47">
        <v>0</v>
      </c>
      <c r="AT57" s="47">
        <v>0</v>
      </c>
      <c r="AU57" s="85">
        <v>0</v>
      </c>
      <c r="AV57" s="88"/>
      <c r="AW57" s="80">
        <v>0.8</v>
      </c>
      <c r="AX57" s="80">
        <v>0.2</v>
      </c>
      <c r="AY57" s="50" t="s">
        <v>50</v>
      </c>
      <c r="AZ57" s="306" t="s">
        <v>41</v>
      </c>
      <c r="BA57" s="88"/>
      <c r="BB57" s="78">
        <v>34.07</v>
      </c>
      <c r="BC57" s="75">
        <v>9958700</v>
      </c>
      <c r="BD57" s="75">
        <v>8844544</v>
      </c>
      <c r="BE57" s="75">
        <v>10089888</v>
      </c>
      <c r="BF57" s="75">
        <v>28891483</v>
      </c>
      <c r="BG57" s="50" t="s">
        <v>42</v>
      </c>
      <c r="BH57" s="78">
        <v>34.07</v>
      </c>
      <c r="BI57" s="130"/>
      <c r="BJ57" s="213" t="s">
        <v>42</v>
      </c>
    </row>
    <row r="58" spans="1:62" s="177" customFormat="1" ht="11.25" customHeight="1" x14ac:dyDescent="0.15">
      <c r="A58" s="188" t="s">
        <v>147</v>
      </c>
      <c r="B58" s="47" t="s">
        <v>701</v>
      </c>
      <c r="C58" s="52" t="s">
        <v>184</v>
      </c>
      <c r="D58" s="52" t="s">
        <v>702</v>
      </c>
      <c r="E58" s="52" t="s">
        <v>703</v>
      </c>
      <c r="F58" s="172"/>
      <c r="G58" s="52">
        <v>6511</v>
      </c>
      <c r="H58" s="47">
        <v>3068</v>
      </c>
      <c r="I58" s="47">
        <v>275</v>
      </c>
      <c r="J58" s="47">
        <v>8</v>
      </c>
      <c r="K58" s="47">
        <v>0</v>
      </c>
      <c r="L58" s="47">
        <v>2</v>
      </c>
      <c r="M58" s="47">
        <v>275</v>
      </c>
      <c r="N58" s="47">
        <v>3</v>
      </c>
      <c r="O58" s="47">
        <v>275</v>
      </c>
      <c r="P58" s="47">
        <v>0</v>
      </c>
      <c r="Q58" s="47">
        <v>1</v>
      </c>
      <c r="R58" s="47">
        <v>1</v>
      </c>
      <c r="S58" s="47">
        <v>0</v>
      </c>
      <c r="T58" s="47">
        <v>0</v>
      </c>
      <c r="U58" s="47">
        <v>1</v>
      </c>
      <c r="V58" s="47">
        <v>0</v>
      </c>
      <c r="W58" s="47">
        <v>0</v>
      </c>
      <c r="X58" s="47">
        <v>0</v>
      </c>
      <c r="Y58" s="47">
        <v>300</v>
      </c>
      <c r="Z58" s="47">
        <v>25</v>
      </c>
      <c r="AA58" s="80">
        <v>0.99</v>
      </c>
      <c r="AB58" s="80">
        <v>0</v>
      </c>
      <c r="AC58" s="80">
        <v>0.01</v>
      </c>
      <c r="AD58" s="47">
        <v>64</v>
      </c>
      <c r="AE58" s="47">
        <v>128000</v>
      </c>
      <c r="AF58" s="47">
        <v>63</v>
      </c>
      <c r="AG58" s="85">
        <v>180000</v>
      </c>
      <c r="AH58" s="88"/>
      <c r="AI58" s="121">
        <v>127382</v>
      </c>
      <c r="AJ58" s="47">
        <v>0</v>
      </c>
      <c r="AK58" s="47">
        <v>0</v>
      </c>
      <c r="AL58" s="47">
        <v>6062</v>
      </c>
      <c r="AM58" s="47"/>
      <c r="AN58" s="122"/>
      <c r="AO58" s="47">
        <v>2714068</v>
      </c>
      <c r="AP58" s="47">
        <v>0</v>
      </c>
      <c r="AQ58" s="47">
        <v>0</v>
      </c>
      <c r="AR58" s="47">
        <v>0</v>
      </c>
      <c r="AS58" s="47">
        <v>0</v>
      </c>
      <c r="AT58" s="47">
        <v>0</v>
      </c>
      <c r="AU58" s="85">
        <v>119601</v>
      </c>
      <c r="AV58" s="88" t="s">
        <v>1823</v>
      </c>
      <c r="AW58" s="80">
        <v>0.96</v>
      </c>
      <c r="AX58" s="80">
        <v>0.04</v>
      </c>
      <c r="AY58" s="50" t="s">
        <v>50</v>
      </c>
      <c r="AZ58" s="306" t="s">
        <v>41</v>
      </c>
      <c r="BA58" s="88" t="s">
        <v>1824</v>
      </c>
      <c r="BB58" s="78">
        <v>78.08</v>
      </c>
      <c r="BC58" s="75">
        <v>10552582</v>
      </c>
      <c r="BD58" s="75">
        <v>14838798</v>
      </c>
      <c r="BE58" s="75">
        <v>10996965</v>
      </c>
      <c r="BF58" s="75">
        <v>36388355</v>
      </c>
      <c r="BG58" s="50" t="s">
        <v>42</v>
      </c>
      <c r="BH58" s="78">
        <v>68.56</v>
      </c>
      <c r="BI58" s="130" t="s">
        <v>1825</v>
      </c>
      <c r="BJ58" s="213" t="s">
        <v>46</v>
      </c>
    </row>
    <row r="59" spans="1:62" s="177" customFormat="1" ht="11.25" customHeight="1" x14ac:dyDescent="0.15">
      <c r="A59" s="188" t="s">
        <v>360</v>
      </c>
      <c r="B59" s="47" t="s">
        <v>745</v>
      </c>
      <c r="C59" s="52" t="s">
        <v>1826</v>
      </c>
      <c r="D59" s="52" t="s">
        <v>747</v>
      </c>
      <c r="E59" s="52" t="s">
        <v>748</v>
      </c>
      <c r="F59" s="172"/>
      <c r="G59" s="52">
        <v>130338</v>
      </c>
      <c r="H59" s="47">
        <v>58862</v>
      </c>
      <c r="I59" s="47">
        <v>1405</v>
      </c>
      <c r="J59" s="47">
        <v>266</v>
      </c>
      <c r="K59" s="47">
        <v>45</v>
      </c>
      <c r="L59" s="47"/>
      <c r="M59" s="47">
        <v>5</v>
      </c>
      <c r="N59" s="47"/>
      <c r="O59" s="47">
        <v>1100</v>
      </c>
      <c r="P59" s="47"/>
      <c r="Q59" s="47">
        <v>6538</v>
      </c>
      <c r="R59" s="47">
        <v>284</v>
      </c>
      <c r="S59" s="47">
        <v>16</v>
      </c>
      <c r="T59" s="47"/>
      <c r="U59" s="47"/>
      <c r="V59" s="47"/>
      <c r="W59" s="47">
        <v>122</v>
      </c>
      <c r="X59" s="47"/>
      <c r="Y59" s="47">
        <v>3319</v>
      </c>
      <c r="Z59" s="47">
        <v>77</v>
      </c>
      <c r="AA59" s="80">
        <v>0.95</v>
      </c>
      <c r="AB59" s="80">
        <v>0.05</v>
      </c>
      <c r="AC59" s="80">
        <v>0</v>
      </c>
      <c r="AD59" s="47">
        <v>274</v>
      </c>
      <c r="AE59" s="47">
        <v>506596</v>
      </c>
      <c r="AF59" s="47">
        <v>185</v>
      </c>
      <c r="AG59" s="85">
        <v>2137054</v>
      </c>
      <c r="AH59" s="88"/>
      <c r="AI59" s="121">
        <v>283625</v>
      </c>
      <c r="AJ59" s="47"/>
      <c r="AK59" s="47">
        <v>193</v>
      </c>
      <c r="AL59" s="47">
        <v>65224</v>
      </c>
      <c r="AM59" s="47"/>
      <c r="AN59" s="122"/>
      <c r="AO59" s="47">
        <v>2632772</v>
      </c>
      <c r="AP59" s="47">
        <v>239783</v>
      </c>
      <c r="AQ59" s="47">
        <v>8362</v>
      </c>
      <c r="AR59" s="47"/>
      <c r="AS59" s="47"/>
      <c r="AT59" s="47"/>
      <c r="AU59" s="85"/>
      <c r="AV59" s="88"/>
      <c r="AW59" s="80">
        <v>0.91</v>
      </c>
      <c r="AX59" s="80">
        <v>0.09</v>
      </c>
      <c r="AY59" s="50" t="s">
        <v>50</v>
      </c>
      <c r="AZ59" s="306" t="s">
        <v>50</v>
      </c>
      <c r="BA59" s="88"/>
      <c r="BB59" s="78">
        <v>87.94</v>
      </c>
      <c r="BC59" s="75">
        <v>21707400</v>
      </c>
      <c r="BD59" s="75">
        <v>96587052</v>
      </c>
      <c r="BE59" s="75">
        <v>28687066</v>
      </c>
      <c r="BF59" s="75">
        <v>146981518</v>
      </c>
      <c r="BG59" s="50" t="s">
        <v>42</v>
      </c>
      <c r="BH59" s="78"/>
      <c r="BI59" s="130"/>
      <c r="BJ59" s="213" t="s">
        <v>46</v>
      </c>
    </row>
    <row r="60" spans="1:62" s="177" customFormat="1" ht="11.25" customHeight="1" x14ac:dyDescent="0.15">
      <c r="A60" s="188" t="s">
        <v>148</v>
      </c>
      <c r="B60" s="47" t="s">
        <v>178</v>
      </c>
      <c r="C60" s="52" t="s">
        <v>195</v>
      </c>
      <c r="D60" s="52" t="s">
        <v>1827</v>
      </c>
      <c r="E60" s="52" t="s">
        <v>233</v>
      </c>
      <c r="F60" s="172"/>
      <c r="G60" s="52">
        <v>18900</v>
      </c>
      <c r="H60" s="47">
        <v>7069</v>
      </c>
      <c r="I60" s="47">
        <v>500</v>
      </c>
      <c r="J60" s="47">
        <v>35</v>
      </c>
      <c r="K60" s="47">
        <v>20</v>
      </c>
      <c r="L60" s="47">
        <v>1</v>
      </c>
      <c r="M60" s="47">
        <v>129</v>
      </c>
      <c r="N60" s="47">
        <v>19</v>
      </c>
      <c r="O60" s="47">
        <v>475</v>
      </c>
      <c r="P60" s="47">
        <v>20</v>
      </c>
      <c r="Q60" s="47"/>
      <c r="R60" s="47"/>
      <c r="S60" s="47"/>
      <c r="T60" s="47"/>
      <c r="U60" s="47"/>
      <c r="V60" s="47"/>
      <c r="W60" s="47"/>
      <c r="X60" s="47"/>
      <c r="Y60" s="47">
        <v>1110</v>
      </c>
      <c r="Z60" s="47">
        <v>166</v>
      </c>
      <c r="AA60" s="80">
        <v>1</v>
      </c>
      <c r="AB60" s="80">
        <v>0</v>
      </c>
      <c r="AC60" s="80">
        <v>0</v>
      </c>
      <c r="AD60" s="47">
        <v>139</v>
      </c>
      <c r="AE60" s="47">
        <v>54000</v>
      </c>
      <c r="AF60" s="47">
        <v>127</v>
      </c>
      <c r="AG60" s="85">
        <v>1100000</v>
      </c>
      <c r="AH60" s="88"/>
      <c r="AI60" s="121">
        <v>111970</v>
      </c>
      <c r="AJ60" s="47"/>
      <c r="AK60" s="47"/>
      <c r="AL60" s="47">
        <v>38627</v>
      </c>
      <c r="AM60" s="47">
        <v>103629</v>
      </c>
      <c r="AN60" s="122" t="s">
        <v>1828</v>
      </c>
      <c r="AO60" s="47">
        <v>1000000</v>
      </c>
      <c r="AP60" s="47">
        <v>782503</v>
      </c>
      <c r="AQ60" s="47">
        <v>752350</v>
      </c>
      <c r="AR60" s="47">
        <v>4050</v>
      </c>
      <c r="AS60" s="47"/>
      <c r="AT60" s="47"/>
      <c r="AU60" s="85"/>
      <c r="AV60" s="88"/>
      <c r="AW60" s="80">
        <v>0.46</v>
      </c>
      <c r="AX60" s="80">
        <v>0.54</v>
      </c>
      <c r="AY60" s="50" t="s">
        <v>95</v>
      </c>
      <c r="AZ60" s="306" t="s">
        <v>95</v>
      </c>
      <c r="BA60" s="88"/>
      <c r="BB60" s="78">
        <v>129</v>
      </c>
      <c r="BC60" s="75">
        <v>20164593</v>
      </c>
      <c r="BD60" s="75">
        <v>11014214</v>
      </c>
      <c r="BE60" s="75">
        <v>17972971</v>
      </c>
      <c r="BF60" s="75">
        <v>49640708</v>
      </c>
      <c r="BG60" s="50" t="s">
        <v>42</v>
      </c>
      <c r="BH60" s="78">
        <v>131</v>
      </c>
      <c r="BI60" s="130"/>
      <c r="BJ60" s="213" t="s">
        <v>42</v>
      </c>
    </row>
    <row r="61" spans="1:62" s="177" customFormat="1" ht="11.25" customHeight="1" x14ac:dyDescent="0.15">
      <c r="A61" s="188" t="s">
        <v>149</v>
      </c>
      <c r="B61" s="70" t="s">
        <v>179</v>
      </c>
      <c r="C61" s="68" t="s">
        <v>707</v>
      </c>
      <c r="D61" s="68" t="s">
        <v>214</v>
      </c>
      <c r="E61" s="68" t="s">
        <v>234</v>
      </c>
      <c r="F61" s="173"/>
      <c r="G61" s="68">
        <v>75000</v>
      </c>
      <c r="H61" s="70">
        <v>36000</v>
      </c>
      <c r="I61" s="70">
        <v>1371</v>
      </c>
      <c r="J61" s="70">
        <v>246</v>
      </c>
      <c r="K61" s="70">
        <v>29</v>
      </c>
      <c r="L61" s="70">
        <v>0</v>
      </c>
      <c r="M61" s="70">
        <v>10</v>
      </c>
      <c r="N61" s="70">
        <v>0</v>
      </c>
      <c r="O61" s="70">
        <v>50</v>
      </c>
      <c r="P61" s="70">
        <v>0</v>
      </c>
      <c r="Q61" s="70">
        <v>0</v>
      </c>
      <c r="R61" s="70">
        <v>0</v>
      </c>
      <c r="S61" s="70">
        <v>0</v>
      </c>
      <c r="T61" s="70">
        <v>0</v>
      </c>
      <c r="U61" s="70">
        <v>0</v>
      </c>
      <c r="V61" s="70">
        <v>0</v>
      </c>
      <c r="W61" s="70">
        <v>0</v>
      </c>
      <c r="X61" s="70">
        <v>0</v>
      </c>
      <c r="Y61" s="70">
        <v>4500</v>
      </c>
      <c r="Z61" s="70">
        <v>125</v>
      </c>
      <c r="AA61" s="80">
        <v>1</v>
      </c>
      <c r="AB61" s="80">
        <v>0</v>
      </c>
      <c r="AC61" s="80">
        <v>0</v>
      </c>
      <c r="AD61" s="70">
        <v>158</v>
      </c>
      <c r="AE61" s="70">
        <v>177000</v>
      </c>
      <c r="AF61" s="70">
        <v>111</v>
      </c>
      <c r="AG61" s="86">
        <v>962000</v>
      </c>
      <c r="AH61" s="89"/>
      <c r="AI61" s="124">
        <v>156355</v>
      </c>
      <c r="AJ61" s="70">
        <v>71</v>
      </c>
      <c r="AK61" s="70">
        <v>0</v>
      </c>
      <c r="AL61" s="70">
        <v>194427</v>
      </c>
      <c r="AM61" s="70"/>
      <c r="AN61" s="125"/>
      <c r="AO61" s="70">
        <v>595485</v>
      </c>
      <c r="AP61" s="70">
        <v>71209</v>
      </c>
      <c r="AQ61" s="70">
        <v>0</v>
      </c>
      <c r="AR61" s="70">
        <v>0</v>
      </c>
      <c r="AS61" s="70">
        <v>0</v>
      </c>
      <c r="AT61" s="70">
        <v>0</v>
      </c>
      <c r="AU61" s="86"/>
      <c r="AV61" s="89"/>
      <c r="AW61" s="80">
        <v>0.84</v>
      </c>
      <c r="AX61" s="80">
        <v>0.16</v>
      </c>
      <c r="AY61" s="71" t="s">
        <v>50</v>
      </c>
      <c r="AZ61" s="309" t="s">
        <v>50</v>
      </c>
      <c r="BA61" s="89"/>
      <c r="BB61" s="79">
        <v>74.84</v>
      </c>
      <c r="BC61" s="76"/>
      <c r="BD61" s="76"/>
      <c r="BE61" s="76"/>
      <c r="BF61" s="76">
        <v>20504626</v>
      </c>
      <c r="BG61" s="71" t="s">
        <v>42</v>
      </c>
      <c r="BH61" s="78">
        <v>0</v>
      </c>
      <c r="BI61" s="141" t="s">
        <v>1829</v>
      </c>
      <c r="BJ61" s="215" t="s">
        <v>46</v>
      </c>
    </row>
    <row r="62" spans="1:62" s="177" customFormat="1" ht="11.25" customHeight="1" x14ac:dyDescent="0.15">
      <c r="A62" s="188" t="s">
        <v>75</v>
      </c>
      <c r="B62" s="70" t="s">
        <v>1830</v>
      </c>
      <c r="C62" s="68" t="s">
        <v>1831</v>
      </c>
      <c r="D62" s="68" t="s">
        <v>1832</v>
      </c>
      <c r="E62" s="68" t="s">
        <v>1833</v>
      </c>
      <c r="F62" s="173"/>
      <c r="G62" s="68">
        <v>34621</v>
      </c>
      <c r="H62" s="70">
        <v>11433</v>
      </c>
      <c r="I62" s="70">
        <v>0</v>
      </c>
      <c r="J62" s="70">
        <v>0</v>
      </c>
      <c r="K62" s="70">
        <v>0</v>
      </c>
      <c r="L62" s="70">
        <v>2</v>
      </c>
      <c r="M62" s="70">
        <v>0</v>
      </c>
      <c r="N62" s="70">
        <v>0</v>
      </c>
      <c r="O62" s="70">
        <v>0</v>
      </c>
      <c r="P62" s="70">
        <v>0</v>
      </c>
      <c r="Q62" s="70">
        <v>3060</v>
      </c>
      <c r="R62" s="70">
        <v>360</v>
      </c>
      <c r="S62" s="70">
        <v>31</v>
      </c>
      <c r="T62" s="70">
        <v>0</v>
      </c>
      <c r="U62" s="70">
        <v>3263</v>
      </c>
      <c r="V62" s="70">
        <v>735</v>
      </c>
      <c r="W62" s="70">
        <v>1343</v>
      </c>
      <c r="X62" s="70">
        <v>0</v>
      </c>
      <c r="Y62" s="70">
        <v>0</v>
      </c>
      <c r="Z62" s="70">
        <v>0</v>
      </c>
      <c r="AA62" s="147">
        <v>0</v>
      </c>
      <c r="AB62" s="147">
        <v>0</v>
      </c>
      <c r="AC62" s="147">
        <v>1</v>
      </c>
      <c r="AD62" s="70">
        <v>282</v>
      </c>
      <c r="AE62" s="70">
        <v>562471</v>
      </c>
      <c r="AF62" s="70">
        <v>277</v>
      </c>
      <c r="AG62" s="86">
        <v>3316619</v>
      </c>
      <c r="AH62" s="89"/>
      <c r="AI62" s="124">
        <v>525276</v>
      </c>
      <c r="AJ62" s="70">
        <v>30</v>
      </c>
      <c r="AK62" s="70">
        <v>0</v>
      </c>
      <c r="AL62" s="70">
        <v>14467</v>
      </c>
      <c r="AM62" s="70">
        <v>0</v>
      </c>
      <c r="AN62" s="125"/>
      <c r="AO62" s="70">
        <v>4629484</v>
      </c>
      <c r="AP62" s="70">
        <v>76188</v>
      </c>
      <c r="AQ62" s="70">
        <v>58834</v>
      </c>
      <c r="AR62" s="70">
        <v>0</v>
      </c>
      <c r="AS62" s="70"/>
      <c r="AT62" s="70"/>
      <c r="AU62" s="86"/>
      <c r="AV62" s="89"/>
      <c r="AW62" s="147">
        <v>1</v>
      </c>
      <c r="AX62" s="147">
        <v>0</v>
      </c>
      <c r="AY62" s="71" t="s">
        <v>41</v>
      </c>
      <c r="AZ62" s="309" t="s">
        <v>41</v>
      </c>
      <c r="BA62" s="89" t="s">
        <v>1834</v>
      </c>
      <c r="BB62" s="79">
        <v>68.739999999999995</v>
      </c>
      <c r="BC62" s="76">
        <v>23226685</v>
      </c>
      <c r="BD62" s="76">
        <v>24913706</v>
      </c>
      <c r="BE62" s="76">
        <v>39696302</v>
      </c>
      <c r="BF62" s="76">
        <v>87836693</v>
      </c>
      <c r="BG62" s="71" t="s">
        <v>42</v>
      </c>
      <c r="BH62" s="79">
        <v>67.599999999999994</v>
      </c>
      <c r="BI62" s="141" t="s">
        <v>1835</v>
      </c>
      <c r="BJ62" s="215" t="s">
        <v>42</v>
      </c>
    </row>
    <row r="63" spans="1:62" s="292" customFormat="1" ht="11.25" customHeight="1" x14ac:dyDescent="0.15">
      <c r="A63" s="189" t="s">
        <v>361</v>
      </c>
      <c r="B63" s="280"/>
      <c r="C63" s="280"/>
      <c r="D63" s="280"/>
      <c r="E63" s="280"/>
      <c r="F63" s="281"/>
      <c r="G63" s="280"/>
      <c r="H63" s="282"/>
      <c r="I63" s="282"/>
      <c r="J63" s="282"/>
      <c r="K63" s="282"/>
      <c r="L63" s="282"/>
      <c r="M63" s="282"/>
      <c r="N63" s="282"/>
      <c r="O63" s="282"/>
      <c r="P63" s="282"/>
      <c r="Q63" s="282"/>
      <c r="R63" s="282"/>
      <c r="S63" s="282"/>
      <c r="T63" s="282"/>
      <c r="U63" s="282"/>
      <c r="V63" s="282"/>
      <c r="W63" s="282"/>
      <c r="X63" s="282"/>
      <c r="Y63" s="282"/>
      <c r="Z63" s="282"/>
      <c r="AA63" s="283"/>
      <c r="AB63" s="283"/>
      <c r="AC63" s="283"/>
      <c r="AD63" s="282"/>
      <c r="AE63" s="282"/>
      <c r="AF63" s="282"/>
      <c r="AG63" s="284"/>
      <c r="AH63" s="285"/>
      <c r="AI63" s="286"/>
      <c r="AJ63" s="282"/>
      <c r="AK63" s="282"/>
      <c r="AL63" s="282"/>
      <c r="AM63" s="282"/>
      <c r="AN63" s="287"/>
      <c r="AO63" s="282"/>
      <c r="AP63" s="282"/>
      <c r="AQ63" s="282"/>
      <c r="AR63" s="282"/>
      <c r="AS63" s="282"/>
      <c r="AT63" s="282"/>
      <c r="AU63" s="284"/>
      <c r="AV63" s="285"/>
      <c r="AW63" s="283"/>
      <c r="AX63" s="283"/>
      <c r="AY63" s="288"/>
      <c r="AZ63" s="310"/>
      <c r="BA63" s="285"/>
      <c r="BB63" s="289"/>
      <c r="BC63" s="290"/>
      <c r="BD63" s="290"/>
      <c r="BE63" s="290"/>
      <c r="BF63" s="290"/>
      <c r="BG63" s="288"/>
      <c r="BH63" s="289"/>
      <c r="BI63" s="291"/>
      <c r="BJ63" s="339"/>
    </row>
    <row r="64" spans="1:62" s="51" customFormat="1" ht="11.25" customHeight="1" x14ac:dyDescent="0.15">
      <c r="A64" s="217"/>
      <c r="B64" s="329"/>
      <c r="C64" s="329"/>
      <c r="D64" s="329"/>
      <c r="E64" s="329"/>
      <c r="F64" s="60"/>
      <c r="G64" s="329"/>
      <c r="H64" s="127"/>
      <c r="I64" s="127"/>
      <c r="J64" s="127"/>
      <c r="K64" s="127"/>
      <c r="L64" s="127"/>
      <c r="M64" s="127"/>
      <c r="N64" s="127"/>
      <c r="O64" s="127"/>
      <c r="P64" s="127"/>
      <c r="Q64" s="127"/>
      <c r="R64" s="127"/>
      <c r="S64" s="127"/>
      <c r="T64" s="127"/>
      <c r="U64" s="127"/>
      <c r="V64" s="127"/>
      <c r="W64" s="127"/>
      <c r="X64" s="127"/>
      <c r="Y64" s="127"/>
      <c r="Z64" s="127"/>
      <c r="AA64" s="127"/>
      <c r="AB64" s="127"/>
      <c r="AC64" s="127"/>
      <c r="AD64" s="127"/>
      <c r="AE64" s="127"/>
      <c r="AF64" s="127"/>
      <c r="AG64" s="330"/>
      <c r="AH64" s="90"/>
      <c r="AI64" s="126"/>
      <c r="AJ64" s="127"/>
      <c r="AK64" s="127"/>
      <c r="AL64" s="127"/>
      <c r="AM64" s="127"/>
      <c r="AN64" s="128"/>
      <c r="AO64" s="127"/>
      <c r="AP64" s="127"/>
      <c r="AQ64" s="127"/>
      <c r="AR64" s="127"/>
      <c r="AS64" s="127"/>
      <c r="AT64" s="127"/>
      <c r="AU64" s="330"/>
      <c r="AV64" s="90"/>
      <c r="AW64" s="127"/>
      <c r="AX64" s="127"/>
      <c r="AY64" s="331"/>
      <c r="AZ64" s="340"/>
      <c r="BA64" s="90"/>
      <c r="BB64" s="333"/>
      <c r="BC64" s="333"/>
      <c r="BD64" s="333"/>
      <c r="BE64" s="333"/>
      <c r="BF64" s="333"/>
      <c r="BG64" s="331"/>
      <c r="BH64" s="77"/>
      <c r="BI64" s="127"/>
      <c r="BJ64" s="334"/>
    </row>
    <row r="65" spans="1:21" s="51" customFormat="1" ht="11.25" customHeight="1" x14ac:dyDescent="0.15">
      <c r="A65" s="57" t="s">
        <v>250</v>
      </c>
      <c r="B65" s="56"/>
      <c r="C65" s="56"/>
      <c r="D65" s="56"/>
      <c r="E65" s="56"/>
      <c r="F65" s="56"/>
      <c r="G65" s="56"/>
      <c r="H65" s="56"/>
      <c r="I65" s="56"/>
      <c r="J65" s="56"/>
      <c r="K65" s="56"/>
      <c r="L65" s="56"/>
      <c r="M65" s="56"/>
      <c r="N65" s="56"/>
      <c r="O65" s="56"/>
      <c r="P65" s="56"/>
      <c r="Q65" s="56"/>
      <c r="R65" s="56"/>
      <c r="S65" s="56"/>
      <c r="T65" s="56"/>
      <c r="U65" s="56"/>
    </row>
    <row r="66" spans="1:21" s="51" customFormat="1" ht="11.25" customHeight="1" x14ac:dyDescent="0.15">
      <c r="A66" s="58" t="s">
        <v>249</v>
      </c>
      <c r="B66" s="56"/>
      <c r="C66" s="56"/>
      <c r="D66" s="56"/>
      <c r="E66" s="56"/>
      <c r="F66" s="56"/>
      <c r="G66" s="56"/>
      <c r="H66" s="56"/>
      <c r="I66" s="56"/>
      <c r="J66" s="56"/>
      <c r="K66" s="56"/>
      <c r="L66" s="56"/>
      <c r="M66" s="56"/>
      <c r="N66" s="56"/>
      <c r="O66" s="56"/>
      <c r="P66" s="56"/>
      <c r="Q66" s="56"/>
      <c r="R66" s="56"/>
      <c r="S66" s="56"/>
      <c r="T66" s="56"/>
      <c r="U66" s="56"/>
    </row>
    <row r="67" spans="1:21" ht="11.25" customHeight="1" x14ac:dyDescent="0.2">
      <c r="A67" s="58" t="s">
        <v>251</v>
      </c>
      <c r="B67" s="28"/>
      <c r="C67" s="28"/>
      <c r="D67" s="31"/>
      <c r="E67" s="28"/>
      <c r="F67" s="28"/>
      <c r="G67" s="28"/>
      <c r="H67" s="28"/>
      <c r="I67" s="28"/>
      <c r="J67" s="28"/>
      <c r="K67" s="28"/>
      <c r="L67" s="28"/>
      <c r="M67" s="28"/>
      <c r="N67" s="28"/>
      <c r="O67" s="28"/>
      <c r="P67" s="28"/>
      <c r="Q67" s="28"/>
      <c r="R67" s="28"/>
      <c r="S67" s="28"/>
      <c r="T67" s="28"/>
      <c r="U67" s="28"/>
    </row>
    <row r="68" spans="1:21" ht="11.25" customHeight="1" x14ac:dyDescent="0.2">
      <c r="A68" s="58" t="s">
        <v>289</v>
      </c>
      <c r="B68" s="28"/>
      <c r="C68" s="28"/>
      <c r="D68" s="31"/>
      <c r="E68" s="28"/>
      <c r="F68" s="28"/>
      <c r="G68" s="28"/>
      <c r="H68" s="28"/>
      <c r="I68" s="28"/>
      <c r="J68" s="28"/>
      <c r="K68" s="28"/>
      <c r="L68" s="28"/>
      <c r="M68" s="28"/>
      <c r="N68" s="28"/>
      <c r="O68" s="28"/>
      <c r="P68" s="28"/>
      <c r="Q68" s="28"/>
      <c r="R68" s="28"/>
      <c r="S68" s="28"/>
      <c r="T68" s="28"/>
      <c r="U68" s="28"/>
    </row>
    <row r="69" spans="1:21" ht="11.25" customHeight="1" x14ac:dyDescent="0.2">
      <c r="A69" s="58" t="s">
        <v>288</v>
      </c>
      <c r="B69" s="28"/>
      <c r="C69" s="28"/>
      <c r="D69" s="31"/>
      <c r="E69" s="28"/>
      <c r="F69" s="28"/>
      <c r="G69" s="28"/>
      <c r="H69" s="28"/>
      <c r="I69" s="28"/>
      <c r="J69" s="28"/>
      <c r="K69" s="28"/>
      <c r="L69" s="28"/>
      <c r="M69" s="28"/>
      <c r="N69" s="28"/>
      <c r="O69" s="28"/>
      <c r="P69" s="28"/>
      <c r="Q69" s="28"/>
      <c r="R69" s="28"/>
      <c r="S69" s="28"/>
      <c r="T69" s="28"/>
      <c r="U69" s="28"/>
    </row>
    <row r="70" spans="1:21" ht="15" customHeight="1" x14ac:dyDescent="0.2">
      <c r="A70" s="274"/>
      <c r="B70" s="28"/>
      <c r="C70" s="28"/>
      <c r="D70" s="31"/>
      <c r="E70" s="28"/>
      <c r="F70" s="28"/>
      <c r="G70" s="34"/>
      <c r="H70" s="34"/>
      <c r="I70" s="28"/>
      <c r="J70" s="28"/>
      <c r="K70" s="28"/>
      <c r="L70" s="28"/>
      <c r="M70" s="28"/>
      <c r="N70" s="28"/>
      <c r="O70" s="28"/>
      <c r="P70" s="28"/>
      <c r="Q70" s="28"/>
      <c r="R70" s="28"/>
      <c r="S70" s="28"/>
      <c r="T70" s="28"/>
      <c r="U70" s="28"/>
    </row>
    <row r="71" spans="1:21" ht="15" hidden="1" customHeight="1" x14ac:dyDescent="0.2">
      <c r="A71" s="274"/>
      <c r="B71" s="28"/>
      <c r="C71" s="28"/>
      <c r="D71" s="31"/>
      <c r="E71" s="28"/>
      <c r="F71" s="28"/>
      <c r="G71" s="34"/>
      <c r="H71" s="34"/>
      <c r="I71" s="28"/>
      <c r="J71" s="28"/>
      <c r="K71" s="28"/>
      <c r="L71" s="28"/>
      <c r="M71" s="28"/>
      <c r="N71" s="28"/>
      <c r="O71" s="28"/>
      <c r="P71" s="28"/>
      <c r="Q71" s="28"/>
      <c r="R71" s="28"/>
      <c r="S71" s="28"/>
      <c r="T71" s="28"/>
      <c r="U71" s="28"/>
    </row>
    <row r="72" spans="1:21" ht="15" hidden="1" customHeight="1" x14ac:dyDescent="0.2">
      <c r="A72" s="274"/>
      <c r="B72" s="28"/>
      <c r="C72" s="28"/>
      <c r="D72" s="31"/>
      <c r="E72" s="28"/>
      <c r="F72" s="28"/>
      <c r="G72" s="34"/>
      <c r="H72" s="34"/>
      <c r="I72" s="28"/>
      <c r="J72" s="28"/>
      <c r="K72" s="28"/>
      <c r="L72" s="28"/>
      <c r="M72" s="28"/>
      <c r="N72" s="28"/>
      <c r="O72" s="28"/>
      <c r="P72" s="28"/>
      <c r="Q72" s="28"/>
      <c r="R72" s="28"/>
      <c r="S72" s="28"/>
      <c r="T72" s="28"/>
      <c r="U72" s="28"/>
    </row>
    <row r="73" spans="1:21" ht="15" hidden="1" customHeight="1" x14ac:dyDescent="0.2">
      <c r="A73" s="274"/>
      <c r="B73" s="28"/>
      <c r="C73" s="28"/>
      <c r="D73" s="31"/>
      <c r="E73" s="28"/>
      <c r="F73" s="28"/>
      <c r="G73" s="34"/>
      <c r="H73" s="34"/>
      <c r="I73" s="28"/>
      <c r="J73" s="28"/>
      <c r="K73" s="28"/>
      <c r="L73" s="28"/>
      <c r="M73" s="28"/>
      <c r="N73" s="28"/>
      <c r="O73" s="28"/>
      <c r="P73" s="28"/>
      <c r="Q73" s="28"/>
      <c r="R73" s="28"/>
      <c r="S73" s="28"/>
      <c r="T73" s="28"/>
      <c r="U73" s="28"/>
    </row>
    <row r="74" spans="1:21" ht="15" hidden="1" customHeight="1" x14ac:dyDescent="0.2">
      <c r="A74" s="274"/>
      <c r="B74" s="28"/>
      <c r="C74" s="28"/>
      <c r="D74" s="31"/>
      <c r="E74" s="28"/>
      <c r="F74" s="28"/>
      <c r="G74" s="34"/>
      <c r="H74" s="34"/>
      <c r="I74" s="28"/>
      <c r="J74" s="28"/>
      <c r="K74" s="28"/>
      <c r="L74" s="28"/>
      <c r="M74" s="28"/>
      <c r="N74" s="28"/>
      <c r="O74" s="28"/>
      <c r="P74" s="28"/>
      <c r="Q74" s="28"/>
      <c r="R74" s="28"/>
      <c r="S74" s="28"/>
      <c r="T74" s="28"/>
      <c r="U74" s="28"/>
    </row>
    <row r="75" spans="1:21" ht="15" hidden="1" customHeight="1" x14ac:dyDescent="0.2">
      <c r="A75" s="274"/>
      <c r="B75" s="28"/>
      <c r="C75" s="28"/>
      <c r="D75" s="31"/>
      <c r="E75" s="28"/>
      <c r="F75" s="28"/>
      <c r="G75" s="34"/>
      <c r="H75" s="34"/>
      <c r="I75" s="28"/>
      <c r="J75" s="28"/>
      <c r="K75" s="28"/>
      <c r="L75" s="28"/>
      <c r="M75" s="28"/>
      <c r="N75" s="28"/>
      <c r="O75" s="28"/>
      <c r="P75" s="28"/>
      <c r="Q75" s="28"/>
      <c r="R75" s="28"/>
      <c r="S75" s="28"/>
      <c r="T75" s="28"/>
      <c r="U75" s="28"/>
    </row>
    <row r="76" spans="1:21" ht="15" hidden="1" customHeight="1" x14ac:dyDescent="0.2">
      <c r="A76" s="274"/>
      <c r="B76" s="28"/>
      <c r="C76" s="28"/>
      <c r="D76" s="31"/>
      <c r="E76" s="28"/>
      <c r="F76" s="28"/>
      <c r="G76" s="34"/>
      <c r="H76" s="34"/>
      <c r="I76" s="28"/>
      <c r="J76" s="28"/>
      <c r="K76" s="28"/>
      <c r="L76" s="28"/>
      <c r="M76" s="28"/>
      <c r="N76" s="28"/>
      <c r="O76" s="28"/>
      <c r="P76" s="28"/>
      <c r="Q76" s="28"/>
      <c r="R76" s="28"/>
      <c r="S76" s="28"/>
      <c r="T76" s="28"/>
      <c r="U76" s="28"/>
    </row>
    <row r="77" spans="1:21" ht="15" hidden="1" customHeight="1" x14ac:dyDescent="0.2">
      <c r="A77" s="274"/>
      <c r="B77" s="28"/>
      <c r="C77" s="28"/>
      <c r="D77" s="31"/>
      <c r="E77" s="28"/>
      <c r="F77" s="28"/>
      <c r="G77" s="34"/>
      <c r="H77" s="34"/>
      <c r="I77" s="28"/>
      <c r="J77" s="28"/>
      <c r="K77" s="28"/>
      <c r="L77" s="28"/>
      <c r="M77" s="28"/>
      <c r="N77" s="28"/>
      <c r="O77" s="28"/>
      <c r="P77" s="28"/>
      <c r="Q77" s="28"/>
      <c r="R77" s="28"/>
      <c r="S77" s="28"/>
      <c r="T77" s="28"/>
      <c r="U77" s="28"/>
    </row>
    <row r="78" spans="1:21" ht="15" hidden="1" customHeight="1" x14ac:dyDescent="0.2">
      <c r="A78" s="274"/>
      <c r="B78" s="28"/>
      <c r="C78" s="28"/>
      <c r="D78" s="31"/>
      <c r="E78" s="28"/>
      <c r="F78" s="28"/>
      <c r="G78" s="34"/>
      <c r="H78" s="34"/>
      <c r="I78" s="28"/>
      <c r="J78" s="28"/>
      <c r="K78" s="28"/>
      <c r="L78" s="28"/>
      <c r="M78" s="28"/>
      <c r="N78" s="28"/>
      <c r="O78" s="28"/>
      <c r="P78" s="28"/>
      <c r="Q78" s="28"/>
      <c r="R78" s="28"/>
      <c r="S78" s="28"/>
      <c r="T78" s="28"/>
      <c r="U78" s="28"/>
    </row>
    <row r="79" spans="1:21" ht="15" hidden="1" customHeight="1" x14ac:dyDescent="0.2">
      <c r="A79" s="274"/>
      <c r="B79" s="28"/>
      <c r="C79" s="28"/>
      <c r="D79" s="31"/>
      <c r="E79" s="28"/>
      <c r="F79" s="28"/>
      <c r="G79" s="34"/>
      <c r="H79" s="34"/>
      <c r="I79" s="28"/>
      <c r="J79" s="28"/>
      <c r="K79" s="28"/>
      <c r="L79" s="28"/>
      <c r="M79" s="28"/>
      <c r="N79" s="28"/>
      <c r="O79" s="28"/>
      <c r="P79" s="28"/>
      <c r="Q79" s="28"/>
      <c r="R79" s="28"/>
      <c r="S79" s="28"/>
      <c r="T79" s="28"/>
      <c r="U79" s="28"/>
    </row>
    <row r="80" spans="1:21" ht="15" hidden="1" customHeight="1" x14ac:dyDescent="0.2">
      <c r="A80" s="274"/>
      <c r="B80" s="28"/>
      <c r="C80" s="28"/>
      <c r="D80" s="31"/>
      <c r="E80" s="28"/>
      <c r="F80" s="28"/>
      <c r="G80" s="34"/>
      <c r="H80" s="34"/>
      <c r="I80" s="28"/>
      <c r="J80" s="28"/>
      <c r="K80" s="28"/>
      <c r="L80" s="28"/>
      <c r="M80" s="28"/>
      <c r="N80" s="28"/>
      <c r="O80" s="28"/>
      <c r="P80" s="28"/>
      <c r="Q80" s="28"/>
      <c r="R80" s="28"/>
      <c r="S80" s="28"/>
      <c r="T80" s="28"/>
      <c r="U80" s="28"/>
    </row>
    <row r="81" spans="1:21" ht="15" hidden="1" customHeight="1" x14ac:dyDescent="0.2">
      <c r="A81" s="274"/>
      <c r="B81" s="28"/>
      <c r="C81" s="28"/>
      <c r="D81" s="31"/>
      <c r="E81" s="28"/>
      <c r="F81" s="28"/>
      <c r="G81" s="34"/>
      <c r="H81" s="34"/>
      <c r="I81" s="28"/>
      <c r="J81" s="28"/>
      <c r="K81" s="28"/>
      <c r="L81" s="28"/>
      <c r="M81" s="28"/>
      <c r="N81" s="28"/>
      <c r="O81" s="28"/>
      <c r="P81" s="28"/>
      <c r="Q81" s="28"/>
      <c r="R81" s="28"/>
      <c r="S81" s="28"/>
      <c r="T81" s="28"/>
      <c r="U81" s="28"/>
    </row>
    <row r="82" spans="1:21" ht="15" hidden="1" customHeight="1" x14ac:dyDescent="0.2">
      <c r="A82" s="274"/>
      <c r="B82" s="28"/>
      <c r="C82" s="28"/>
      <c r="D82" s="31"/>
      <c r="E82" s="28"/>
      <c r="F82" s="28"/>
      <c r="G82" s="34"/>
      <c r="H82" s="34"/>
      <c r="I82" s="28"/>
      <c r="J82" s="28"/>
      <c r="K82" s="28"/>
      <c r="L82" s="28"/>
      <c r="M82" s="28"/>
      <c r="N82" s="28"/>
      <c r="O82" s="28"/>
      <c r="P82" s="28"/>
      <c r="Q82" s="28"/>
      <c r="R82" s="28"/>
      <c r="S82" s="28"/>
      <c r="T82" s="28"/>
      <c r="U82" s="28"/>
    </row>
    <row r="83" spans="1:21" ht="15" hidden="1" customHeight="1" x14ac:dyDescent="0.2">
      <c r="A83" s="274"/>
      <c r="B83" s="28"/>
      <c r="C83" s="28"/>
      <c r="D83" s="31"/>
      <c r="E83" s="28"/>
      <c r="F83" s="28"/>
      <c r="G83" s="34"/>
      <c r="H83" s="34"/>
      <c r="I83" s="28"/>
      <c r="J83" s="28"/>
      <c r="K83" s="28"/>
      <c r="L83" s="28"/>
      <c r="M83" s="28"/>
      <c r="N83" s="28"/>
      <c r="O83" s="28"/>
      <c r="P83" s="28"/>
      <c r="Q83" s="28"/>
      <c r="R83" s="28"/>
      <c r="S83" s="28"/>
      <c r="T83" s="28"/>
      <c r="U83" s="28"/>
    </row>
    <row r="84" spans="1:21" ht="15" hidden="1" customHeight="1" x14ac:dyDescent="0.2">
      <c r="A84" s="274"/>
      <c r="B84" s="28"/>
      <c r="C84" s="28"/>
      <c r="D84" s="31"/>
      <c r="E84" s="28"/>
      <c r="F84" s="28"/>
      <c r="G84" s="34"/>
      <c r="H84" s="34"/>
      <c r="I84" s="28"/>
      <c r="J84" s="28"/>
      <c r="K84" s="28"/>
      <c r="L84" s="28"/>
      <c r="M84" s="28"/>
      <c r="N84" s="28"/>
      <c r="O84" s="28"/>
      <c r="P84" s="28"/>
      <c r="Q84" s="28"/>
      <c r="R84" s="28"/>
      <c r="S84" s="28"/>
      <c r="T84" s="28"/>
      <c r="U84" s="28"/>
    </row>
    <row r="85" spans="1:21" ht="15" hidden="1" customHeight="1" x14ac:dyDescent="0.2">
      <c r="A85" s="274"/>
      <c r="B85" s="28"/>
      <c r="C85" s="28"/>
      <c r="D85" s="31"/>
      <c r="E85" s="28"/>
      <c r="F85" s="28"/>
      <c r="G85" s="34"/>
      <c r="H85" s="34"/>
      <c r="I85" s="28"/>
      <c r="J85" s="28"/>
      <c r="K85" s="28"/>
      <c r="L85" s="28"/>
      <c r="M85" s="28"/>
      <c r="N85" s="28"/>
      <c r="O85" s="28"/>
      <c r="P85" s="28"/>
      <c r="Q85" s="28"/>
      <c r="R85" s="28"/>
      <c r="S85" s="28"/>
      <c r="T85" s="28"/>
      <c r="U85" s="28"/>
    </row>
    <row r="86" spans="1:21" ht="15" hidden="1" customHeight="1" x14ac:dyDescent="0.2">
      <c r="A86" s="274"/>
      <c r="B86" s="28"/>
      <c r="C86" s="28"/>
      <c r="D86" s="31"/>
      <c r="E86" s="28"/>
      <c r="F86" s="28"/>
      <c r="G86" s="34"/>
      <c r="H86" s="34"/>
      <c r="I86" s="28"/>
      <c r="J86" s="28"/>
      <c r="K86" s="28"/>
      <c r="L86" s="28"/>
      <c r="M86" s="28"/>
      <c r="N86" s="28"/>
      <c r="O86" s="28"/>
      <c r="P86" s="28"/>
      <c r="Q86" s="28"/>
      <c r="R86" s="28"/>
      <c r="S86" s="28"/>
      <c r="T86" s="28"/>
      <c r="U86" s="28"/>
    </row>
    <row r="87" spans="1:21" ht="15" hidden="1" customHeight="1" x14ac:dyDescent="0.2">
      <c r="A87" s="274"/>
      <c r="B87" s="28"/>
      <c r="C87" s="28"/>
      <c r="D87" s="31"/>
      <c r="E87" s="28"/>
      <c r="F87" s="28"/>
      <c r="G87" s="34"/>
      <c r="H87" s="34"/>
      <c r="I87" s="28"/>
      <c r="J87" s="28"/>
      <c r="K87" s="28"/>
      <c r="L87" s="28"/>
      <c r="M87" s="28"/>
      <c r="N87" s="28"/>
      <c r="O87" s="28"/>
      <c r="P87" s="28"/>
      <c r="Q87" s="28"/>
      <c r="R87" s="28"/>
      <c r="S87" s="28"/>
      <c r="T87" s="28"/>
      <c r="U87" s="28"/>
    </row>
    <row r="88" spans="1:21" ht="15" hidden="1" customHeight="1" x14ac:dyDescent="0.2">
      <c r="A88" s="274"/>
      <c r="B88" s="28"/>
      <c r="C88" s="28"/>
      <c r="D88" s="31"/>
      <c r="E88" s="28"/>
      <c r="F88" s="28"/>
      <c r="G88" s="34"/>
      <c r="H88" s="34"/>
      <c r="I88" s="28"/>
      <c r="J88" s="28"/>
      <c r="K88" s="28"/>
      <c r="L88" s="28"/>
      <c r="M88" s="28"/>
      <c r="N88" s="28"/>
      <c r="O88" s="28"/>
      <c r="P88" s="28"/>
      <c r="Q88" s="28"/>
      <c r="R88" s="28"/>
      <c r="S88" s="28"/>
      <c r="T88" s="28"/>
      <c r="U88" s="28"/>
    </row>
    <row r="89" spans="1:21" ht="15" hidden="1" customHeight="1" x14ac:dyDescent="0.2">
      <c r="A89" s="274"/>
      <c r="B89" s="28"/>
      <c r="C89" s="28"/>
      <c r="D89" s="31"/>
      <c r="E89" s="28"/>
      <c r="F89" s="28"/>
      <c r="G89" s="34"/>
      <c r="H89" s="34"/>
      <c r="I89" s="28"/>
      <c r="J89" s="28"/>
      <c r="K89" s="28"/>
      <c r="L89" s="28"/>
      <c r="M89" s="28"/>
      <c r="N89" s="28"/>
      <c r="O89" s="28"/>
      <c r="P89" s="28"/>
      <c r="Q89" s="28"/>
      <c r="R89" s="28"/>
      <c r="S89" s="28"/>
      <c r="T89" s="28"/>
      <c r="U89" s="28"/>
    </row>
    <row r="90" spans="1:21" ht="15" hidden="1" customHeight="1" x14ac:dyDescent="0.2">
      <c r="A90" s="274"/>
      <c r="B90" s="28"/>
      <c r="C90" s="28"/>
      <c r="D90" s="31"/>
      <c r="E90" s="28"/>
      <c r="F90" s="28"/>
      <c r="G90" s="34"/>
      <c r="H90" s="34"/>
      <c r="I90" s="28"/>
      <c r="J90" s="28"/>
      <c r="K90" s="28"/>
      <c r="L90" s="28"/>
      <c r="M90" s="28"/>
      <c r="N90" s="28"/>
      <c r="O90" s="28"/>
      <c r="P90" s="28"/>
      <c r="Q90" s="28"/>
      <c r="R90" s="28"/>
      <c r="S90" s="28"/>
      <c r="T90" s="28"/>
      <c r="U90" s="28"/>
    </row>
    <row r="91" spans="1:21" ht="15" hidden="1" customHeight="1" x14ac:dyDescent="0.2">
      <c r="A91" s="274"/>
      <c r="B91" s="28"/>
      <c r="C91" s="28"/>
      <c r="D91" s="31"/>
      <c r="E91" s="28"/>
      <c r="F91" s="28"/>
      <c r="G91" s="34"/>
      <c r="H91" s="34"/>
      <c r="I91" s="28"/>
      <c r="J91" s="28"/>
      <c r="K91" s="28"/>
      <c r="L91" s="28"/>
      <c r="M91" s="28"/>
      <c r="N91" s="28"/>
      <c r="O91" s="28"/>
      <c r="P91" s="28"/>
      <c r="Q91" s="28"/>
      <c r="R91" s="28"/>
      <c r="S91" s="28"/>
      <c r="T91" s="28"/>
      <c r="U91" s="28"/>
    </row>
    <row r="92" spans="1:21" ht="15" hidden="1" customHeight="1" x14ac:dyDescent="0.2">
      <c r="A92" s="274"/>
      <c r="B92" s="28"/>
      <c r="C92" s="28"/>
      <c r="D92" s="31"/>
      <c r="E92" s="28"/>
      <c r="F92" s="28"/>
      <c r="G92" s="34"/>
      <c r="H92" s="34"/>
      <c r="I92" s="28"/>
      <c r="J92" s="28"/>
      <c r="K92" s="28"/>
      <c r="L92" s="28"/>
      <c r="M92" s="28"/>
      <c r="N92" s="28"/>
      <c r="O92" s="28"/>
      <c r="P92" s="28"/>
      <c r="Q92" s="28"/>
      <c r="R92" s="28"/>
      <c r="S92" s="28"/>
      <c r="T92" s="28"/>
      <c r="U92" s="28"/>
    </row>
    <row r="93" spans="1:21" ht="15" hidden="1" customHeight="1" x14ac:dyDescent="0.2">
      <c r="A93" s="274"/>
      <c r="B93" s="28"/>
      <c r="C93" s="28"/>
      <c r="D93" s="31"/>
      <c r="E93" s="28"/>
      <c r="F93" s="28"/>
      <c r="G93" s="34"/>
      <c r="H93" s="34"/>
      <c r="I93" s="28"/>
      <c r="J93" s="28"/>
      <c r="K93" s="28"/>
      <c r="L93" s="28"/>
      <c r="M93" s="28"/>
      <c r="N93" s="28"/>
      <c r="O93" s="28"/>
      <c r="P93" s="28"/>
      <c r="Q93" s="28"/>
      <c r="R93" s="28"/>
      <c r="S93" s="28"/>
      <c r="T93" s="28"/>
      <c r="U93" s="28"/>
    </row>
    <row r="94" spans="1:21" ht="15" hidden="1" customHeight="1" x14ac:dyDescent="0.2">
      <c r="A94" s="274"/>
      <c r="B94" s="28"/>
      <c r="C94" s="28"/>
      <c r="D94" s="31"/>
      <c r="E94" s="28"/>
      <c r="F94" s="28"/>
      <c r="G94" s="34"/>
      <c r="H94" s="34"/>
      <c r="I94" s="28"/>
      <c r="J94" s="28"/>
      <c r="K94" s="28"/>
      <c r="L94" s="28"/>
      <c r="M94" s="28"/>
      <c r="N94" s="28"/>
      <c r="O94" s="28"/>
      <c r="P94" s="28"/>
      <c r="Q94" s="28"/>
      <c r="R94" s="28"/>
      <c r="S94" s="28"/>
      <c r="T94" s="28"/>
      <c r="U94" s="28"/>
    </row>
    <row r="95" spans="1:21" ht="15" hidden="1" customHeight="1" x14ac:dyDescent="0.2">
      <c r="A95" s="274"/>
      <c r="B95" s="28"/>
      <c r="C95" s="28"/>
      <c r="D95" s="31"/>
      <c r="E95" s="28"/>
      <c r="F95" s="28"/>
      <c r="G95" s="34"/>
      <c r="H95" s="34"/>
      <c r="I95" s="28"/>
      <c r="J95" s="28"/>
      <c r="K95" s="28"/>
      <c r="L95" s="28"/>
      <c r="M95" s="28"/>
      <c r="N95" s="28"/>
      <c r="O95" s="28"/>
      <c r="P95" s="28"/>
      <c r="Q95" s="28"/>
      <c r="R95" s="28"/>
      <c r="S95" s="28"/>
      <c r="T95" s="28"/>
      <c r="U95" s="28"/>
    </row>
    <row r="96" spans="1:21" ht="15" hidden="1" customHeight="1" x14ac:dyDescent="0.2">
      <c r="A96" s="274"/>
      <c r="B96" s="28"/>
      <c r="C96" s="28"/>
      <c r="D96" s="31"/>
      <c r="E96" s="28"/>
      <c r="F96" s="28"/>
      <c r="G96" s="34"/>
      <c r="H96" s="34"/>
      <c r="I96" s="28"/>
      <c r="J96" s="28"/>
      <c r="K96" s="28"/>
      <c r="L96" s="28"/>
      <c r="M96" s="28"/>
      <c r="N96" s="28"/>
      <c r="O96" s="28"/>
      <c r="P96" s="28"/>
      <c r="Q96" s="28"/>
      <c r="R96" s="28"/>
      <c r="S96" s="28"/>
      <c r="T96" s="28"/>
      <c r="U96" s="28"/>
    </row>
    <row r="97" spans="1:62" ht="15" hidden="1" customHeight="1" x14ac:dyDescent="0.2">
      <c r="A97" s="274"/>
      <c r="B97" s="28"/>
      <c r="C97" s="28"/>
      <c r="D97" s="31"/>
      <c r="E97" s="28"/>
      <c r="F97" s="28"/>
      <c r="G97" s="34"/>
      <c r="H97" s="34"/>
      <c r="I97" s="28"/>
      <c r="J97" s="28"/>
      <c r="K97" s="28"/>
      <c r="L97" s="28"/>
      <c r="M97" s="28"/>
      <c r="N97" s="28"/>
      <c r="O97" s="28"/>
      <c r="P97" s="28"/>
      <c r="Q97" s="28"/>
      <c r="R97" s="28"/>
      <c r="S97" s="28"/>
      <c r="T97" s="28"/>
      <c r="U97" s="28"/>
    </row>
    <row r="98" spans="1:62" ht="15" hidden="1" customHeight="1" x14ac:dyDescent="0.2">
      <c r="A98" s="274"/>
      <c r="B98" s="28"/>
      <c r="C98" s="28"/>
      <c r="D98" s="31"/>
      <c r="E98" s="28"/>
      <c r="F98" s="28"/>
      <c r="G98" s="34"/>
      <c r="H98" s="34"/>
      <c r="I98" s="28"/>
      <c r="J98" s="28"/>
      <c r="K98" s="28"/>
      <c r="L98" s="28"/>
      <c r="M98" s="28"/>
      <c r="N98" s="28"/>
      <c r="O98" s="28"/>
      <c r="P98" s="28"/>
      <c r="Q98" s="28"/>
      <c r="R98" s="28"/>
      <c r="S98" s="28"/>
      <c r="T98" s="28"/>
      <c r="U98" s="28"/>
    </row>
    <row r="99" spans="1:62" ht="15" hidden="1" customHeight="1" x14ac:dyDescent="0.2">
      <c r="A99" s="274"/>
      <c r="B99" s="28"/>
      <c r="C99" s="28"/>
      <c r="D99" s="31"/>
      <c r="E99" s="28"/>
      <c r="F99" s="28"/>
      <c r="G99" s="34"/>
      <c r="H99" s="34"/>
      <c r="I99" s="28"/>
      <c r="J99" s="28"/>
      <c r="K99" s="28"/>
      <c r="L99" s="28"/>
      <c r="M99" s="28"/>
      <c r="N99" s="28"/>
      <c r="O99" s="28"/>
      <c r="P99" s="28"/>
      <c r="Q99" s="28"/>
      <c r="R99" s="28"/>
      <c r="S99" s="28"/>
      <c r="T99" s="28"/>
      <c r="U99" s="28"/>
    </row>
    <row r="100" spans="1:62" ht="15" hidden="1" customHeight="1" x14ac:dyDescent="0.2">
      <c r="A100" s="274"/>
      <c r="B100" s="28"/>
      <c r="C100" s="28"/>
      <c r="D100" s="31"/>
      <c r="E100" s="28"/>
      <c r="F100" s="28"/>
      <c r="G100" s="34"/>
      <c r="H100" s="34"/>
      <c r="I100" s="28"/>
      <c r="J100" s="28"/>
      <c r="K100" s="28"/>
      <c r="L100" s="28"/>
      <c r="M100" s="28"/>
      <c r="N100" s="28"/>
      <c r="O100" s="28"/>
      <c r="P100" s="28"/>
      <c r="Q100" s="28"/>
      <c r="R100" s="28"/>
      <c r="S100" s="28"/>
      <c r="T100" s="28"/>
      <c r="U100" s="28"/>
    </row>
    <row r="101" spans="1:62" ht="15" hidden="1" customHeight="1" x14ac:dyDescent="0.2">
      <c r="A101" s="274"/>
      <c r="B101" s="28"/>
      <c r="C101" s="28"/>
      <c r="D101" s="31"/>
      <c r="E101" s="28"/>
      <c r="F101" s="28"/>
      <c r="G101" s="34"/>
      <c r="H101" s="34"/>
      <c r="I101" s="28"/>
      <c r="J101" s="28"/>
      <c r="K101" s="28"/>
      <c r="L101" s="28"/>
      <c r="M101" s="28"/>
      <c r="N101" s="28"/>
      <c r="O101" s="28"/>
      <c r="P101" s="28"/>
      <c r="Q101" s="28"/>
      <c r="R101" s="28"/>
      <c r="S101" s="28"/>
      <c r="T101" s="28"/>
      <c r="U101" s="28"/>
    </row>
    <row r="102" spans="1:62" ht="15" hidden="1" customHeight="1" x14ac:dyDescent="0.2">
      <c r="A102" s="274"/>
      <c r="B102" s="28"/>
      <c r="C102" s="28"/>
      <c r="D102" s="31"/>
      <c r="E102" s="28"/>
      <c r="F102" s="28"/>
      <c r="G102" s="34"/>
      <c r="H102" s="34"/>
      <c r="I102" s="28"/>
      <c r="J102" s="28"/>
      <c r="K102" s="28"/>
      <c r="L102" s="28"/>
      <c r="M102" s="28"/>
      <c r="N102" s="28"/>
      <c r="O102" s="28"/>
      <c r="P102" s="28"/>
      <c r="Q102" s="28"/>
      <c r="R102" s="28"/>
      <c r="S102" s="28"/>
      <c r="T102" s="28"/>
      <c r="U102" s="28"/>
    </row>
    <row r="103" spans="1:62" ht="15" hidden="1" customHeight="1" x14ac:dyDescent="0.2">
      <c r="A103" s="274"/>
      <c r="B103" s="28"/>
      <c r="C103" s="28"/>
      <c r="D103" s="31"/>
      <c r="E103" s="28"/>
      <c r="F103" s="28"/>
      <c r="G103" s="34"/>
      <c r="H103" s="34"/>
      <c r="I103" s="28"/>
      <c r="J103" s="28"/>
      <c r="K103" s="28"/>
      <c r="L103" s="28"/>
      <c r="M103" s="28"/>
      <c r="N103" s="28"/>
      <c r="O103" s="28"/>
      <c r="P103" s="28"/>
      <c r="Q103" s="28"/>
      <c r="R103" s="28"/>
      <c r="S103" s="28"/>
      <c r="T103" s="28"/>
      <c r="U103" s="28"/>
    </row>
    <row r="104" spans="1:62" ht="15" hidden="1" customHeight="1" x14ac:dyDescent="0.2">
      <c r="A104" s="274"/>
      <c r="B104" s="28"/>
      <c r="C104" s="28"/>
      <c r="D104" s="31"/>
      <c r="E104" s="28"/>
      <c r="F104" s="28"/>
      <c r="G104" s="34"/>
      <c r="H104" s="34"/>
      <c r="I104" s="28"/>
      <c r="J104" s="28"/>
      <c r="K104" s="28"/>
      <c r="L104" s="28"/>
      <c r="M104" s="28"/>
      <c r="N104" s="28"/>
      <c r="O104" s="28"/>
      <c r="P104" s="28"/>
      <c r="Q104" s="28"/>
      <c r="R104" s="28"/>
      <c r="S104" s="28"/>
      <c r="T104" s="28"/>
      <c r="U104" s="28"/>
    </row>
    <row r="105" spans="1:62" ht="15" hidden="1" customHeight="1" x14ac:dyDescent="0.2">
      <c r="A105" s="274"/>
      <c r="B105" s="28"/>
      <c r="C105" s="28"/>
      <c r="D105" s="31"/>
      <c r="E105" s="28"/>
      <c r="F105" s="28"/>
      <c r="G105" s="34"/>
      <c r="H105" s="34"/>
      <c r="I105" s="28"/>
      <c r="J105" s="28"/>
      <c r="K105" s="28"/>
      <c r="L105" s="28"/>
      <c r="M105" s="28"/>
      <c r="N105" s="28"/>
      <c r="O105" s="28"/>
      <c r="P105" s="28"/>
      <c r="Q105" s="28"/>
      <c r="R105" s="28"/>
      <c r="S105" s="28"/>
      <c r="T105" s="28"/>
      <c r="U105" s="28"/>
    </row>
    <row r="106" spans="1:62" ht="15" hidden="1" customHeight="1" x14ac:dyDescent="0.2">
      <c r="A106" s="274"/>
      <c r="B106" s="28"/>
      <c r="C106" s="28"/>
      <c r="D106" s="31"/>
      <c r="E106" s="28"/>
      <c r="F106" s="28"/>
      <c r="G106" s="34"/>
      <c r="H106" s="34"/>
      <c r="I106" s="28"/>
      <c r="J106" s="28"/>
      <c r="K106" s="28"/>
      <c r="L106" s="28"/>
      <c r="M106" s="28"/>
      <c r="N106" s="28"/>
      <c r="O106" s="28"/>
      <c r="P106" s="28"/>
      <c r="Q106" s="28"/>
      <c r="R106" s="28"/>
      <c r="S106" s="28"/>
      <c r="T106" s="28"/>
      <c r="U106" s="28"/>
    </row>
    <row r="107" spans="1:62" ht="15" customHeight="1" x14ac:dyDescent="0.2">
      <c r="A107" s="274"/>
      <c r="B107" s="28"/>
      <c r="C107" s="28"/>
      <c r="D107" s="31"/>
      <c r="E107" s="28"/>
      <c r="F107" s="28"/>
      <c r="G107" s="34"/>
      <c r="H107" s="34"/>
      <c r="I107" s="28"/>
      <c r="J107" s="28"/>
      <c r="K107" s="28"/>
      <c r="L107" s="28"/>
      <c r="M107" s="28"/>
      <c r="N107" s="28"/>
      <c r="O107" s="28"/>
      <c r="P107" s="28"/>
      <c r="Q107" s="28"/>
      <c r="R107" s="28"/>
      <c r="S107" s="28"/>
      <c r="T107" s="28"/>
      <c r="U107" s="28"/>
    </row>
    <row r="108" spans="1:62" s="35" customFormat="1" ht="21" x14ac:dyDescent="0.25">
      <c r="A108" s="179" t="s">
        <v>643</v>
      </c>
      <c r="B108" s="382"/>
      <c r="C108" s="383"/>
      <c r="D108" s="384"/>
      <c r="E108" s="385"/>
      <c r="F108" s="94" t="s">
        <v>247</v>
      </c>
      <c r="G108" s="386" t="s">
        <v>246</v>
      </c>
      <c r="H108" s="387"/>
      <c r="I108" s="388" t="s">
        <v>648</v>
      </c>
      <c r="J108" s="389"/>
      <c r="K108" s="389"/>
      <c r="L108" s="389"/>
      <c r="M108" s="276"/>
      <c r="N108" s="276"/>
      <c r="O108" s="276"/>
      <c r="P108" s="276"/>
      <c r="Q108" s="276"/>
      <c r="R108" s="276"/>
      <c r="S108" s="276"/>
      <c r="T108" s="276"/>
      <c r="U108" s="276"/>
      <c r="V108" s="276"/>
      <c r="W108" s="276"/>
      <c r="X108" s="276"/>
      <c r="Y108" s="276"/>
      <c r="Z108" s="276"/>
      <c r="AA108" s="276"/>
      <c r="AB108" s="276"/>
      <c r="AC108" s="276"/>
      <c r="AD108" s="276"/>
      <c r="AE108" s="276"/>
      <c r="AF108" s="276"/>
      <c r="AG108" s="276"/>
      <c r="AH108" s="95"/>
      <c r="AI108" s="388" t="s">
        <v>649</v>
      </c>
      <c r="AJ108" s="390"/>
      <c r="AK108" s="390"/>
      <c r="AL108" s="390"/>
      <c r="AM108" s="390"/>
      <c r="AN108" s="390"/>
      <c r="AO108" s="390"/>
      <c r="AP108" s="276"/>
      <c r="AQ108" s="276"/>
      <c r="AR108" s="276"/>
      <c r="AS108" s="276"/>
      <c r="AT108" s="276"/>
      <c r="AU108" s="96"/>
      <c r="AV108" s="276"/>
      <c r="AW108" s="276"/>
      <c r="AX108" s="276"/>
      <c r="AY108" s="276"/>
      <c r="AZ108" s="276"/>
      <c r="BA108" s="95"/>
      <c r="BB108" s="391" t="s">
        <v>296</v>
      </c>
      <c r="BC108" s="389"/>
      <c r="BD108" s="389"/>
      <c r="BE108" s="389"/>
      <c r="BF108" s="389"/>
      <c r="BG108" s="389"/>
      <c r="BH108" s="389"/>
      <c r="BI108" s="392"/>
      <c r="BJ108" s="97" t="s">
        <v>291</v>
      </c>
    </row>
    <row r="109" spans="1:62" s="36" customFormat="1" ht="42.75" customHeight="1" x14ac:dyDescent="0.25">
      <c r="A109" s="180" t="s">
        <v>236</v>
      </c>
      <c r="B109" s="376" t="s">
        <v>161</v>
      </c>
      <c r="C109" s="377"/>
      <c r="D109" s="378"/>
      <c r="E109" s="379"/>
      <c r="F109" s="94" t="s">
        <v>245</v>
      </c>
      <c r="G109" s="380" t="s">
        <v>248</v>
      </c>
      <c r="H109" s="380"/>
      <c r="I109" s="99" t="s">
        <v>6</v>
      </c>
      <c r="J109" s="100"/>
      <c r="K109" s="100"/>
      <c r="L109" s="100"/>
      <c r="M109" s="100"/>
      <c r="N109" s="100"/>
      <c r="O109" s="100"/>
      <c r="P109" s="101"/>
      <c r="Q109" s="102" t="s">
        <v>7</v>
      </c>
      <c r="R109" s="100"/>
      <c r="S109" s="100"/>
      <c r="T109" s="100"/>
      <c r="U109" s="100"/>
      <c r="V109" s="100"/>
      <c r="W109" s="100"/>
      <c r="X109" s="101"/>
      <c r="Y109" s="367" t="s">
        <v>8</v>
      </c>
      <c r="Z109" s="368"/>
      <c r="AA109" s="367" t="s">
        <v>9</v>
      </c>
      <c r="AB109" s="368"/>
      <c r="AC109" s="381"/>
      <c r="AD109" s="367" t="s">
        <v>10</v>
      </c>
      <c r="AE109" s="381"/>
      <c r="AF109" s="367" t="s">
        <v>11</v>
      </c>
      <c r="AG109" s="368"/>
      <c r="AH109" s="365" t="s">
        <v>259</v>
      </c>
      <c r="AI109" s="375" t="s">
        <v>260</v>
      </c>
      <c r="AJ109" s="375"/>
      <c r="AK109" s="375"/>
      <c r="AL109" s="375"/>
      <c r="AM109" s="375"/>
      <c r="AN109" s="375"/>
      <c r="AO109" s="371" t="s">
        <v>276</v>
      </c>
      <c r="AP109" s="375"/>
      <c r="AQ109" s="375"/>
      <c r="AR109" s="375"/>
      <c r="AS109" s="375"/>
      <c r="AT109" s="375"/>
      <c r="AU109" s="375"/>
      <c r="AV109" s="375"/>
      <c r="AW109" s="371" t="s">
        <v>13</v>
      </c>
      <c r="AX109" s="375"/>
      <c r="AY109" s="367" t="s">
        <v>14</v>
      </c>
      <c r="AZ109" s="368"/>
      <c r="BA109" s="369" t="s">
        <v>279</v>
      </c>
      <c r="BB109" s="372" t="s">
        <v>650</v>
      </c>
      <c r="BC109" s="373"/>
      <c r="BD109" s="373"/>
      <c r="BE109" s="373"/>
      <c r="BF109" s="373"/>
      <c r="BG109" s="374" t="s">
        <v>651</v>
      </c>
      <c r="BH109" s="368"/>
      <c r="BI109" s="365" t="s">
        <v>294</v>
      </c>
      <c r="BJ109" s="357" t="s">
        <v>293</v>
      </c>
    </row>
    <row r="110" spans="1:62" s="37" customFormat="1" ht="63" x14ac:dyDescent="0.25">
      <c r="A110" s="103"/>
      <c r="B110" s="359" t="s">
        <v>15</v>
      </c>
      <c r="C110" s="361" t="s">
        <v>16</v>
      </c>
      <c r="D110" s="361" t="s">
        <v>159</v>
      </c>
      <c r="E110" s="363" t="s">
        <v>160</v>
      </c>
      <c r="F110" s="104" t="s">
        <v>125</v>
      </c>
      <c r="G110" s="105" t="s">
        <v>17</v>
      </c>
      <c r="H110" s="105" t="s">
        <v>18</v>
      </c>
      <c r="I110" s="106" t="s">
        <v>19</v>
      </c>
      <c r="J110" s="107" t="s">
        <v>20</v>
      </c>
      <c r="K110" s="107" t="s">
        <v>21</v>
      </c>
      <c r="L110" s="107" t="s">
        <v>22</v>
      </c>
      <c r="M110" s="107" t="s">
        <v>23</v>
      </c>
      <c r="N110" s="107" t="s">
        <v>24</v>
      </c>
      <c r="O110" s="107" t="s">
        <v>25</v>
      </c>
      <c r="P110" s="107" t="s">
        <v>26</v>
      </c>
      <c r="Q110" s="107" t="s">
        <v>19</v>
      </c>
      <c r="R110" s="107" t="s">
        <v>20</v>
      </c>
      <c r="S110" s="107" t="s">
        <v>21</v>
      </c>
      <c r="T110" s="107" t="s">
        <v>22</v>
      </c>
      <c r="U110" s="107" t="s">
        <v>23</v>
      </c>
      <c r="V110" s="107" t="s">
        <v>24</v>
      </c>
      <c r="W110" s="107" t="s">
        <v>25</v>
      </c>
      <c r="X110" s="107" t="s">
        <v>26</v>
      </c>
      <c r="Y110" s="106" t="s">
        <v>343</v>
      </c>
      <c r="Z110" s="108" t="s">
        <v>344</v>
      </c>
      <c r="AA110" s="106" t="s">
        <v>256</v>
      </c>
      <c r="AB110" s="107" t="s">
        <v>257</v>
      </c>
      <c r="AC110" s="107" t="s">
        <v>258</v>
      </c>
      <c r="AD110" s="107" t="s">
        <v>27</v>
      </c>
      <c r="AE110" s="107" t="s">
        <v>254</v>
      </c>
      <c r="AF110" s="107" t="s">
        <v>28</v>
      </c>
      <c r="AG110" s="109" t="s">
        <v>255</v>
      </c>
      <c r="AH110" s="357"/>
      <c r="AI110" s="118" t="s">
        <v>261</v>
      </c>
      <c r="AJ110" s="119" t="s">
        <v>262</v>
      </c>
      <c r="AK110" s="119" t="s">
        <v>263</v>
      </c>
      <c r="AL110" s="119" t="s">
        <v>264</v>
      </c>
      <c r="AM110" s="119" t="s">
        <v>29</v>
      </c>
      <c r="AN110" s="365" t="s">
        <v>12</v>
      </c>
      <c r="AO110" s="110" t="s">
        <v>30</v>
      </c>
      <c r="AP110" s="109" t="s">
        <v>31</v>
      </c>
      <c r="AQ110" s="109" t="s">
        <v>32</v>
      </c>
      <c r="AR110" s="109" t="s">
        <v>33</v>
      </c>
      <c r="AS110" s="109" t="s">
        <v>34</v>
      </c>
      <c r="AT110" s="109" t="s">
        <v>35</v>
      </c>
      <c r="AU110" s="108" t="s">
        <v>29</v>
      </c>
      <c r="AV110" s="365" t="s">
        <v>12</v>
      </c>
      <c r="AW110" s="111" t="s">
        <v>277</v>
      </c>
      <c r="AX110" s="109" t="s">
        <v>278</v>
      </c>
      <c r="AY110" s="107" t="s">
        <v>36</v>
      </c>
      <c r="AZ110" s="109" t="s">
        <v>37</v>
      </c>
      <c r="BA110" s="370"/>
      <c r="BB110" s="108" t="s">
        <v>652</v>
      </c>
      <c r="BC110" s="108" t="s">
        <v>341</v>
      </c>
      <c r="BD110" s="109" t="s">
        <v>287</v>
      </c>
      <c r="BE110" s="109" t="s">
        <v>290</v>
      </c>
      <c r="BF110" s="108" t="s">
        <v>342</v>
      </c>
      <c r="BG110" s="109" t="s">
        <v>299</v>
      </c>
      <c r="BH110" s="108" t="s">
        <v>1842</v>
      </c>
      <c r="BI110" s="357"/>
      <c r="BJ110" s="358"/>
    </row>
    <row r="111" spans="1:62" s="38" customFormat="1" ht="12.75" x14ac:dyDescent="0.25">
      <c r="A111" s="112"/>
      <c r="B111" s="360"/>
      <c r="C111" s="362"/>
      <c r="D111" s="362"/>
      <c r="E111" s="364"/>
      <c r="F111" s="314" t="s">
        <v>126</v>
      </c>
      <c r="G111" s="315" t="s">
        <v>127</v>
      </c>
      <c r="H111" s="316" t="s">
        <v>127</v>
      </c>
      <c r="I111" s="316" t="s">
        <v>128</v>
      </c>
      <c r="J111" s="316" t="s">
        <v>128</v>
      </c>
      <c r="K111" s="316" t="s">
        <v>128</v>
      </c>
      <c r="L111" s="316" t="s">
        <v>128</v>
      </c>
      <c r="M111" s="316" t="s">
        <v>128</v>
      </c>
      <c r="N111" s="316" t="s">
        <v>128</v>
      </c>
      <c r="O111" s="316" t="s">
        <v>128</v>
      </c>
      <c r="P111" s="316" t="s">
        <v>128</v>
      </c>
      <c r="Q111" s="316" t="s">
        <v>128</v>
      </c>
      <c r="R111" s="316" t="s">
        <v>128</v>
      </c>
      <c r="S111" s="316" t="s">
        <v>128</v>
      </c>
      <c r="T111" s="316" t="s">
        <v>128</v>
      </c>
      <c r="U111" s="316" t="s">
        <v>128</v>
      </c>
      <c r="V111" s="316" t="s">
        <v>128</v>
      </c>
      <c r="W111" s="316" t="s">
        <v>128</v>
      </c>
      <c r="X111" s="316" t="s">
        <v>128</v>
      </c>
      <c r="Y111" s="316" t="s">
        <v>128</v>
      </c>
      <c r="Z111" s="316" t="s">
        <v>128</v>
      </c>
      <c r="AA111" s="316" t="s">
        <v>252</v>
      </c>
      <c r="AB111" s="316" t="s">
        <v>252</v>
      </c>
      <c r="AC111" s="316" t="s">
        <v>252</v>
      </c>
      <c r="AD111" s="316" t="s">
        <v>128</v>
      </c>
      <c r="AE111" s="316" t="s">
        <v>129</v>
      </c>
      <c r="AF111" s="316" t="s">
        <v>128</v>
      </c>
      <c r="AG111" s="317" t="s">
        <v>253</v>
      </c>
      <c r="AH111" s="366"/>
      <c r="AI111" s="318" t="s">
        <v>129</v>
      </c>
      <c r="AJ111" s="317" t="s">
        <v>129</v>
      </c>
      <c r="AK111" s="317" t="s">
        <v>129</v>
      </c>
      <c r="AL111" s="317" t="s">
        <v>129</v>
      </c>
      <c r="AM111" s="317" t="s">
        <v>129</v>
      </c>
      <c r="AN111" s="366"/>
      <c r="AO111" s="319" t="s">
        <v>253</v>
      </c>
      <c r="AP111" s="317" t="s">
        <v>253</v>
      </c>
      <c r="AQ111" s="317" t="s">
        <v>253</v>
      </c>
      <c r="AR111" s="317" t="s">
        <v>253</v>
      </c>
      <c r="AS111" s="317" t="s">
        <v>253</v>
      </c>
      <c r="AT111" s="317" t="s">
        <v>253</v>
      </c>
      <c r="AU111" s="317" t="s">
        <v>253</v>
      </c>
      <c r="AV111" s="366"/>
      <c r="AW111" s="320" t="s">
        <v>252</v>
      </c>
      <c r="AX111" s="317" t="s">
        <v>252</v>
      </c>
      <c r="AY111" s="316"/>
      <c r="AZ111" s="317"/>
      <c r="BA111" s="371"/>
      <c r="BB111" s="317" t="s">
        <v>286</v>
      </c>
      <c r="BC111" s="317" t="s">
        <v>130</v>
      </c>
      <c r="BD111" s="317" t="s">
        <v>130</v>
      </c>
      <c r="BE111" s="317" t="s">
        <v>130</v>
      </c>
      <c r="BF111" s="317" t="s">
        <v>130</v>
      </c>
      <c r="BG111" s="317"/>
      <c r="BH111" s="317" t="s">
        <v>130</v>
      </c>
      <c r="BI111" s="366"/>
      <c r="BJ111" s="115"/>
    </row>
    <row r="112" spans="1:62" ht="11.25" customHeight="1" x14ac:dyDescent="0.2">
      <c r="A112" s="181"/>
      <c r="B112" s="25"/>
      <c r="C112" s="39"/>
      <c r="D112" s="39"/>
      <c r="E112" s="39"/>
      <c r="F112" s="40"/>
      <c r="G112" s="39"/>
      <c r="H112" s="25"/>
      <c r="I112" s="42"/>
      <c r="J112" s="42"/>
      <c r="K112" s="42"/>
      <c r="L112" s="42"/>
      <c r="M112" s="42"/>
      <c r="N112" s="42"/>
      <c r="O112" s="42"/>
      <c r="P112" s="42"/>
      <c r="Q112" s="42"/>
      <c r="R112" s="42"/>
      <c r="S112" s="42"/>
      <c r="T112" s="42"/>
      <c r="U112" s="42"/>
      <c r="V112" s="42"/>
      <c r="W112" s="42"/>
      <c r="X112" s="42"/>
      <c r="Y112" s="42"/>
      <c r="Z112" s="42"/>
      <c r="AA112" s="42"/>
      <c r="AB112" s="42"/>
      <c r="AC112" s="42"/>
      <c r="AD112" s="42"/>
      <c r="AE112" s="42"/>
      <c r="AF112" s="42"/>
      <c r="AG112" s="311"/>
      <c r="AH112" s="93"/>
      <c r="AI112" s="312"/>
      <c r="AJ112" s="42"/>
      <c r="AK112" s="42"/>
      <c r="AL112" s="42"/>
      <c r="AM112" s="42"/>
      <c r="AN112" s="120"/>
      <c r="AO112" s="42"/>
      <c r="AP112" s="42"/>
      <c r="AQ112" s="42"/>
      <c r="AR112" s="42"/>
      <c r="AS112" s="42"/>
      <c r="AT112" s="42"/>
      <c r="AU112" s="311"/>
      <c r="AV112" s="93"/>
      <c r="AW112" s="42"/>
      <c r="AX112" s="42"/>
      <c r="AY112" s="42"/>
      <c r="AZ112" s="311"/>
      <c r="BA112" s="93"/>
      <c r="BB112" s="42"/>
      <c r="BC112" s="42"/>
      <c r="BD112" s="42"/>
      <c r="BE112" s="42"/>
      <c r="BF112" s="42"/>
      <c r="BG112" s="43"/>
      <c r="BH112" s="42"/>
      <c r="BI112" s="142"/>
      <c r="BJ112" s="321"/>
    </row>
    <row r="113" spans="1:62" s="51" customFormat="1" ht="11.25" customHeight="1" x14ac:dyDescent="0.15">
      <c r="A113" s="335" t="s">
        <v>346</v>
      </c>
      <c r="B113" s="41" t="s">
        <v>715</v>
      </c>
      <c r="C113" s="45" t="s">
        <v>716</v>
      </c>
      <c r="D113" s="45" t="s">
        <v>717</v>
      </c>
      <c r="E113" s="45" t="s">
        <v>718</v>
      </c>
      <c r="F113" s="171"/>
      <c r="G113" s="45">
        <v>29273</v>
      </c>
      <c r="H113" s="41">
        <v>10891</v>
      </c>
      <c r="I113" s="47">
        <v>43</v>
      </c>
      <c r="J113" s="47">
        <v>9</v>
      </c>
      <c r="K113" s="47">
        <v>0</v>
      </c>
      <c r="L113" s="47">
        <v>0</v>
      </c>
      <c r="M113" s="47">
        <v>0</v>
      </c>
      <c r="N113" s="47">
        <v>0</v>
      </c>
      <c r="O113" s="47">
        <v>0</v>
      </c>
      <c r="P113" s="47">
        <v>0</v>
      </c>
      <c r="Q113" s="47">
        <v>0</v>
      </c>
      <c r="R113" s="47">
        <v>0</v>
      </c>
      <c r="S113" s="47">
        <v>0</v>
      </c>
      <c r="T113" s="47">
        <v>0</v>
      </c>
      <c r="U113" s="47">
        <v>0</v>
      </c>
      <c r="V113" s="47">
        <v>0</v>
      </c>
      <c r="W113" s="47">
        <v>0</v>
      </c>
      <c r="X113" s="47">
        <v>0</v>
      </c>
      <c r="Y113" s="47">
        <v>350</v>
      </c>
      <c r="Z113" s="47">
        <v>0</v>
      </c>
      <c r="AA113" s="80">
        <v>1</v>
      </c>
      <c r="AB113" s="80">
        <v>0</v>
      </c>
      <c r="AC113" s="80">
        <v>0</v>
      </c>
      <c r="AD113" s="47">
        <v>0</v>
      </c>
      <c r="AE113" s="47">
        <v>0</v>
      </c>
      <c r="AF113" s="47">
        <v>7</v>
      </c>
      <c r="AG113" s="85">
        <v>12174</v>
      </c>
      <c r="AH113" s="88"/>
      <c r="AI113" s="121">
        <v>0</v>
      </c>
      <c r="AJ113" s="47">
        <v>0</v>
      </c>
      <c r="AK113" s="47">
        <v>0</v>
      </c>
      <c r="AL113" s="47">
        <v>2326</v>
      </c>
      <c r="AM113" s="47">
        <v>0</v>
      </c>
      <c r="AN113" s="122"/>
      <c r="AO113" s="47">
        <v>0</v>
      </c>
      <c r="AP113" s="47">
        <v>22276</v>
      </c>
      <c r="AQ113" s="47">
        <v>0</v>
      </c>
      <c r="AR113" s="47">
        <v>0</v>
      </c>
      <c r="AS113" s="47">
        <v>0</v>
      </c>
      <c r="AT113" s="47">
        <v>0</v>
      </c>
      <c r="AU113" s="85">
        <v>0</v>
      </c>
      <c r="AV113" s="88"/>
      <c r="AW113" s="80">
        <v>1</v>
      </c>
      <c r="AX113" s="80">
        <v>0</v>
      </c>
      <c r="AY113" s="50" t="s">
        <v>50</v>
      </c>
      <c r="AZ113" s="91" t="s">
        <v>50</v>
      </c>
      <c r="BA113" s="88"/>
      <c r="BB113" s="78">
        <v>207</v>
      </c>
      <c r="BC113" s="75"/>
      <c r="BD113" s="75"/>
      <c r="BE113" s="75"/>
      <c r="BF113" s="75"/>
      <c r="BG113" s="50" t="s">
        <v>46</v>
      </c>
      <c r="BH113" s="78"/>
      <c r="BI113" s="130"/>
      <c r="BJ113" s="213" t="s">
        <v>46</v>
      </c>
    </row>
    <row r="114" spans="1:62" s="51" customFormat="1" ht="11.25" customHeight="1" x14ac:dyDescent="0.15">
      <c r="A114" s="335" t="s">
        <v>345</v>
      </c>
      <c r="B114" s="41" t="s">
        <v>719</v>
      </c>
      <c r="C114" s="45" t="s">
        <v>720</v>
      </c>
      <c r="D114" s="45" t="s">
        <v>721</v>
      </c>
      <c r="E114" s="45" t="s">
        <v>722</v>
      </c>
      <c r="F114" s="171"/>
      <c r="G114" s="45">
        <v>15000</v>
      </c>
      <c r="H114" s="41">
        <v>5615</v>
      </c>
      <c r="I114" s="47">
        <v>279</v>
      </c>
      <c r="J114" s="47">
        <v>300</v>
      </c>
      <c r="K114" s="47">
        <v>86</v>
      </c>
      <c r="L114" s="47">
        <v>9</v>
      </c>
      <c r="M114" s="47">
        <v>205</v>
      </c>
      <c r="N114" s="47">
        <v>235</v>
      </c>
      <c r="O114" s="47">
        <v>24</v>
      </c>
      <c r="P114" s="47">
        <v>0</v>
      </c>
      <c r="Q114" s="47">
        <v>0</v>
      </c>
      <c r="R114" s="47">
        <v>0</v>
      </c>
      <c r="S114" s="47">
        <v>0</v>
      </c>
      <c r="T114" s="47">
        <v>0</v>
      </c>
      <c r="U114" s="47">
        <v>0</v>
      </c>
      <c r="V114" s="47">
        <v>0</v>
      </c>
      <c r="W114" s="47">
        <v>0</v>
      </c>
      <c r="X114" s="47">
        <v>0</v>
      </c>
      <c r="Y114" s="47">
        <v>195</v>
      </c>
      <c r="Z114" s="47">
        <v>14</v>
      </c>
      <c r="AA114" s="80">
        <v>1</v>
      </c>
      <c r="AB114" s="80">
        <v>0</v>
      </c>
      <c r="AC114" s="80">
        <v>0</v>
      </c>
      <c r="AD114" s="47">
        <v>14</v>
      </c>
      <c r="AE114" s="47">
        <v>8815</v>
      </c>
      <c r="AF114" s="47">
        <v>9</v>
      </c>
      <c r="AG114" s="85">
        <v>127000</v>
      </c>
      <c r="AH114" s="88"/>
      <c r="AI114" s="121"/>
      <c r="AJ114" s="47"/>
      <c r="AK114" s="47">
        <v>0</v>
      </c>
      <c r="AL114" s="47"/>
      <c r="AM114" s="47">
        <v>0</v>
      </c>
      <c r="AN114" s="122"/>
      <c r="AO114" s="47"/>
      <c r="AP114" s="47"/>
      <c r="AQ114" s="47">
        <v>0</v>
      </c>
      <c r="AR114" s="47">
        <v>0</v>
      </c>
      <c r="AS114" s="47"/>
      <c r="AT114" s="47"/>
      <c r="AU114" s="85">
        <v>0</v>
      </c>
      <c r="AV114" s="88"/>
      <c r="AW114" s="80">
        <v>1</v>
      </c>
      <c r="AX114" s="80">
        <v>0</v>
      </c>
      <c r="AY114" s="50" t="s">
        <v>41</v>
      </c>
      <c r="AZ114" s="91" t="s">
        <v>41</v>
      </c>
      <c r="BA114" s="88" t="s">
        <v>723</v>
      </c>
      <c r="BB114" s="78">
        <v>150</v>
      </c>
      <c r="BC114" s="75"/>
      <c r="BD114" s="75"/>
      <c r="BE114" s="75"/>
      <c r="BF114" s="75"/>
      <c r="BG114" s="50" t="s">
        <v>42</v>
      </c>
      <c r="BH114" s="78">
        <v>150</v>
      </c>
      <c r="BI114" s="130" t="s">
        <v>723</v>
      </c>
      <c r="BJ114" s="213" t="s">
        <v>46</v>
      </c>
    </row>
    <row r="115" spans="1:62" s="177" customFormat="1" ht="11.25" customHeight="1" x14ac:dyDescent="0.15">
      <c r="A115" s="335" t="s">
        <v>153</v>
      </c>
      <c r="B115" s="41" t="s">
        <v>162</v>
      </c>
      <c r="C115" s="45" t="s">
        <v>653</v>
      </c>
      <c r="D115" s="45" t="s">
        <v>654</v>
      </c>
      <c r="E115" s="45" t="s">
        <v>215</v>
      </c>
      <c r="F115" s="171"/>
      <c r="G115" s="45">
        <v>14000</v>
      </c>
      <c r="H115" s="41"/>
      <c r="I115" s="47">
        <v>197</v>
      </c>
      <c r="J115" s="47">
        <v>8</v>
      </c>
      <c r="K115" s="47">
        <v>2</v>
      </c>
      <c r="L115" s="47">
        <v>2</v>
      </c>
      <c r="M115" s="47">
        <v>40</v>
      </c>
      <c r="N115" s="47">
        <v>0</v>
      </c>
      <c r="O115" s="47">
        <v>197</v>
      </c>
      <c r="P115" s="47">
        <v>0</v>
      </c>
      <c r="Q115" s="47">
        <v>0</v>
      </c>
      <c r="R115" s="47">
        <v>0</v>
      </c>
      <c r="S115" s="47">
        <v>0</v>
      </c>
      <c r="T115" s="47">
        <v>0</v>
      </c>
      <c r="U115" s="47">
        <v>0</v>
      </c>
      <c r="V115" s="47">
        <v>0</v>
      </c>
      <c r="W115" s="47">
        <v>0</v>
      </c>
      <c r="X115" s="47">
        <v>0</v>
      </c>
      <c r="Y115" s="47">
        <v>447</v>
      </c>
      <c r="Z115" s="47">
        <v>0</v>
      </c>
      <c r="AA115" s="80">
        <v>1</v>
      </c>
      <c r="AB115" s="80">
        <v>0</v>
      </c>
      <c r="AC115" s="80">
        <v>0</v>
      </c>
      <c r="AD115" s="47">
        <v>32</v>
      </c>
      <c r="AE115" s="47">
        <v>80</v>
      </c>
      <c r="AF115" s="47">
        <v>32</v>
      </c>
      <c r="AG115" s="85">
        <v>361000</v>
      </c>
      <c r="AH115" s="88"/>
      <c r="AI115" s="121">
        <v>22</v>
      </c>
      <c r="AJ115" s="47">
        <v>7</v>
      </c>
      <c r="AK115" s="47">
        <v>0</v>
      </c>
      <c r="AL115" s="47">
        <v>17</v>
      </c>
      <c r="AM115" s="47">
        <v>0</v>
      </c>
      <c r="AN115" s="122"/>
      <c r="AO115" s="47">
        <v>82000</v>
      </c>
      <c r="AP115" s="47">
        <v>0</v>
      </c>
      <c r="AQ115" s="47">
        <v>112000</v>
      </c>
      <c r="AR115" s="47">
        <v>0</v>
      </c>
      <c r="AS115" s="47">
        <v>0</v>
      </c>
      <c r="AT115" s="47">
        <v>0</v>
      </c>
      <c r="AU115" s="85">
        <v>0</v>
      </c>
      <c r="AV115" s="88"/>
      <c r="AW115" s="80">
        <v>0.42</v>
      </c>
      <c r="AX115" s="80">
        <v>0.57999999999999996</v>
      </c>
      <c r="AY115" s="50" t="s">
        <v>50</v>
      </c>
      <c r="AZ115" s="91" t="s">
        <v>50</v>
      </c>
      <c r="BA115" s="88"/>
      <c r="BB115" s="78">
        <v>125</v>
      </c>
      <c r="BC115" s="75">
        <v>2500000</v>
      </c>
      <c r="BD115" s="75">
        <v>2800000</v>
      </c>
      <c r="BE115" s="75">
        <v>2800000</v>
      </c>
      <c r="BF115" s="75">
        <v>7800000</v>
      </c>
      <c r="BG115" s="50" t="s">
        <v>42</v>
      </c>
      <c r="BH115" s="78">
        <v>125</v>
      </c>
      <c r="BI115" s="130"/>
      <c r="BJ115" s="213" t="s">
        <v>46</v>
      </c>
    </row>
    <row r="116" spans="1:62" s="51" customFormat="1" ht="11.25" customHeight="1" x14ac:dyDescent="0.15">
      <c r="A116" s="336" t="s">
        <v>154</v>
      </c>
      <c r="B116" s="47"/>
      <c r="C116" s="52"/>
      <c r="D116" s="52"/>
      <c r="E116" s="52"/>
      <c r="F116" s="172"/>
      <c r="G116" s="52"/>
      <c r="H116" s="47"/>
      <c r="I116" s="47"/>
      <c r="J116" s="47"/>
      <c r="K116" s="47"/>
      <c r="L116" s="47"/>
      <c r="M116" s="47"/>
      <c r="N116" s="47"/>
      <c r="O116" s="47"/>
      <c r="P116" s="47"/>
      <c r="Q116" s="47"/>
      <c r="R116" s="47"/>
      <c r="S116" s="47"/>
      <c r="T116" s="47"/>
      <c r="U116" s="47"/>
      <c r="V116" s="47"/>
      <c r="W116" s="47"/>
      <c r="X116" s="47"/>
      <c r="Y116" s="47"/>
      <c r="Z116" s="47"/>
      <c r="AA116" s="80"/>
      <c r="AB116" s="80"/>
      <c r="AC116" s="80"/>
      <c r="AD116" s="47"/>
      <c r="AE116" s="47"/>
      <c r="AF116" s="47"/>
      <c r="AG116" s="85"/>
      <c r="AH116" s="88"/>
      <c r="AI116" s="121"/>
      <c r="AJ116" s="47"/>
      <c r="AK116" s="47"/>
      <c r="AL116" s="47"/>
      <c r="AM116" s="47"/>
      <c r="AN116" s="122"/>
      <c r="AO116" s="47"/>
      <c r="AP116" s="47"/>
      <c r="AQ116" s="47"/>
      <c r="AR116" s="47"/>
      <c r="AS116" s="47"/>
      <c r="AT116" s="47"/>
      <c r="AU116" s="85"/>
      <c r="AV116" s="88"/>
      <c r="AW116" s="80"/>
      <c r="AX116" s="80"/>
      <c r="AY116" s="50"/>
      <c r="AZ116" s="91"/>
      <c r="BA116" s="88"/>
      <c r="BB116" s="78"/>
      <c r="BC116" s="75"/>
      <c r="BD116" s="75"/>
      <c r="BE116" s="75"/>
      <c r="BF116" s="75"/>
      <c r="BG116" s="50"/>
      <c r="BH116" s="78"/>
      <c r="BI116" s="130"/>
      <c r="BJ116" s="213"/>
    </row>
    <row r="117" spans="1:62" s="51" customFormat="1" ht="11.25" customHeight="1" x14ac:dyDescent="0.15">
      <c r="A117" s="335" t="s">
        <v>131</v>
      </c>
      <c r="B117" s="47" t="s">
        <v>724</v>
      </c>
      <c r="C117" s="52" t="s">
        <v>725</v>
      </c>
      <c r="D117" s="52" t="s">
        <v>726</v>
      </c>
      <c r="E117" s="52" t="s">
        <v>727</v>
      </c>
      <c r="F117" s="172"/>
      <c r="G117" s="52">
        <v>50679</v>
      </c>
      <c r="H117" s="47">
        <v>14863</v>
      </c>
      <c r="I117" s="47">
        <v>1025</v>
      </c>
      <c r="J117" s="47">
        <v>193</v>
      </c>
      <c r="K117" s="47">
        <v>77</v>
      </c>
      <c r="L117" s="47">
        <v>2</v>
      </c>
      <c r="M117" s="47">
        <v>238</v>
      </c>
      <c r="N117" s="47"/>
      <c r="O117" s="47">
        <v>2</v>
      </c>
      <c r="P117" s="47"/>
      <c r="Q117" s="47"/>
      <c r="R117" s="47"/>
      <c r="S117" s="47"/>
      <c r="T117" s="47"/>
      <c r="U117" s="47"/>
      <c r="V117" s="47"/>
      <c r="W117" s="47"/>
      <c r="X117" s="47"/>
      <c r="Y117" s="47">
        <v>1945</v>
      </c>
      <c r="Z117" s="47">
        <v>600</v>
      </c>
      <c r="AA117" s="80">
        <v>1</v>
      </c>
      <c r="AB117" s="80">
        <v>0</v>
      </c>
      <c r="AC117" s="80">
        <v>0</v>
      </c>
      <c r="AD117" s="47">
        <v>64</v>
      </c>
      <c r="AE117" s="47"/>
      <c r="AF117" s="47"/>
      <c r="AG117" s="85"/>
      <c r="AH117" s="88"/>
      <c r="AI117" s="121">
        <v>19650</v>
      </c>
      <c r="AJ117" s="47"/>
      <c r="AK117" s="47">
        <v>19518</v>
      </c>
      <c r="AL117" s="47">
        <v>105002</v>
      </c>
      <c r="AM117" s="47"/>
      <c r="AN117" s="122"/>
      <c r="AO117" s="47">
        <v>900816</v>
      </c>
      <c r="AP117" s="47"/>
      <c r="AQ117" s="47"/>
      <c r="AR117" s="47"/>
      <c r="AS117" s="47"/>
      <c r="AT117" s="47"/>
      <c r="AU117" s="85"/>
      <c r="AV117" s="88"/>
      <c r="AW117" s="80">
        <v>1</v>
      </c>
      <c r="AX117" s="80">
        <v>0</v>
      </c>
      <c r="AY117" s="50" t="s">
        <v>41</v>
      </c>
      <c r="AZ117" s="91" t="s">
        <v>41</v>
      </c>
      <c r="BA117" s="88"/>
      <c r="BB117" s="78"/>
      <c r="BC117" s="75">
        <v>20009840</v>
      </c>
      <c r="BD117" s="75">
        <v>4260665</v>
      </c>
      <c r="BE117" s="75">
        <v>5232636</v>
      </c>
      <c r="BF117" s="75">
        <v>29749902</v>
      </c>
      <c r="BG117" s="50" t="s">
        <v>42</v>
      </c>
      <c r="BH117" s="78"/>
      <c r="BI117" s="130" t="s">
        <v>728</v>
      </c>
      <c r="BJ117" s="213" t="s">
        <v>42</v>
      </c>
    </row>
    <row r="118" spans="1:62" s="177" customFormat="1" ht="11.25" customHeight="1" x14ac:dyDescent="0.15">
      <c r="A118" s="335" t="s">
        <v>132</v>
      </c>
      <c r="B118" s="47" t="s">
        <v>165</v>
      </c>
      <c r="C118" s="52" t="s">
        <v>182</v>
      </c>
      <c r="D118" s="52" t="s">
        <v>200</v>
      </c>
      <c r="E118" s="52" t="s">
        <v>218</v>
      </c>
      <c r="F118" s="172"/>
      <c r="G118" s="52">
        <v>23000</v>
      </c>
      <c r="H118" s="47">
        <v>9134</v>
      </c>
      <c r="I118" s="47">
        <v>878</v>
      </c>
      <c r="J118" s="47">
        <v>90</v>
      </c>
      <c r="K118" s="47">
        <v>36</v>
      </c>
      <c r="L118" s="47">
        <v>13</v>
      </c>
      <c r="M118" s="47">
        <v>313</v>
      </c>
      <c r="N118" s="47">
        <v>0</v>
      </c>
      <c r="O118" s="47">
        <v>248</v>
      </c>
      <c r="P118" s="47"/>
      <c r="Q118" s="47"/>
      <c r="R118" s="47"/>
      <c r="S118" s="47"/>
      <c r="T118" s="47"/>
      <c r="U118" s="47"/>
      <c r="V118" s="47"/>
      <c r="W118" s="47"/>
      <c r="X118" s="47"/>
      <c r="Y118" s="47">
        <v>1865</v>
      </c>
      <c r="Z118" s="47">
        <v>140</v>
      </c>
      <c r="AA118" s="80">
        <v>0.98</v>
      </c>
      <c r="AB118" s="80">
        <v>0.01</v>
      </c>
      <c r="AC118" s="80">
        <v>0.01</v>
      </c>
      <c r="AD118" s="47">
        <v>206</v>
      </c>
      <c r="AE118" s="47">
        <v>224900</v>
      </c>
      <c r="AF118" s="47">
        <v>167</v>
      </c>
      <c r="AG118" s="85">
        <v>7338142</v>
      </c>
      <c r="AH118" s="88" t="s">
        <v>655</v>
      </c>
      <c r="AI118" s="121">
        <v>219760</v>
      </c>
      <c r="AJ118" s="47">
        <v>10</v>
      </c>
      <c r="AK118" s="47">
        <v>4414</v>
      </c>
      <c r="AL118" s="47">
        <v>934</v>
      </c>
      <c r="AM118" s="47"/>
      <c r="AN118" s="122"/>
      <c r="AO118" s="47">
        <v>861417</v>
      </c>
      <c r="AP118" s="47"/>
      <c r="AQ118" s="47">
        <v>12603829</v>
      </c>
      <c r="AR118" s="47"/>
      <c r="AS118" s="47"/>
      <c r="AT118" s="47"/>
      <c r="AU118" s="85"/>
      <c r="AV118" s="88"/>
      <c r="AW118" s="80">
        <v>0.15</v>
      </c>
      <c r="AX118" s="80">
        <v>0.85</v>
      </c>
      <c r="AY118" s="50" t="s">
        <v>41</v>
      </c>
      <c r="AZ118" s="91" t="s">
        <v>95</v>
      </c>
      <c r="BA118" s="88"/>
      <c r="BB118" s="78">
        <v>89.5</v>
      </c>
      <c r="BC118" s="75">
        <v>20907383</v>
      </c>
      <c r="BD118" s="75">
        <v>15584310</v>
      </c>
      <c r="BE118" s="75">
        <v>24660992</v>
      </c>
      <c r="BF118" s="75">
        <v>62458530</v>
      </c>
      <c r="BG118" s="50" t="s">
        <v>42</v>
      </c>
      <c r="BH118" s="78">
        <v>125</v>
      </c>
      <c r="BI118" s="130"/>
      <c r="BJ118" s="213" t="s">
        <v>46</v>
      </c>
    </row>
    <row r="119" spans="1:62" s="177" customFormat="1" ht="11.25" customHeight="1" x14ac:dyDescent="0.15">
      <c r="A119" s="335" t="s">
        <v>133</v>
      </c>
      <c r="B119" s="47" t="s">
        <v>166</v>
      </c>
      <c r="C119" s="52" t="s">
        <v>183</v>
      </c>
      <c r="D119" s="52" t="s">
        <v>201</v>
      </c>
      <c r="E119" s="52" t="s">
        <v>219</v>
      </c>
      <c r="F119" s="172"/>
      <c r="G119" s="52">
        <v>10870</v>
      </c>
      <c r="H119" s="47">
        <v>4135</v>
      </c>
      <c r="I119" s="47">
        <v>634</v>
      </c>
      <c r="J119" s="47">
        <v>2</v>
      </c>
      <c r="K119" s="47">
        <v>15</v>
      </c>
      <c r="L119" s="47">
        <v>1</v>
      </c>
      <c r="M119" s="47">
        <v>123</v>
      </c>
      <c r="N119" s="47">
        <v>6</v>
      </c>
      <c r="O119" s="47">
        <v>634</v>
      </c>
      <c r="P119" s="47">
        <v>3</v>
      </c>
      <c r="Q119" s="47">
        <v>237</v>
      </c>
      <c r="R119" s="47">
        <v>0</v>
      </c>
      <c r="S119" s="47">
        <v>0</v>
      </c>
      <c r="T119" s="47">
        <v>0</v>
      </c>
      <c r="U119" s="47">
        <v>0</v>
      </c>
      <c r="V119" s="47">
        <v>0</v>
      </c>
      <c r="W119" s="47">
        <v>0</v>
      </c>
      <c r="X119" s="47">
        <v>0</v>
      </c>
      <c r="Y119" s="47">
        <v>1388</v>
      </c>
      <c r="Z119" s="47">
        <v>0</v>
      </c>
      <c r="AA119" s="80">
        <v>1</v>
      </c>
      <c r="AB119" s="80">
        <v>0</v>
      </c>
      <c r="AC119" s="80">
        <v>0</v>
      </c>
      <c r="AD119" s="47">
        <v>99</v>
      </c>
      <c r="AE119" s="47">
        <v>150000</v>
      </c>
      <c r="AF119" s="47">
        <v>88</v>
      </c>
      <c r="AG119" s="85">
        <v>595000</v>
      </c>
      <c r="AH119" s="88"/>
      <c r="AI119" s="121">
        <v>111650</v>
      </c>
      <c r="AJ119" s="47">
        <v>0</v>
      </c>
      <c r="AK119" s="47">
        <v>0</v>
      </c>
      <c r="AL119" s="47">
        <v>0</v>
      </c>
      <c r="AM119" s="47">
        <v>0</v>
      </c>
      <c r="AN119" s="122"/>
      <c r="AO119" s="47">
        <v>260300</v>
      </c>
      <c r="AP119" s="47">
        <v>0</v>
      </c>
      <c r="AQ119" s="47">
        <v>649000</v>
      </c>
      <c r="AR119" s="47">
        <v>0</v>
      </c>
      <c r="AS119" s="47">
        <v>0</v>
      </c>
      <c r="AT119" s="47">
        <v>0</v>
      </c>
      <c r="AU119" s="85">
        <v>0</v>
      </c>
      <c r="AV119" s="88"/>
      <c r="AW119" s="80">
        <v>0.28999999999999998</v>
      </c>
      <c r="AX119" s="80">
        <v>0.71</v>
      </c>
      <c r="AY119" s="50" t="s">
        <v>50</v>
      </c>
      <c r="AZ119" s="91" t="s">
        <v>50</v>
      </c>
      <c r="BA119" s="88"/>
      <c r="BB119" s="78">
        <v>75</v>
      </c>
      <c r="BC119" s="75">
        <v>13258543</v>
      </c>
      <c r="BD119" s="75">
        <v>2623582</v>
      </c>
      <c r="BE119" s="75">
        <v>15227557</v>
      </c>
      <c r="BF119" s="75">
        <v>32204000</v>
      </c>
      <c r="BG119" s="50" t="s">
        <v>42</v>
      </c>
      <c r="BH119" s="78">
        <v>75.930000000000007</v>
      </c>
      <c r="BI119" s="130"/>
      <c r="BJ119" s="213" t="s">
        <v>46</v>
      </c>
    </row>
    <row r="120" spans="1:62" s="177" customFormat="1" ht="11.25" customHeight="1" x14ac:dyDescent="0.15">
      <c r="A120" s="335" t="s">
        <v>134</v>
      </c>
      <c r="B120" s="47" t="s">
        <v>167</v>
      </c>
      <c r="C120" s="52" t="s">
        <v>656</v>
      </c>
      <c r="D120" s="52" t="s">
        <v>202</v>
      </c>
      <c r="E120" s="52" t="s">
        <v>220</v>
      </c>
      <c r="F120" s="172"/>
      <c r="G120" s="52">
        <v>13472</v>
      </c>
      <c r="H120" s="47"/>
      <c r="I120" s="47">
        <v>347</v>
      </c>
      <c r="J120" s="47">
        <v>11</v>
      </c>
      <c r="K120" s="47">
        <v>11</v>
      </c>
      <c r="L120" s="47">
        <v>1</v>
      </c>
      <c r="M120" s="47">
        <v>25</v>
      </c>
      <c r="N120" s="47">
        <v>4</v>
      </c>
      <c r="O120" s="47">
        <v>288</v>
      </c>
      <c r="P120" s="47">
        <v>0</v>
      </c>
      <c r="Q120" s="47"/>
      <c r="R120" s="47"/>
      <c r="S120" s="47"/>
      <c r="T120" s="47"/>
      <c r="U120" s="47"/>
      <c r="V120" s="47"/>
      <c r="W120" s="47"/>
      <c r="X120" s="47"/>
      <c r="Y120" s="47">
        <v>285</v>
      </c>
      <c r="Z120" s="47">
        <v>44</v>
      </c>
      <c r="AA120" s="80">
        <v>1</v>
      </c>
      <c r="AB120" s="80">
        <v>0</v>
      </c>
      <c r="AC120" s="80">
        <v>0</v>
      </c>
      <c r="AD120" s="47">
        <v>19</v>
      </c>
      <c r="AE120" s="47">
        <v>46700</v>
      </c>
      <c r="AF120" s="47">
        <v>14</v>
      </c>
      <c r="AG120" s="85">
        <v>275700</v>
      </c>
      <c r="AH120" s="88"/>
      <c r="AI120" s="121">
        <v>31112</v>
      </c>
      <c r="AJ120" s="47"/>
      <c r="AK120" s="47"/>
      <c r="AL120" s="47"/>
      <c r="AM120" s="47"/>
      <c r="AN120" s="122"/>
      <c r="AO120" s="47">
        <v>364000</v>
      </c>
      <c r="AP120" s="47"/>
      <c r="AQ120" s="47"/>
      <c r="AR120" s="47"/>
      <c r="AS120" s="47"/>
      <c r="AT120" s="47"/>
      <c r="AU120" s="85"/>
      <c r="AV120" s="88"/>
      <c r="AW120" s="80">
        <v>1</v>
      </c>
      <c r="AX120" s="80">
        <v>0</v>
      </c>
      <c r="AY120" s="50" t="s">
        <v>50</v>
      </c>
      <c r="AZ120" s="91" t="s">
        <v>50</v>
      </c>
      <c r="BA120" s="88"/>
      <c r="BB120" s="78">
        <v>63.43</v>
      </c>
      <c r="BC120" s="75">
        <v>2817063</v>
      </c>
      <c r="BD120" s="75">
        <v>1489794</v>
      </c>
      <c r="BE120" s="75">
        <v>1994702</v>
      </c>
      <c r="BF120" s="75">
        <v>7963910</v>
      </c>
      <c r="BG120" s="50" t="s">
        <v>42</v>
      </c>
      <c r="BH120" s="78">
        <v>64</v>
      </c>
      <c r="BI120" s="130"/>
      <c r="BJ120" s="213" t="s">
        <v>42</v>
      </c>
    </row>
    <row r="121" spans="1:62" s="51" customFormat="1" ht="11.25" customHeight="1" x14ac:dyDescent="0.15">
      <c r="A121" s="336" t="s">
        <v>347</v>
      </c>
      <c r="B121" s="47"/>
      <c r="C121" s="68"/>
      <c r="D121" s="52"/>
      <c r="E121" s="52"/>
      <c r="F121" s="172"/>
      <c r="G121" s="52"/>
      <c r="H121" s="47"/>
      <c r="I121" s="47"/>
      <c r="J121" s="47"/>
      <c r="K121" s="47"/>
      <c r="L121" s="47"/>
      <c r="M121" s="47"/>
      <c r="N121" s="47"/>
      <c r="O121" s="47"/>
      <c r="P121" s="47"/>
      <c r="Q121" s="47"/>
      <c r="R121" s="47"/>
      <c r="S121" s="47"/>
      <c r="T121" s="47"/>
      <c r="U121" s="47"/>
      <c r="V121" s="47"/>
      <c r="W121" s="47"/>
      <c r="X121" s="47"/>
      <c r="Y121" s="47"/>
      <c r="Z121" s="47"/>
      <c r="AA121" s="80"/>
      <c r="AB121" s="80"/>
      <c r="AC121" s="80"/>
      <c r="AD121" s="47"/>
      <c r="AE121" s="47"/>
      <c r="AF121" s="47"/>
      <c r="AG121" s="85"/>
      <c r="AH121" s="88"/>
      <c r="AI121" s="121"/>
      <c r="AJ121" s="47"/>
      <c r="AK121" s="47"/>
      <c r="AL121" s="47"/>
      <c r="AM121" s="47"/>
      <c r="AN121" s="122"/>
      <c r="AO121" s="47"/>
      <c r="AP121" s="47"/>
      <c r="AQ121" s="47"/>
      <c r="AR121" s="47"/>
      <c r="AS121" s="47"/>
      <c r="AT121" s="47"/>
      <c r="AU121" s="85"/>
      <c r="AV121" s="88"/>
      <c r="AW121" s="80"/>
      <c r="AX121" s="80"/>
      <c r="AY121" s="50"/>
      <c r="AZ121" s="91"/>
      <c r="BA121" s="88"/>
      <c r="BB121" s="78"/>
      <c r="BC121" s="75"/>
      <c r="BD121" s="75"/>
      <c r="BE121" s="75"/>
      <c r="BF121" s="75"/>
      <c r="BG121" s="50"/>
      <c r="BH121" s="78"/>
      <c r="BI121" s="130"/>
      <c r="BJ121" s="213"/>
    </row>
    <row r="122" spans="1:62" s="51" customFormat="1" ht="11.25" customHeight="1" x14ac:dyDescent="0.15">
      <c r="A122" s="336" t="s">
        <v>348</v>
      </c>
      <c r="B122" s="47"/>
      <c r="C122" s="52"/>
      <c r="D122" s="52"/>
      <c r="E122" s="52"/>
      <c r="F122" s="172"/>
      <c r="G122" s="52"/>
      <c r="H122" s="47"/>
      <c r="I122" s="47"/>
      <c r="J122" s="47"/>
      <c r="K122" s="47"/>
      <c r="L122" s="47"/>
      <c r="M122" s="47"/>
      <c r="N122" s="47"/>
      <c r="O122" s="47"/>
      <c r="P122" s="47"/>
      <c r="Q122" s="47"/>
      <c r="R122" s="47"/>
      <c r="S122" s="47"/>
      <c r="T122" s="47"/>
      <c r="U122" s="47"/>
      <c r="V122" s="47"/>
      <c r="W122" s="47"/>
      <c r="X122" s="47"/>
      <c r="Y122" s="47"/>
      <c r="Z122" s="47"/>
      <c r="AA122" s="80"/>
      <c r="AB122" s="80"/>
      <c r="AC122" s="80"/>
      <c r="AD122" s="47"/>
      <c r="AE122" s="47"/>
      <c r="AF122" s="47"/>
      <c r="AG122" s="85"/>
      <c r="AH122" s="88"/>
      <c r="AI122" s="121"/>
      <c r="AJ122" s="47"/>
      <c r="AK122" s="47"/>
      <c r="AL122" s="47"/>
      <c r="AM122" s="47"/>
      <c r="AN122" s="122"/>
      <c r="AO122" s="47"/>
      <c r="AP122" s="47"/>
      <c r="AQ122" s="47"/>
      <c r="AR122" s="47"/>
      <c r="AS122" s="47"/>
      <c r="AT122" s="47"/>
      <c r="AU122" s="85"/>
      <c r="AV122" s="88"/>
      <c r="AW122" s="80"/>
      <c r="AX122" s="80"/>
      <c r="AY122" s="50"/>
      <c r="AZ122" s="91"/>
      <c r="BA122" s="88"/>
      <c r="BB122" s="78"/>
      <c r="BC122" s="75"/>
      <c r="BD122" s="75"/>
      <c r="BE122" s="75"/>
      <c r="BF122" s="75"/>
      <c r="BG122" s="50"/>
      <c r="BH122" s="78"/>
      <c r="BI122" s="130"/>
      <c r="BJ122" s="213"/>
    </row>
    <row r="123" spans="1:62" s="51" customFormat="1" ht="11.25" customHeight="1" x14ac:dyDescent="0.15">
      <c r="A123" s="336" t="s">
        <v>349</v>
      </c>
      <c r="B123" s="47"/>
      <c r="C123" s="52"/>
      <c r="D123" s="52"/>
      <c r="E123" s="52"/>
      <c r="F123" s="172"/>
      <c r="G123" s="52"/>
      <c r="H123" s="47"/>
      <c r="I123" s="47"/>
      <c r="J123" s="47"/>
      <c r="K123" s="47"/>
      <c r="L123" s="47"/>
      <c r="M123" s="47"/>
      <c r="N123" s="47"/>
      <c r="O123" s="47"/>
      <c r="P123" s="47"/>
      <c r="Q123" s="47"/>
      <c r="R123" s="47"/>
      <c r="S123" s="47"/>
      <c r="T123" s="47"/>
      <c r="U123" s="47"/>
      <c r="V123" s="47"/>
      <c r="W123" s="47"/>
      <c r="X123" s="47"/>
      <c r="Y123" s="47"/>
      <c r="Z123" s="47"/>
      <c r="AA123" s="80"/>
      <c r="AB123" s="80"/>
      <c r="AC123" s="80"/>
      <c r="AD123" s="47"/>
      <c r="AE123" s="47"/>
      <c r="AF123" s="47"/>
      <c r="AG123" s="85"/>
      <c r="AH123" s="88"/>
      <c r="AI123" s="121"/>
      <c r="AJ123" s="47"/>
      <c r="AK123" s="47"/>
      <c r="AL123" s="47"/>
      <c r="AM123" s="47"/>
      <c r="AN123" s="122"/>
      <c r="AO123" s="47"/>
      <c r="AP123" s="47"/>
      <c r="AQ123" s="47"/>
      <c r="AR123" s="47"/>
      <c r="AS123" s="47"/>
      <c r="AT123" s="47"/>
      <c r="AU123" s="85"/>
      <c r="AV123" s="88"/>
      <c r="AW123" s="80"/>
      <c r="AX123" s="80"/>
      <c r="AY123" s="50"/>
      <c r="AZ123" s="91"/>
      <c r="BA123" s="88"/>
      <c r="BB123" s="78"/>
      <c r="BC123" s="75"/>
      <c r="BD123" s="75"/>
      <c r="BE123" s="75"/>
      <c r="BF123" s="75"/>
      <c r="BG123" s="50"/>
      <c r="BH123" s="78"/>
      <c r="BI123" s="130"/>
      <c r="BJ123" s="213"/>
    </row>
    <row r="124" spans="1:62" s="51" customFormat="1" ht="11.25" customHeight="1" x14ac:dyDescent="0.15">
      <c r="A124" s="336" t="s">
        <v>350</v>
      </c>
      <c r="B124" s="47"/>
      <c r="C124" s="52"/>
      <c r="D124" s="52"/>
      <c r="E124" s="52"/>
      <c r="F124" s="172"/>
      <c r="G124" s="52"/>
      <c r="H124" s="47"/>
      <c r="I124" s="47"/>
      <c r="J124" s="47"/>
      <c r="K124" s="47"/>
      <c r="L124" s="47"/>
      <c r="M124" s="47"/>
      <c r="N124" s="47"/>
      <c r="O124" s="47"/>
      <c r="P124" s="47"/>
      <c r="Q124" s="47"/>
      <c r="R124" s="47"/>
      <c r="S124" s="47"/>
      <c r="T124" s="47"/>
      <c r="U124" s="47"/>
      <c r="V124" s="47"/>
      <c r="W124" s="47"/>
      <c r="X124" s="47"/>
      <c r="Y124" s="47"/>
      <c r="Z124" s="47"/>
      <c r="AA124" s="80"/>
      <c r="AB124" s="80"/>
      <c r="AC124" s="80"/>
      <c r="AD124" s="47"/>
      <c r="AE124" s="47"/>
      <c r="AF124" s="47"/>
      <c r="AG124" s="85"/>
      <c r="AH124" s="88"/>
      <c r="AI124" s="121"/>
      <c r="AJ124" s="47"/>
      <c r="AK124" s="47"/>
      <c r="AL124" s="47"/>
      <c r="AM124" s="47"/>
      <c r="AN124" s="122"/>
      <c r="AO124" s="47"/>
      <c r="AP124" s="47"/>
      <c r="AQ124" s="47"/>
      <c r="AR124" s="47"/>
      <c r="AS124" s="47"/>
      <c r="AT124" s="47"/>
      <c r="AU124" s="85"/>
      <c r="AV124" s="88"/>
      <c r="AW124" s="80"/>
      <c r="AX124" s="80"/>
      <c r="AY124" s="50"/>
      <c r="AZ124" s="91"/>
      <c r="BA124" s="88"/>
      <c r="BB124" s="78"/>
      <c r="BC124" s="75"/>
      <c r="BD124" s="75"/>
      <c r="BE124" s="75"/>
      <c r="BF124" s="75"/>
      <c r="BG124" s="50"/>
      <c r="BH124" s="78"/>
      <c r="BI124" s="130"/>
      <c r="BJ124" s="213"/>
    </row>
    <row r="125" spans="1:62" s="140" customFormat="1" ht="11.25" customHeight="1" x14ac:dyDescent="0.15">
      <c r="A125" s="336" t="s">
        <v>351</v>
      </c>
      <c r="B125" s="130"/>
      <c r="C125" s="129"/>
      <c r="D125" s="129"/>
      <c r="E125" s="129"/>
      <c r="F125" s="172"/>
      <c r="G125" s="129"/>
      <c r="H125" s="130"/>
      <c r="I125" s="130"/>
      <c r="J125" s="130"/>
      <c r="K125" s="130"/>
      <c r="L125" s="130"/>
      <c r="M125" s="130"/>
      <c r="N125" s="130"/>
      <c r="O125" s="130"/>
      <c r="P125" s="130"/>
      <c r="Q125" s="130"/>
      <c r="R125" s="130"/>
      <c r="S125" s="130"/>
      <c r="T125" s="130"/>
      <c r="U125" s="130"/>
      <c r="V125" s="130"/>
      <c r="W125" s="130"/>
      <c r="X125" s="130"/>
      <c r="Y125" s="130"/>
      <c r="Z125" s="130"/>
      <c r="AA125" s="131"/>
      <c r="AB125" s="131"/>
      <c r="AC125" s="131"/>
      <c r="AD125" s="130"/>
      <c r="AE125" s="130"/>
      <c r="AF125" s="130"/>
      <c r="AG125" s="132"/>
      <c r="AH125" s="133"/>
      <c r="AI125" s="134"/>
      <c r="AJ125" s="130"/>
      <c r="AK125" s="130"/>
      <c r="AL125" s="130"/>
      <c r="AM125" s="130"/>
      <c r="AN125" s="135"/>
      <c r="AO125" s="130"/>
      <c r="AP125" s="130"/>
      <c r="AQ125" s="130"/>
      <c r="AR125" s="130"/>
      <c r="AS125" s="130"/>
      <c r="AT125" s="130"/>
      <c r="AU125" s="132"/>
      <c r="AV125" s="133"/>
      <c r="AW125" s="131"/>
      <c r="AX125" s="131"/>
      <c r="AY125" s="136"/>
      <c r="AZ125" s="137"/>
      <c r="BA125" s="133"/>
      <c r="BB125" s="138"/>
      <c r="BC125" s="139"/>
      <c r="BD125" s="139"/>
      <c r="BE125" s="139"/>
      <c r="BF125" s="139"/>
      <c r="BG125" s="136"/>
      <c r="BH125" s="138"/>
      <c r="BI125" s="130"/>
      <c r="BJ125" s="214"/>
    </row>
    <row r="126" spans="1:62" s="177" customFormat="1" ht="11.25" customHeight="1" x14ac:dyDescent="0.15">
      <c r="A126" s="335" t="s">
        <v>135</v>
      </c>
      <c r="B126" s="47" t="s">
        <v>657</v>
      </c>
      <c r="C126" s="52" t="s">
        <v>658</v>
      </c>
      <c r="D126" s="52" t="s">
        <v>659</v>
      </c>
      <c r="E126" s="52" t="s">
        <v>660</v>
      </c>
      <c r="F126" s="172"/>
      <c r="G126" s="52">
        <v>43094</v>
      </c>
      <c r="H126" s="47">
        <v>15506</v>
      </c>
      <c r="I126" s="47">
        <v>1846</v>
      </c>
      <c r="J126" s="47">
        <v>93</v>
      </c>
      <c r="K126" s="47">
        <v>8</v>
      </c>
      <c r="L126" s="47">
        <v>0</v>
      </c>
      <c r="M126" s="47">
        <v>418</v>
      </c>
      <c r="N126" s="47">
        <v>110</v>
      </c>
      <c r="O126" s="47">
        <v>711</v>
      </c>
      <c r="P126" s="47">
        <v>2</v>
      </c>
      <c r="Q126" s="47">
        <v>0</v>
      </c>
      <c r="R126" s="47">
        <v>0</v>
      </c>
      <c r="S126" s="47">
        <v>0</v>
      </c>
      <c r="T126" s="47">
        <v>0</v>
      </c>
      <c r="U126" s="47">
        <v>0</v>
      </c>
      <c r="V126" s="47">
        <v>0</v>
      </c>
      <c r="W126" s="47">
        <v>0</v>
      </c>
      <c r="X126" s="47">
        <v>0</v>
      </c>
      <c r="Y126" s="47">
        <v>1627</v>
      </c>
      <c r="Z126" s="47">
        <v>2113</v>
      </c>
      <c r="AA126" s="80">
        <v>0.87</v>
      </c>
      <c r="AB126" s="80">
        <v>0</v>
      </c>
      <c r="AC126" s="80">
        <v>0.13</v>
      </c>
      <c r="AD126" s="47">
        <v>188</v>
      </c>
      <c r="AE126" s="47">
        <v>479658</v>
      </c>
      <c r="AF126" s="47">
        <v>245</v>
      </c>
      <c r="AG126" s="85">
        <v>500000</v>
      </c>
      <c r="AH126" s="88"/>
      <c r="AI126" s="121">
        <v>317000</v>
      </c>
      <c r="AJ126" s="47">
        <v>28060</v>
      </c>
      <c r="AK126" s="47">
        <v>0</v>
      </c>
      <c r="AL126" s="47">
        <v>1493</v>
      </c>
      <c r="AM126" s="47">
        <v>0</v>
      </c>
      <c r="AN126" s="122"/>
      <c r="AO126" s="47">
        <v>1150000</v>
      </c>
      <c r="AP126" s="47">
        <v>770</v>
      </c>
      <c r="AQ126" s="47">
        <v>0</v>
      </c>
      <c r="AR126" s="47">
        <v>0</v>
      </c>
      <c r="AS126" s="47">
        <v>646254</v>
      </c>
      <c r="AT126" s="47">
        <v>0</v>
      </c>
      <c r="AU126" s="85">
        <v>0</v>
      </c>
      <c r="AV126" s="88"/>
      <c r="AW126" s="80">
        <v>0.05</v>
      </c>
      <c r="AX126" s="80">
        <v>0.95</v>
      </c>
      <c r="AY126" s="50" t="s">
        <v>41</v>
      </c>
      <c r="AZ126" s="91" t="s">
        <v>41</v>
      </c>
      <c r="BA126" s="88"/>
      <c r="BB126" s="78">
        <v>65</v>
      </c>
      <c r="BC126" s="75">
        <v>26316078</v>
      </c>
      <c r="BD126" s="75">
        <v>26741809</v>
      </c>
      <c r="BE126" s="75">
        <v>19241744</v>
      </c>
      <c r="BF126" s="75">
        <v>72299631</v>
      </c>
      <c r="BG126" s="50" t="s">
        <v>42</v>
      </c>
      <c r="BH126" s="78">
        <v>65</v>
      </c>
      <c r="BI126" s="130"/>
      <c r="BJ126" s="213" t="s">
        <v>46</v>
      </c>
    </row>
    <row r="127" spans="1:62" s="51" customFormat="1" ht="11.25" customHeight="1" x14ac:dyDescent="0.15">
      <c r="A127" s="336" t="s">
        <v>155</v>
      </c>
      <c r="B127" s="47"/>
      <c r="C127" s="52"/>
      <c r="D127" s="52"/>
      <c r="E127" s="52"/>
      <c r="F127" s="172"/>
      <c r="G127" s="52"/>
      <c r="H127" s="47"/>
      <c r="I127" s="47"/>
      <c r="J127" s="47"/>
      <c r="K127" s="47"/>
      <c r="L127" s="47"/>
      <c r="M127" s="47"/>
      <c r="N127" s="47"/>
      <c r="O127" s="47"/>
      <c r="P127" s="47"/>
      <c r="Q127" s="47"/>
      <c r="R127" s="47"/>
      <c r="S127" s="47"/>
      <c r="T127" s="47"/>
      <c r="U127" s="47"/>
      <c r="V127" s="47"/>
      <c r="W127" s="47"/>
      <c r="X127" s="47"/>
      <c r="Y127" s="47"/>
      <c r="Z127" s="47"/>
      <c r="AA127" s="80"/>
      <c r="AB127" s="80"/>
      <c r="AC127" s="80"/>
      <c r="AD127" s="47"/>
      <c r="AE127" s="47"/>
      <c r="AF127" s="47"/>
      <c r="AG127" s="85"/>
      <c r="AH127" s="88"/>
      <c r="AI127" s="121"/>
      <c r="AJ127" s="47"/>
      <c r="AK127" s="47"/>
      <c r="AL127" s="47"/>
      <c r="AM127" s="47"/>
      <c r="AN127" s="122"/>
      <c r="AO127" s="47"/>
      <c r="AP127" s="47"/>
      <c r="AQ127" s="47"/>
      <c r="AR127" s="47"/>
      <c r="AS127" s="47"/>
      <c r="AT127" s="47"/>
      <c r="AU127" s="85"/>
      <c r="AV127" s="88"/>
      <c r="AW127" s="80"/>
      <c r="AX127" s="80"/>
      <c r="AY127" s="50"/>
      <c r="AZ127" s="91"/>
      <c r="BA127" s="88"/>
      <c r="BB127" s="78"/>
      <c r="BC127" s="75"/>
      <c r="BD127" s="75"/>
      <c r="BE127" s="75"/>
      <c r="BF127" s="75"/>
      <c r="BG127" s="50"/>
      <c r="BH127" s="78"/>
      <c r="BI127" s="130"/>
      <c r="BJ127" s="213"/>
    </row>
    <row r="128" spans="1:62" s="178" customFormat="1" ht="11.25" customHeight="1" x14ac:dyDescent="0.15">
      <c r="A128" s="335" t="s">
        <v>136</v>
      </c>
      <c r="B128" s="130" t="s">
        <v>169</v>
      </c>
      <c r="C128" s="129" t="s">
        <v>186</v>
      </c>
      <c r="D128" s="129" t="s">
        <v>204</v>
      </c>
      <c r="E128" s="129" t="s">
        <v>661</v>
      </c>
      <c r="F128" s="172"/>
      <c r="G128" s="129">
        <v>24122</v>
      </c>
      <c r="H128" s="130">
        <v>9403</v>
      </c>
      <c r="I128" s="130">
        <v>892</v>
      </c>
      <c r="J128" s="130">
        <v>53</v>
      </c>
      <c r="K128" s="130">
        <v>12</v>
      </c>
      <c r="L128" s="130">
        <v>22</v>
      </c>
      <c r="M128" s="130">
        <v>892</v>
      </c>
      <c r="N128" s="130">
        <v>892</v>
      </c>
      <c r="O128" s="130">
        <v>892</v>
      </c>
      <c r="P128" s="130">
        <v>0</v>
      </c>
      <c r="Q128" s="130">
        <v>0</v>
      </c>
      <c r="R128" s="130">
        <v>0</v>
      </c>
      <c r="S128" s="130">
        <v>0</v>
      </c>
      <c r="T128" s="130">
        <v>0</v>
      </c>
      <c r="U128" s="130">
        <v>0</v>
      </c>
      <c r="V128" s="130">
        <v>0</v>
      </c>
      <c r="W128" s="130">
        <v>0</v>
      </c>
      <c r="X128" s="130">
        <v>0</v>
      </c>
      <c r="Y128" s="130">
        <v>1047</v>
      </c>
      <c r="Z128" s="130">
        <v>501</v>
      </c>
      <c r="AA128" s="131">
        <v>0.99</v>
      </c>
      <c r="AB128" s="131">
        <v>0</v>
      </c>
      <c r="AC128" s="131">
        <v>0.01</v>
      </c>
      <c r="AD128" s="130">
        <v>121</v>
      </c>
      <c r="AE128" s="130">
        <v>221800</v>
      </c>
      <c r="AF128" s="130">
        <v>109</v>
      </c>
      <c r="AG128" s="132">
        <v>295000</v>
      </c>
      <c r="AH128" s="133"/>
      <c r="AI128" s="134">
        <v>147981</v>
      </c>
      <c r="AJ128" s="130">
        <v>1620</v>
      </c>
      <c r="AK128" s="130">
        <v>0</v>
      </c>
      <c r="AL128" s="130">
        <v>17669</v>
      </c>
      <c r="AM128" s="130">
        <v>0</v>
      </c>
      <c r="AN128" s="135"/>
      <c r="AO128" s="130">
        <v>20189526</v>
      </c>
      <c r="AP128" s="130">
        <v>38178</v>
      </c>
      <c r="AQ128" s="130">
        <v>0</v>
      </c>
      <c r="AR128" s="130">
        <v>0</v>
      </c>
      <c r="AS128" s="130">
        <v>0</v>
      </c>
      <c r="AT128" s="130">
        <v>0</v>
      </c>
      <c r="AU128" s="132">
        <v>0</v>
      </c>
      <c r="AV128" s="133"/>
      <c r="AW128" s="131">
        <v>1</v>
      </c>
      <c r="AX128" s="131">
        <v>0</v>
      </c>
      <c r="AY128" s="136" t="s">
        <v>50</v>
      </c>
      <c r="AZ128" s="137" t="s">
        <v>50</v>
      </c>
      <c r="BA128" s="133"/>
      <c r="BB128" s="138">
        <v>75.010000000000005</v>
      </c>
      <c r="BC128" s="139">
        <v>13920000</v>
      </c>
      <c r="BD128" s="139">
        <v>5500000</v>
      </c>
      <c r="BE128" s="139">
        <v>11400000</v>
      </c>
      <c r="BF128" s="139">
        <v>31620000</v>
      </c>
      <c r="BG128" s="136" t="s">
        <v>42</v>
      </c>
      <c r="BH128" s="138">
        <v>70.87</v>
      </c>
      <c r="BI128" s="130" t="s">
        <v>662</v>
      </c>
      <c r="BJ128" s="214" t="s">
        <v>42</v>
      </c>
    </row>
    <row r="129" spans="1:62" s="177" customFormat="1" ht="11.25" customHeight="1" x14ac:dyDescent="0.15">
      <c r="A129" s="335" t="s">
        <v>109</v>
      </c>
      <c r="B129" s="47" t="s">
        <v>107</v>
      </c>
      <c r="C129" s="52" t="s">
        <v>108</v>
      </c>
      <c r="D129" s="52" t="s">
        <v>110</v>
      </c>
      <c r="E129" s="52" t="s">
        <v>111</v>
      </c>
      <c r="F129" s="172"/>
      <c r="G129" s="52">
        <v>25300</v>
      </c>
      <c r="H129" s="47">
        <v>10000</v>
      </c>
      <c r="I129" s="47">
        <v>591</v>
      </c>
      <c r="J129" s="47">
        <v>113</v>
      </c>
      <c r="K129" s="47">
        <v>4</v>
      </c>
      <c r="L129" s="47">
        <v>2</v>
      </c>
      <c r="M129" s="47">
        <v>300</v>
      </c>
      <c r="N129" s="47">
        <v>0</v>
      </c>
      <c r="O129" s="47">
        <v>591</v>
      </c>
      <c r="P129" s="47">
        <v>0</v>
      </c>
      <c r="Q129" s="47"/>
      <c r="R129" s="47"/>
      <c r="S129" s="47"/>
      <c r="T129" s="47"/>
      <c r="U129" s="47"/>
      <c r="V129" s="47"/>
      <c r="W129" s="47"/>
      <c r="X129" s="47"/>
      <c r="Y129" s="47">
        <v>1200</v>
      </c>
      <c r="Z129" s="47">
        <v>10</v>
      </c>
      <c r="AA129" s="80">
        <v>1</v>
      </c>
      <c r="AB129" s="80">
        <v>0</v>
      </c>
      <c r="AC129" s="80">
        <v>0</v>
      </c>
      <c r="AD129" s="47">
        <v>160</v>
      </c>
      <c r="AE129" s="47">
        <v>200000</v>
      </c>
      <c r="AF129" s="47">
        <v>120</v>
      </c>
      <c r="AG129" s="85">
        <v>1300000</v>
      </c>
      <c r="AH129" s="88"/>
      <c r="AI129" s="121">
        <v>79000</v>
      </c>
      <c r="AJ129" s="47">
        <v>0</v>
      </c>
      <c r="AK129" s="47">
        <v>0</v>
      </c>
      <c r="AL129" s="47">
        <v>28000</v>
      </c>
      <c r="AM129" s="47"/>
      <c r="AN129" s="122"/>
      <c r="AO129" s="47">
        <v>3550000</v>
      </c>
      <c r="AP129" s="47">
        <v>0</v>
      </c>
      <c r="AQ129" s="47">
        <v>19000</v>
      </c>
      <c r="AR129" s="47">
        <v>0</v>
      </c>
      <c r="AS129" s="47">
        <v>0</v>
      </c>
      <c r="AT129" s="47">
        <v>5000</v>
      </c>
      <c r="AU129" s="85">
        <v>0</v>
      </c>
      <c r="AV129" s="88"/>
      <c r="AW129" s="80">
        <v>1</v>
      </c>
      <c r="AX129" s="80">
        <v>0</v>
      </c>
      <c r="AY129" s="50" t="s">
        <v>50</v>
      </c>
      <c r="AZ129" s="91" t="s">
        <v>50</v>
      </c>
      <c r="BA129" s="88" t="s">
        <v>663</v>
      </c>
      <c r="BB129" s="78">
        <v>49.93</v>
      </c>
      <c r="BC129" s="75">
        <v>5356000</v>
      </c>
      <c r="BD129" s="75">
        <v>4299000</v>
      </c>
      <c r="BE129" s="75">
        <v>3983000</v>
      </c>
      <c r="BF129" s="75">
        <v>13651000</v>
      </c>
      <c r="BG129" s="50" t="s">
        <v>46</v>
      </c>
      <c r="BH129" s="78"/>
      <c r="BI129" s="130" t="s">
        <v>664</v>
      </c>
      <c r="BJ129" s="213" t="s">
        <v>46</v>
      </c>
    </row>
    <row r="130" spans="1:62" s="177" customFormat="1" ht="11.25" customHeight="1" x14ac:dyDescent="0.15">
      <c r="A130" s="335" t="s">
        <v>352</v>
      </c>
      <c r="B130" s="47" t="s">
        <v>665</v>
      </c>
      <c r="C130" s="52" t="s">
        <v>666</v>
      </c>
      <c r="D130" s="52" t="s">
        <v>729</v>
      </c>
      <c r="E130" s="52" t="s">
        <v>667</v>
      </c>
      <c r="F130" s="172"/>
      <c r="G130" s="52">
        <v>63000</v>
      </c>
      <c r="H130" s="47">
        <v>27500</v>
      </c>
      <c r="I130" s="47">
        <v>980</v>
      </c>
      <c r="J130" s="47">
        <v>35</v>
      </c>
      <c r="K130" s="47">
        <v>0</v>
      </c>
      <c r="L130" s="47">
        <v>2</v>
      </c>
      <c r="M130" s="47">
        <v>0</v>
      </c>
      <c r="N130" s="47">
        <v>2</v>
      </c>
      <c r="O130" s="47">
        <v>980</v>
      </c>
      <c r="P130" s="47">
        <v>0</v>
      </c>
      <c r="Q130" s="47">
        <v>430</v>
      </c>
      <c r="R130" s="47">
        <v>12</v>
      </c>
      <c r="S130" s="47">
        <v>0</v>
      </c>
      <c r="T130" s="47">
        <v>0</v>
      </c>
      <c r="U130" s="47">
        <v>0</v>
      </c>
      <c r="V130" s="47">
        <v>0</v>
      </c>
      <c r="W130" s="47">
        <v>430</v>
      </c>
      <c r="X130" s="47">
        <v>0</v>
      </c>
      <c r="Y130" s="47">
        <v>2025</v>
      </c>
      <c r="Z130" s="47">
        <v>150</v>
      </c>
      <c r="AA130" s="80">
        <v>0.97</v>
      </c>
      <c r="AB130" s="80">
        <v>0.01</v>
      </c>
      <c r="AC130" s="80">
        <v>0.02</v>
      </c>
      <c r="AD130" s="47">
        <v>125</v>
      </c>
      <c r="AE130" s="47">
        <v>315000</v>
      </c>
      <c r="AF130" s="47">
        <v>124</v>
      </c>
      <c r="AG130" s="85">
        <v>2000000</v>
      </c>
      <c r="AH130" s="88" t="s">
        <v>668</v>
      </c>
      <c r="AI130" s="121">
        <v>252750</v>
      </c>
      <c r="AJ130" s="47">
        <v>0</v>
      </c>
      <c r="AK130" s="47">
        <v>0</v>
      </c>
      <c r="AL130" s="47">
        <v>0</v>
      </c>
      <c r="AM130" s="47">
        <v>0</v>
      </c>
      <c r="AN130" s="122"/>
      <c r="AO130" s="47">
        <v>913200</v>
      </c>
      <c r="AP130" s="47">
        <v>904000</v>
      </c>
      <c r="AQ130" s="47">
        <v>500</v>
      </c>
      <c r="AR130" s="47">
        <v>0</v>
      </c>
      <c r="AS130" s="47">
        <v>0</v>
      </c>
      <c r="AT130" s="47">
        <v>0</v>
      </c>
      <c r="AU130" s="85">
        <v>0</v>
      </c>
      <c r="AV130" s="88"/>
      <c r="AW130" s="80">
        <v>0.5</v>
      </c>
      <c r="AX130" s="80">
        <v>0.5</v>
      </c>
      <c r="AY130" s="50" t="s">
        <v>41</v>
      </c>
      <c r="AZ130" s="91" t="s">
        <v>41</v>
      </c>
      <c r="BA130" s="88"/>
      <c r="BB130" s="78">
        <v>85</v>
      </c>
      <c r="BC130" s="75">
        <v>14691000</v>
      </c>
      <c r="BD130" s="75">
        <v>21896900</v>
      </c>
      <c r="BE130" s="75">
        <v>18540000</v>
      </c>
      <c r="BF130" s="75">
        <v>55127900</v>
      </c>
      <c r="BG130" s="50" t="s">
        <v>42</v>
      </c>
      <c r="BH130" s="78">
        <v>85</v>
      </c>
      <c r="BI130" s="130"/>
      <c r="BJ130" s="213" t="s">
        <v>46</v>
      </c>
    </row>
    <row r="131" spans="1:62" s="51" customFormat="1" ht="11.25" customHeight="1" x14ac:dyDescent="0.15">
      <c r="A131" s="336" t="s">
        <v>53</v>
      </c>
      <c r="B131" s="47"/>
      <c r="C131" s="52"/>
      <c r="D131" s="52"/>
      <c r="E131" s="52"/>
      <c r="F131" s="172"/>
      <c r="G131" s="52"/>
      <c r="H131" s="47"/>
      <c r="I131" s="47"/>
      <c r="J131" s="47"/>
      <c r="K131" s="47"/>
      <c r="L131" s="47"/>
      <c r="M131" s="47"/>
      <c r="N131" s="47"/>
      <c r="O131" s="47"/>
      <c r="P131" s="47"/>
      <c r="Q131" s="47"/>
      <c r="R131" s="47"/>
      <c r="S131" s="47"/>
      <c r="T131" s="47"/>
      <c r="U131" s="47"/>
      <c r="V131" s="47"/>
      <c r="W131" s="47"/>
      <c r="X131" s="47"/>
      <c r="Y131" s="47"/>
      <c r="Z131" s="47"/>
      <c r="AA131" s="80"/>
      <c r="AB131" s="80"/>
      <c r="AC131" s="80"/>
      <c r="AD131" s="47"/>
      <c r="AE131" s="47"/>
      <c r="AF131" s="47"/>
      <c r="AG131" s="85"/>
      <c r="AH131" s="88"/>
      <c r="AI131" s="121"/>
      <c r="AJ131" s="47"/>
      <c r="AK131" s="47"/>
      <c r="AL131" s="47"/>
      <c r="AM131" s="47"/>
      <c r="AN131" s="122"/>
      <c r="AO131" s="47"/>
      <c r="AP131" s="47"/>
      <c r="AQ131" s="47"/>
      <c r="AR131" s="47"/>
      <c r="AS131" s="47"/>
      <c r="AT131" s="47"/>
      <c r="AU131" s="85"/>
      <c r="AV131" s="88"/>
      <c r="AW131" s="80"/>
      <c r="AX131" s="80"/>
      <c r="AY131" s="50"/>
      <c r="AZ131" s="91"/>
      <c r="BA131" s="88"/>
      <c r="BB131" s="78"/>
      <c r="BC131" s="75"/>
      <c r="BD131" s="75"/>
      <c r="BE131" s="75"/>
      <c r="BF131" s="75"/>
      <c r="BG131" s="50"/>
      <c r="BH131" s="78"/>
      <c r="BI131" s="130"/>
      <c r="BJ131" s="213"/>
    </row>
    <row r="132" spans="1:62" s="177" customFormat="1" ht="11.25" customHeight="1" x14ac:dyDescent="0.15">
      <c r="A132" s="192" t="s">
        <v>137</v>
      </c>
      <c r="B132" s="47" t="s">
        <v>170</v>
      </c>
      <c r="C132" s="52" t="s">
        <v>187</v>
      </c>
      <c r="D132" s="52" t="s">
        <v>205</v>
      </c>
      <c r="E132" s="52" t="s">
        <v>224</v>
      </c>
      <c r="F132" s="172"/>
      <c r="G132" s="52">
        <v>8300</v>
      </c>
      <c r="H132" s="47">
        <v>4100</v>
      </c>
      <c r="I132" s="47">
        <v>401</v>
      </c>
      <c r="J132" s="47">
        <v>22</v>
      </c>
      <c r="K132" s="47">
        <v>12</v>
      </c>
      <c r="L132" s="47">
        <v>3</v>
      </c>
      <c r="M132" s="47">
        <v>430</v>
      </c>
      <c r="N132" s="47">
        <v>135</v>
      </c>
      <c r="O132" s="47">
        <v>401</v>
      </c>
      <c r="P132" s="47">
        <v>10</v>
      </c>
      <c r="Q132" s="47">
        <v>22</v>
      </c>
      <c r="R132" s="47"/>
      <c r="S132" s="47"/>
      <c r="T132" s="47"/>
      <c r="U132" s="47">
        <v>15</v>
      </c>
      <c r="V132" s="47"/>
      <c r="W132" s="47"/>
      <c r="X132" s="47"/>
      <c r="Y132" s="47">
        <v>975</v>
      </c>
      <c r="Z132" s="47">
        <v>2</v>
      </c>
      <c r="AA132" s="80">
        <v>0.94</v>
      </c>
      <c r="AB132" s="80">
        <v>0.04</v>
      </c>
      <c r="AC132" s="80">
        <v>0.02</v>
      </c>
      <c r="AD132" s="47">
        <v>100</v>
      </c>
      <c r="AE132" s="47">
        <v>85000</v>
      </c>
      <c r="AF132" s="47">
        <v>100</v>
      </c>
      <c r="AG132" s="85">
        <v>825000</v>
      </c>
      <c r="AH132" s="88"/>
      <c r="AI132" s="121">
        <v>95740</v>
      </c>
      <c r="AJ132" s="47">
        <v>6</v>
      </c>
      <c r="AK132" s="47"/>
      <c r="AL132" s="47">
        <v>12102</v>
      </c>
      <c r="AM132" s="47"/>
      <c r="AN132" s="122"/>
      <c r="AO132" s="47">
        <v>468809</v>
      </c>
      <c r="AP132" s="47"/>
      <c r="AQ132" s="47">
        <v>402593</v>
      </c>
      <c r="AR132" s="47"/>
      <c r="AS132" s="47"/>
      <c r="AT132" s="47"/>
      <c r="AU132" s="85"/>
      <c r="AV132" s="88"/>
      <c r="AW132" s="80">
        <v>0.76</v>
      </c>
      <c r="AX132" s="80">
        <v>0.24</v>
      </c>
      <c r="AY132" s="50" t="s">
        <v>41</v>
      </c>
      <c r="AZ132" s="91" t="s">
        <v>41</v>
      </c>
      <c r="BA132" s="88"/>
      <c r="BB132" s="78">
        <v>67.36</v>
      </c>
      <c r="BC132" s="75">
        <v>8168087</v>
      </c>
      <c r="BD132" s="75">
        <v>8624530</v>
      </c>
      <c r="BE132" s="75">
        <v>8083183</v>
      </c>
      <c r="BF132" s="75">
        <v>29637077</v>
      </c>
      <c r="BG132" s="50" t="s">
        <v>42</v>
      </c>
      <c r="BH132" s="78">
        <v>69.36</v>
      </c>
      <c r="BI132" s="130"/>
      <c r="BJ132" s="213" t="s">
        <v>46</v>
      </c>
    </row>
    <row r="133" spans="1:62" s="51" customFormat="1" ht="11.25" customHeight="1" x14ac:dyDescent="0.15">
      <c r="A133" s="336" t="s">
        <v>353</v>
      </c>
      <c r="B133" s="47"/>
      <c r="C133" s="52"/>
      <c r="D133" s="52"/>
      <c r="E133" s="52"/>
      <c r="F133" s="172"/>
      <c r="G133" s="52"/>
      <c r="H133" s="47"/>
      <c r="I133" s="47"/>
      <c r="J133" s="47"/>
      <c r="K133" s="47"/>
      <c r="L133" s="47"/>
      <c r="M133" s="47"/>
      <c r="N133" s="47"/>
      <c r="O133" s="47"/>
      <c r="P133" s="47"/>
      <c r="Q133" s="47"/>
      <c r="R133" s="47"/>
      <c r="S133" s="47"/>
      <c r="T133" s="47"/>
      <c r="U133" s="47"/>
      <c r="V133" s="47"/>
      <c r="W133" s="47"/>
      <c r="X133" s="47"/>
      <c r="Y133" s="47"/>
      <c r="Z133" s="47"/>
      <c r="AA133" s="80"/>
      <c r="AB133" s="80"/>
      <c r="AC133" s="80"/>
      <c r="AD133" s="47"/>
      <c r="AE133" s="47"/>
      <c r="AF133" s="47"/>
      <c r="AG133" s="85"/>
      <c r="AH133" s="88"/>
      <c r="AI133" s="121"/>
      <c r="AJ133" s="47"/>
      <c r="AK133" s="47"/>
      <c r="AL133" s="47"/>
      <c r="AM133" s="47"/>
      <c r="AN133" s="122"/>
      <c r="AO133" s="47"/>
      <c r="AP133" s="47"/>
      <c r="AQ133" s="47"/>
      <c r="AR133" s="47"/>
      <c r="AS133" s="47"/>
      <c r="AT133" s="47"/>
      <c r="AU133" s="85"/>
      <c r="AV133" s="88"/>
      <c r="AW133" s="80"/>
      <c r="AX133" s="80"/>
      <c r="AY133" s="50"/>
      <c r="AZ133" s="91"/>
      <c r="BA133" s="88"/>
      <c r="BB133" s="78"/>
      <c r="BC133" s="75"/>
      <c r="BD133" s="75"/>
      <c r="BE133" s="75"/>
      <c r="BF133" s="75"/>
      <c r="BG133" s="50"/>
      <c r="BH133" s="78"/>
      <c r="BI133" s="130"/>
      <c r="BJ133" s="213"/>
    </row>
    <row r="134" spans="1:62" s="177" customFormat="1" ht="11.25" customHeight="1" x14ac:dyDescent="0.15">
      <c r="A134" s="335" t="s">
        <v>138</v>
      </c>
      <c r="B134" s="47" t="s">
        <v>89</v>
      </c>
      <c r="C134" s="52" t="s">
        <v>90</v>
      </c>
      <c r="D134" s="52" t="s">
        <v>730</v>
      </c>
      <c r="E134" s="52" t="s">
        <v>92</v>
      </c>
      <c r="F134" s="172"/>
      <c r="G134" s="52">
        <v>16000</v>
      </c>
      <c r="H134" s="47">
        <v>1500</v>
      </c>
      <c r="I134" s="47">
        <v>225</v>
      </c>
      <c r="J134" s="47">
        <v>6</v>
      </c>
      <c r="K134" s="47">
        <v>20</v>
      </c>
      <c r="L134" s="47">
        <v>19</v>
      </c>
      <c r="M134" s="47">
        <v>200</v>
      </c>
      <c r="N134" s="47">
        <v>0</v>
      </c>
      <c r="O134" s="47">
        <v>225</v>
      </c>
      <c r="P134" s="47">
        <v>0</v>
      </c>
      <c r="Q134" s="47">
        <v>3500</v>
      </c>
      <c r="R134" s="47">
        <v>10</v>
      </c>
      <c r="S134" s="47">
        <v>35</v>
      </c>
      <c r="T134" s="47">
        <v>0</v>
      </c>
      <c r="U134" s="47">
        <v>925</v>
      </c>
      <c r="V134" s="47">
        <v>20</v>
      </c>
      <c r="W134" s="47">
        <v>925</v>
      </c>
      <c r="X134" s="47">
        <v>10</v>
      </c>
      <c r="Y134" s="47">
        <v>700</v>
      </c>
      <c r="Z134" s="47">
        <v>0</v>
      </c>
      <c r="AA134" s="80">
        <v>0.1</v>
      </c>
      <c r="AB134" s="80">
        <v>0.9</v>
      </c>
      <c r="AC134" s="80">
        <v>0</v>
      </c>
      <c r="AD134" s="47">
        <v>140</v>
      </c>
      <c r="AE134" s="47">
        <v>350000</v>
      </c>
      <c r="AF134" s="47">
        <v>140</v>
      </c>
      <c r="AG134" s="85">
        <v>500000</v>
      </c>
      <c r="AH134" s="88"/>
      <c r="AI134" s="121">
        <v>368500</v>
      </c>
      <c r="AJ134" s="47">
        <v>0</v>
      </c>
      <c r="AK134" s="47">
        <v>0</v>
      </c>
      <c r="AL134" s="47">
        <v>5000</v>
      </c>
      <c r="AM134" s="47">
        <v>5000</v>
      </c>
      <c r="AN134" s="122" t="s">
        <v>669</v>
      </c>
      <c r="AO134" s="47">
        <v>0</v>
      </c>
      <c r="AP134" s="47">
        <v>0</v>
      </c>
      <c r="AQ134" s="47">
        <v>500000</v>
      </c>
      <c r="AR134" s="47">
        <v>0</v>
      </c>
      <c r="AS134" s="47">
        <v>0</v>
      </c>
      <c r="AT134" s="47">
        <v>0</v>
      </c>
      <c r="AU134" s="85"/>
      <c r="AV134" s="88"/>
      <c r="AW134" s="80">
        <v>1</v>
      </c>
      <c r="AX134" s="80">
        <v>0</v>
      </c>
      <c r="AY134" s="50" t="s">
        <v>50</v>
      </c>
      <c r="AZ134" s="91" t="s">
        <v>95</v>
      </c>
      <c r="BA134" s="88" t="s">
        <v>670</v>
      </c>
      <c r="BB134" s="78">
        <v>70</v>
      </c>
      <c r="BC134" s="75">
        <v>9500000</v>
      </c>
      <c r="BD134" s="75">
        <v>48250000</v>
      </c>
      <c r="BE134" s="75">
        <v>26300000</v>
      </c>
      <c r="BF134" s="75">
        <v>84000000</v>
      </c>
      <c r="BG134" s="50" t="s">
        <v>42</v>
      </c>
      <c r="BH134" s="78">
        <v>70</v>
      </c>
      <c r="BI134" s="130"/>
      <c r="BJ134" s="213" t="s">
        <v>42</v>
      </c>
    </row>
    <row r="135" spans="1:62" s="177" customFormat="1" ht="11.25" customHeight="1" x14ac:dyDescent="0.15">
      <c r="A135" s="192" t="s">
        <v>139</v>
      </c>
      <c r="B135" s="47" t="s">
        <v>671</v>
      </c>
      <c r="C135" s="52" t="s">
        <v>672</v>
      </c>
      <c r="D135" s="52" t="s">
        <v>673</v>
      </c>
      <c r="E135" s="52" t="s">
        <v>674</v>
      </c>
      <c r="F135" s="172"/>
      <c r="G135" s="52">
        <v>32043</v>
      </c>
      <c r="H135" s="47">
        <v>9669</v>
      </c>
      <c r="I135" s="47">
        <v>321</v>
      </c>
      <c r="J135" s="47">
        <v>22</v>
      </c>
      <c r="K135" s="47">
        <v>10</v>
      </c>
      <c r="L135" s="47">
        <v>14</v>
      </c>
      <c r="M135" s="47">
        <v>239</v>
      </c>
      <c r="N135" s="47">
        <v>321</v>
      </c>
      <c r="O135" s="47"/>
      <c r="P135" s="47"/>
      <c r="Q135" s="47"/>
      <c r="R135" s="47"/>
      <c r="S135" s="47"/>
      <c r="T135" s="47"/>
      <c r="U135" s="47"/>
      <c r="V135" s="47"/>
      <c r="W135" s="47"/>
      <c r="X135" s="47"/>
      <c r="Y135" s="47">
        <v>361</v>
      </c>
      <c r="Z135" s="47">
        <v>142</v>
      </c>
      <c r="AA135" s="80">
        <v>0.24</v>
      </c>
      <c r="AB135" s="80">
        <v>0.01</v>
      </c>
      <c r="AC135" s="80">
        <v>0.75</v>
      </c>
      <c r="AD135" s="47"/>
      <c r="AE135" s="47"/>
      <c r="AF135" s="47"/>
      <c r="AG135" s="85"/>
      <c r="AH135" s="88"/>
      <c r="AI135" s="121">
        <v>457695</v>
      </c>
      <c r="AJ135" s="47"/>
      <c r="AK135" s="47"/>
      <c r="AL135" s="47">
        <v>57163</v>
      </c>
      <c r="AM135" s="47">
        <v>0</v>
      </c>
      <c r="AN135" s="122" t="s">
        <v>675</v>
      </c>
      <c r="AO135" s="47">
        <v>1178965</v>
      </c>
      <c r="AP135" s="47">
        <v>353443</v>
      </c>
      <c r="AQ135" s="47">
        <v>0</v>
      </c>
      <c r="AR135" s="47">
        <v>0</v>
      </c>
      <c r="AS135" s="47">
        <v>0</v>
      </c>
      <c r="AT135" s="47">
        <v>0</v>
      </c>
      <c r="AU135" s="85">
        <v>0</v>
      </c>
      <c r="AV135" s="88"/>
      <c r="AW135" s="80">
        <v>0.6</v>
      </c>
      <c r="AX135" s="80">
        <v>0.4</v>
      </c>
      <c r="AY135" s="50" t="s">
        <v>50</v>
      </c>
      <c r="AZ135" s="91" t="s">
        <v>41</v>
      </c>
      <c r="BA135" s="88"/>
      <c r="BB135" s="78">
        <v>60.65</v>
      </c>
      <c r="BC135" s="75"/>
      <c r="BD135" s="75"/>
      <c r="BE135" s="75"/>
      <c r="BF135" s="75">
        <v>93000000</v>
      </c>
      <c r="BG135" s="50" t="s">
        <v>42</v>
      </c>
      <c r="BH135" s="78">
        <v>53.72</v>
      </c>
      <c r="BI135" s="130" t="s">
        <v>676</v>
      </c>
      <c r="BJ135" s="213" t="s">
        <v>42</v>
      </c>
    </row>
    <row r="136" spans="1:62" s="51" customFormat="1" ht="11.25" customHeight="1" x14ac:dyDescent="0.15">
      <c r="A136" s="188" t="s">
        <v>140</v>
      </c>
      <c r="B136" s="47" t="s">
        <v>171</v>
      </c>
      <c r="C136" s="52" t="s">
        <v>731</v>
      </c>
      <c r="D136" s="52" t="s">
        <v>206</v>
      </c>
      <c r="E136" s="52" t="s">
        <v>225</v>
      </c>
      <c r="F136" s="172"/>
      <c r="G136" s="52">
        <v>30632</v>
      </c>
      <c r="H136" s="47"/>
      <c r="I136" s="47"/>
      <c r="J136" s="47"/>
      <c r="K136" s="47"/>
      <c r="L136" s="47"/>
      <c r="M136" s="47"/>
      <c r="N136" s="47"/>
      <c r="O136" s="47"/>
      <c r="P136" s="47"/>
      <c r="Q136" s="47"/>
      <c r="R136" s="47"/>
      <c r="S136" s="47"/>
      <c r="T136" s="47"/>
      <c r="U136" s="47"/>
      <c r="V136" s="47"/>
      <c r="W136" s="47"/>
      <c r="X136" s="47"/>
      <c r="Y136" s="47"/>
      <c r="Z136" s="47"/>
      <c r="AA136" s="80">
        <v>1</v>
      </c>
      <c r="AB136" s="80">
        <v>0</v>
      </c>
      <c r="AC136" s="80">
        <v>0</v>
      </c>
      <c r="AD136" s="47">
        <v>150</v>
      </c>
      <c r="AE136" s="47"/>
      <c r="AF136" s="47"/>
      <c r="AG136" s="85"/>
      <c r="AH136" s="88" t="s">
        <v>732</v>
      </c>
      <c r="AI136" s="121">
        <v>157812</v>
      </c>
      <c r="AJ136" s="47"/>
      <c r="AK136" s="47"/>
      <c r="AL136" s="47">
        <v>32032</v>
      </c>
      <c r="AM136" s="47"/>
      <c r="AN136" s="122"/>
      <c r="AO136" s="47">
        <v>2219917</v>
      </c>
      <c r="AP136" s="47">
        <v>107153</v>
      </c>
      <c r="AQ136" s="47">
        <v>40024</v>
      </c>
      <c r="AR136" s="47">
        <v>2568</v>
      </c>
      <c r="AS136" s="47"/>
      <c r="AT136" s="47"/>
      <c r="AU136" s="85"/>
      <c r="AV136" s="88"/>
      <c r="AW136" s="80">
        <v>1</v>
      </c>
      <c r="AX136" s="80">
        <v>0</v>
      </c>
      <c r="AY136" s="50" t="s">
        <v>41</v>
      </c>
      <c r="AZ136" s="91" t="s">
        <v>41</v>
      </c>
      <c r="BA136" s="88"/>
      <c r="BB136" s="78">
        <v>75.790000000000006</v>
      </c>
      <c r="BC136" s="75">
        <v>29190000</v>
      </c>
      <c r="BD136" s="75">
        <v>40488000</v>
      </c>
      <c r="BE136" s="75">
        <v>24482000</v>
      </c>
      <c r="BF136" s="75">
        <v>94160000</v>
      </c>
      <c r="BG136" s="50" t="s">
        <v>42</v>
      </c>
      <c r="BH136" s="78">
        <v>75.790000000000006</v>
      </c>
      <c r="BI136" s="130" t="s">
        <v>733</v>
      </c>
      <c r="BJ136" s="213" t="s">
        <v>42</v>
      </c>
    </row>
    <row r="137" spans="1:62" s="51" customFormat="1" ht="11.25" customHeight="1" x14ac:dyDescent="0.15">
      <c r="A137" s="189" t="s">
        <v>354</v>
      </c>
      <c r="B137" s="47"/>
      <c r="C137" s="52"/>
      <c r="D137" s="52"/>
      <c r="E137" s="52"/>
      <c r="F137" s="172"/>
      <c r="G137" s="52"/>
      <c r="H137" s="47"/>
      <c r="I137" s="47"/>
      <c r="J137" s="47"/>
      <c r="K137" s="47"/>
      <c r="L137" s="47"/>
      <c r="M137" s="47"/>
      <c r="N137" s="47"/>
      <c r="O137" s="47"/>
      <c r="P137" s="47"/>
      <c r="Q137" s="47"/>
      <c r="R137" s="47"/>
      <c r="S137" s="47"/>
      <c r="T137" s="47"/>
      <c r="U137" s="47"/>
      <c r="V137" s="47"/>
      <c r="W137" s="47"/>
      <c r="X137" s="47"/>
      <c r="Y137" s="47"/>
      <c r="Z137" s="47"/>
      <c r="AA137" s="80"/>
      <c r="AB137" s="80"/>
      <c r="AC137" s="80"/>
      <c r="AD137" s="47"/>
      <c r="AE137" s="47"/>
      <c r="AF137" s="47"/>
      <c r="AG137" s="85"/>
      <c r="AH137" s="88"/>
      <c r="AI137" s="121"/>
      <c r="AJ137" s="47"/>
      <c r="AK137" s="47"/>
      <c r="AL137" s="47"/>
      <c r="AM137" s="47"/>
      <c r="AN137" s="122"/>
      <c r="AO137" s="47"/>
      <c r="AP137" s="47"/>
      <c r="AQ137" s="47"/>
      <c r="AR137" s="47"/>
      <c r="AS137" s="47"/>
      <c r="AT137" s="47"/>
      <c r="AU137" s="85"/>
      <c r="AV137" s="88"/>
      <c r="AW137" s="80"/>
      <c r="AX137" s="80"/>
      <c r="AY137" s="50"/>
      <c r="AZ137" s="91"/>
      <c r="BA137" s="88"/>
      <c r="BB137" s="78"/>
      <c r="BC137" s="75"/>
      <c r="BD137" s="75"/>
      <c r="BE137" s="75"/>
      <c r="BF137" s="75"/>
      <c r="BG137" s="50"/>
      <c r="BH137" s="78"/>
      <c r="BI137" s="130"/>
      <c r="BJ137" s="213"/>
    </row>
    <row r="138" spans="1:62" s="177" customFormat="1" ht="11.25" customHeight="1" x14ac:dyDescent="0.15">
      <c r="A138" s="188" t="s">
        <v>141</v>
      </c>
      <c r="B138" s="47" t="s">
        <v>38</v>
      </c>
      <c r="C138" s="52" t="s">
        <v>39</v>
      </c>
      <c r="D138" s="52" t="s">
        <v>677</v>
      </c>
      <c r="E138" s="52" t="s">
        <v>226</v>
      </c>
      <c r="F138" s="172"/>
      <c r="G138" s="52">
        <v>77000</v>
      </c>
      <c r="H138" s="47">
        <v>34000</v>
      </c>
      <c r="I138" s="47">
        <v>1563</v>
      </c>
      <c r="J138" s="47">
        <v>109</v>
      </c>
      <c r="K138" s="47">
        <v>3</v>
      </c>
      <c r="L138" s="47">
        <v>83</v>
      </c>
      <c r="M138" s="47">
        <v>510</v>
      </c>
      <c r="N138" s="47">
        <v>517</v>
      </c>
      <c r="O138" s="47">
        <v>0</v>
      </c>
      <c r="P138" s="47">
        <v>0</v>
      </c>
      <c r="Q138" s="47">
        <v>0</v>
      </c>
      <c r="R138" s="47">
        <v>0</v>
      </c>
      <c r="S138" s="47">
        <v>0</v>
      </c>
      <c r="T138" s="47">
        <v>0</v>
      </c>
      <c r="U138" s="47">
        <v>0</v>
      </c>
      <c r="V138" s="47">
        <v>0</v>
      </c>
      <c r="W138" s="47">
        <v>0</v>
      </c>
      <c r="X138" s="47">
        <v>0</v>
      </c>
      <c r="Y138" s="47">
        <v>2700</v>
      </c>
      <c r="Z138" s="47">
        <v>500</v>
      </c>
      <c r="AA138" s="80">
        <v>1</v>
      </c>
      <c r="AB138" s="80">
        <v>0</v>
      </c>
      <c r="AC138" s="80">
        <v>0</v>
      </c>
      <c r="AD138" s="47">
        <v>180</v>
      </c>
      <c r="AE138" s="47">
        <v>265000</v>
      </c>
      <c r="AF138" s="47">
        <v>173</v>
      </c>
      <c r="AG138" s="85">
        <v>2800000</v>
      </c>
      <c r="AH138" s="88"/>
      <c r="AI138" s="121">
        <v>69900</v>
      </c>
      <c r="AJ138" s="47">
        <v>300</v>
      </c>
      <c r="AK138" s="47">
        <v>0</v>
      </c>
      <c r="AL138" s="47">
        <v>60400</v>
      </c>
      <c r="AM138" s="47">
        <v>0</v>
      </c>
      <c r="AN138" s="122"/>
      <c r="AO138" s="47">
        <v>1467000</v>
      </c>
      <c r="AP138" s="47">
        <v>70400</v>
      </c>
      <c r="AQ138" s="47">
        <v>0</v>
      </c>
      <c r="AR138" s="47">
        <v>0</v>
      </c>
      <c r="AS138" s="47">
        <v>0</v>
      </c>
      <c r="AT138" s="47">
        <v>339000</v>
      </c>
      <c r="AU138" s="85">
        <v>0</v>
      </c>
      <c r="AV138" s="88"/>
      <c r="AW138" s="80">
        <v>0.78</v>
      </c>
      <c r="AX138" s="80">
        <v>0.22</v>
      </c>
      <c r="AY138" s="50" t="s">
        <v>41</v>
      </c>
      <c r="AZ138" s="91" t="s">
        <v>41</v>
      </c>
      <c r="BA138" s="88"/>
      <c r="BB138" s="78">
        <v>73.25</v>
      </c>
      <c r="BC138" s="75">
        <v>10100000</v>
      </c>
      <c r="BD138" s="75">
        <v>5200000</v>
      </c>
      <c r="BE138" s="75">
        <v>9600000</v>
      </c>
      <c r="BF138" s="75">
        <v>25000000</v>
      </c>
      <c r="BG138" s="50" t="s">
        <v>42</v>
      </c>
      <c r="BH138" s="78">
        <v>69.61</v>
      </c>
      <c r="BI138" s="130"/>
      <c r="BJ138" s="213" t="s">
        <v>46</v>
      </c>
    </row>
    <row r="139" spans="1:62" s="177" customFormat="1" ht="11.25" customHeight="1" x14ac:dyDescent="0.15">
      <c r="A139" s="188" t="s">
        <v>142</v>
      </c>
      <c r="B139" s="47" t="s">
        <v>678</v>
      </c>
      <c r="C139" s="52" t="s">
        <v>679</v>
      </c>
      <c r="D139" s="52" t="s">
        <v>680</v>
      </c>
      <c r="E139" s="52" t="s">
        <v>681</v>
      </c>
      <c r="F139" s="172"/>
      <c r="G139" s="52">
        <v>25000</v>
      </c>
      <c r="H139" s="47">
        <v>12500</v>
      </c>
      <c r="I139" s="47">
        <v>570</v>
      </c>
      <c r="J139" s="47">
        <v>60</v>
      </c>
      <c r="K139" s="47">
        <v>36</v>
      </c>
      <c r="L139" s="47">
        <v>17</v>
      </c>
      <c r="M139" s="47">
        <v>368</v>
      </c>
      <c r="N139" s="47">
        <v>5</v>
      </c>
      <c r="O139" s="47">
        <v>455</v>
      </c>
      <c r="P139" s="47">
        <v>0</v>
      </c>
      <c r="Q139" s="47">
        <v>0</v>
      </c>
      <c r="R139" s="47">
        <v>0</v>
      </c>
      <c r="S139" s="47">
        <v>0</v>
      </c>
      <c r="T139" s="47">
        <v>0</v>
      </c>
      <c r="U139" s="47">
        <v>0</v>
      </c>
      <c r="V139" s="47">
        <v>0</v>
      </c>
      <c r="W139" s="47">
        <v>0</v>
      </c>
      <c r="X139" s="47">
        <v>0</v>
      </c>
      <c r="Y139" s="47">
        <v>563</v>
      </c>
      <c r="Z139" s="47">
        <v>145</v>
      </c>
      <c r="AA139" s="80">
        <v>0.99</v>
      </c>
      <c r="AB139" s="80">
        <v>0</v>
      </c>
      <c r="AC139" s="80">
        <v>0.01</v>
      </c>
      <c r="AD139" s="47">
        <v>12</v>
      </c>
      <c r="AE139" s="47">
        <v>3350</v>
      </c>
      <c r="AF139" s="47">
        <v>175</v>
      </c>
      <c r="AG139" s="85">
        <v>1750000</v>
      </c>
      <c r="AH139" s="88"/>
      <c r="AI139" s="121">
        <v>3824</v>
      </c>
      <c r="AJ139" s="47">
        <v>0</v>
      </c>
      <c r="AK139" s="47">
        <v>0</v>
      </c>
      <c r="AL139" s="47">
        <v>261878</v>
      </c>
      <c r="AM139" s="47">
        <v>0</v>
      </c>
      <c r="AN139" s="122"/>
      <c r="AO139" s="47">
        <v>6638314</v>
      </c>
      <c r="AP139" s="47">
        <v>0</v>
      </c>
      <c r="AQ139" s="47">
        <v>2600000</v>
      </c>
      <c r="AR139" s="47">
        <v>0</v>
      </c>
      <c r="AS139" s="47">
        <v>0</v>
      </c>
      <c r="AT139" s="47">
        <v>0</v>
      </c>
      <c r="AU139" s="85">
        <v>0</v>
      </c>
      <c r="AV139" s="88"/>
      <c r="AW139" s="80">
        <v>0.61</v>
      </c>
      <c r="AX139" s="80">
        <v>0.39</v>
      </c>
      <c r="AY139" s="50" t="s">
        <v>95</v>
      </c>
      <c r="AZ139" s="91" t="s">
        <v>95</v>
      </c>
      <c r="BA139" s="88"/>
      <c r="BB139" s="78">
        <v>81</v>
      </c>
      <c r="BC139" s="75">
        <v>6785325</v>
      </c>
      <c r="BD139" s="75">
        <v>4456872</v>
      </c>
      <c r="BE139" s="75">
        <v>8976913</v>
      </c>
      <c r="BF139" s="75">
        <v>20763256</v>
      </c>
      <c r="BG139" s="50" t="s">
        <v>42</v>
      </c>
      <c r="BH139" s="78">
        <v>82</v>
      </c>
      <c r="BI139" s="130"/>
      <c r="BJ139" s="213" t="s">
        <v>46</v>
      </c>
    </row>
    <row r="140" spans="1:62" s="177" customFormat="1" ht="11.25" customHeight="1" x14ac:dyDescent="0.15">
      <c r="A140" s="188" t="s">
        <v>64</v>
      </c>
      <c r="B140" s="47" t="s">
        <v>62</v>
      </c>
      <c r="C140" s="52" t="s">
        <v>682</v>
      </c>
      <c r="D140" s="52" t="s">
        <v>65</v>
      </c>
      <c r="E140" s="52" t="s">
        <v>66</v>
      </c>
      <c r="F140" s="172"/>
      <c r="G140" s="52">
        <v>23168</v>
      </c>
      <c r="H140" s="47">
        <v>9945</v>
      </c>
      <c r="I140" s="47">
        <v>707</v>
      </c>
      <c r="J140" s="47">
        <v>133</v>
      </c>
      <c r="K140" s="47">
        <v>26</v>
      </c>
      <c r="L140" s="47">
        <v>21</v>
      </c>
      <c r="M140" s="47">
        <v>550</v>
      </c>
      <c r="N140" s="47">
        <v>1</v>
      </c>
      <c r="O140" s="47">
        <v>69</v>
      </c>
      <c r="P140" s="47"/>
      <c r="Q140" s="47"/>
      <c r="R140" s="47"/>
      <c r="S140" s="47"/>
      <c r="T140" s="47"/>
      <c r="U140" s="47"/>
      <c r="V140" s="47"/>
      <c r="W140" s="47"/>
      <c r="X140" s="47"/>
      <c r="Y140" s="47">
        <v>878</v>
      </c>
      <c r="Z140" s="47"/>
      <c r="AA140" s="80">
        <v>0.96</v>
      </c>
      <c r="AB140" s="80">
        <v>0</v>
      </c>
      <c r="AC140" s="80">
        <v>0.04</v>
      </c>
      <c r="AD140" s="47">
        <v>128</v>
      </c>
      <c r="AE140" s="47">
        <v>170000</v>
      </c>
      <c r="AF140" s="47">
        <v>138</v>
      </c>
      <c r="AG140" s="85">
        <v>6650000</v>
      </c>
      <c r="AH140" s="88"/>
      <c r="AI140" s="121"/>
      <c r="AJ140" s="47"/>
      <c r="AK140" s="47"/>
      <c r="AL140" s="47"/>
      <c r="AM140" s="47"/>
      <c r="AN140" s="122"/>
      <c r="AO140" s="47"/>
      <c r="AP140" s="47"/>
      <c r="AQ140" s="47"/>
      <c r="AR140" s="47"/>
      <c r="AS140" s="47"/>
      <c r="AT140" s="47"/>
      <c r="AU140" s="85"/>
      <c r="AV140" s="88"/>
      <c r="AW140" s="80">
        <v>0.6</v>
      </c>
      <c r="AX140" s="80">
        <v>0.4</v>
      </c>
      <c r="AY140" s="50" t="s">
        <v>41</v>
      </c>
      <c r="AZ140" s="91" t="s">
        <v>41</v>
      </c>
      <c r="BA140" s="88"/>
      <c r="BB140" s="78">
        <v>61.03</v>
      </c>
      <c r="BC140" s="75">
        <v>4556686</v>
      </c>
      <c r="BD140" s="75">
        <v>10495981</v>
      </c>
      <c r="BE140" s="75">
        <v>4769149</v>
      </c>
      <c r="BF140" s="75">
        <v>31727369</v>
      </c>
      <c r="BG140" s="50" t="s">
        <v>42</v>
      </c>
      <c r="BH140" s="78">
        <v>61.77</v>
      </c>
      <c r="BI140" s="130"/>
      <c r="BJ140" s="213" t="s">
        <v>46</v>
      </c>
    </row>
    <row r="141" spans="1:62" s="51" customFormat="1" ht="11.25" customHeight="1" x14ac:dyDescent="0.15">
      <c r="A141" s="189" t="s">
        <v>156</v>
      </c>
      <c r="B141" s="47"/>
      <c r="C141" s="52"/>
      <c r="D141" s="52"/>
      <c r="E141" s="52"/>
      <c r="F141" s="172"/>
      <c r="G141" s="52"/>
      <c r="H141" s="47"/>
      <c r="I141" s="47"/>
      <c r="J141" s="47"/>
      <c r="K141" s="47"/>
      <c r="L141" s="47"/>
      <c r="M141" s="47"/>
      <c r="N141" s="47"/>
      <c r="O141" s="47"/>
      <c r="P141" s="47"/>
      <c r="Q141" s="47"/>
      <c r="R141" s="47"/>
      <c r="S141" s="47"/>
      <c r="T141" s="47"/>
      <c r="U141" s="47"/>
      <c r="V141" s="47"/>
      <c r="W141" s="47"/>
      <c r="X141" s="47"/>
      <c r="Y141" s="47"/>
      <c r="Z141" s="47"/>
      <c r="AA141" s="80"/>
      <c r="AB141" s="80"/>
      <c r="AC141" s="80"/>
      <c r="AD141" s="47"/>
      <c r="AE141" s="47"/>
      <c r="AF141" s="47"/>
      <c r="AG141" s="85"/>
      <c r="AH141" s="88"/>
      <c r="AI141" s="121"/>
      <c r="AJ141" s="47"/>
      <c r="AK141" s="47"/>
      <c r="AL141" s="47"/>
      <c r="AM141" s="47"/>
      <c r="AN141" s="122"/>
      <c r="AO141" s="47"/>
      <c r="AP141" s="47"/>
      <c r="AQ141" s="47"/>
      <c r="AR141" s="47"/>
      <c r="AS141" s="47"/>
      <c r="AT141" s="47"/>
      <c r="AU141" s="85"/>
      <c r="AV141" s="88"/>
      <c r="AW141" s="80"/>
      <c r="AX141" s="80"/>
      <c r="AY141" s="50"/>
      <c r="AZ141" s="91"/>
      <c r="BA141" s="88"/>
      <c r="BB141" s="78"/>
      <c r="BC141" s="75"/>
      <c r="BD141" s="75"/>
      <c r="BE141" s="75"/>
      <c r="BF141" s="75"/>
      <c r="BG141" s="50"/>
      <c r="BH141" s="78"/>
      <c r="BI141" s="130"/>
      <c r="BJ141" s="213"/>
    </row>
    <row r="142" spans="1:62" s="177" customFormat="1" ht="11.25" customHeight="1" x14ac:dyDescent="0.15">
      <c r="A142" s="188" t="s">
        <v>334</v>
      </c>
      <c r="B142" s="47" t="s">
        <v>335</v>
      </c>
      <c r="C142" s="52" t="s">
        <v>336</v>
      </c>
      <c r="D142" s="52" t="s">
        <v>337</v>
      </c>
      <c r="E142" s="52" t="s">
        <v>683</v>
      </c>
      <c r="F142" s="172"/>
      <c r="G142" s="52">
        <v>9336</v>
      </c>
      <c r="H142" s="47">
        <v>4600</v>
      </c>
      <c r="I142" s="47">
        <v>335</v>
      </c>
      <c r="J142" s="47">
        <v>22</v>
      </c>
      <c r="K142" s="47">
        <v>2</v>
      </c>
      <c r="L142" s="47">
        <v>3</v>
      </c>
      <c r="M142" s="47">
        <v>503</v>
      </c>
      <c r="N142" s="47">
        <v>6</v>
      </c>
      <c r="O142" s="47">
        <v>165</v>
      </c>
      <c r="P142" s="47">
        <v>0</v>
      </c>
      <c r="Q142" s="47">
        <v>401</v>
      </c>
      <c r="R142" s="47">
        <v>1</v>
      </c>
      <c r="S142" s="47">
        <v>0</v>
      </c>
      <c r="T142" s="47">
        <v>0</v>
      </c>
      <c r="U142" s="47">
        <v>300</v>
      </c>
      <c r="V142" s="47">
        <v>0</v>
      </c>
      <c r="W142" s="47">
        <v>0</v>
      </c>
      <c r="X142" s="47">
        <v>0</v>
      </c>
      <c r="Y142" s="47">
        <v>664</v>
      </c>
      <c r="Z142" s="47">
        <v>0</v>
      </c>
      <c r="AA142" s="80">
        <v>0.46</v>
      </c>
      <c r="AB142" s="80">
        <v>0.54</v>
      </c>
      <c r="AC142" s="80">
        <v>0</v>
      </c>
      <c r="AD142" s="47">
        <v>107</v>
      </c>
      <c r="AE142" s="47">
        <v>209630</v>
      </c>
      <c r="AF142" s="47">
        <v>44</v>
      </c>
      <c r="AG142" s="85">
        <v>232000</v>
      </c>
      <c r="AH142" s="88"/>
      <c r="AI142" s="123">
        <v>124561</v>
      </c>
      <c r="AJ142" s="47">
        <v>0</v>
      </c>
      <c r="AK142" s="47">
        <v>0</v>
      </c>
      <c r="AL142" s="47">
        <v>11926</v>
      </c>
      <c r="AM142" s="47">
        <v>23248</v>
      </c>
      <c r="AN142" s="122"/>
      <c r="AO142" s="49">
        <v>0</v>
      </c>
      <c r="AP142" s="47">
        <v>3319</v>
      </c>
      <c r="AQ142" s="47">
        <v>205779</v>
      </c>
      <c r="AR142" s="47">
        <v>0</v>
      </c>
      <c r="AS142" s="47">
        <v>0</v>
      </c>
      <c r="AT142" s="47">
        <v>0</v>
      </c>
      <c r="AU142" s="85">
        <v>0</v>
      </c>
      <c r="AV142" s="88"/>
      <c r="AW142" s="80">
        <v>0.98</v>
      </c>
      <c r="AX142" s="80">
        <v>0.02</v>
      </c>
      <c r="AY142" s="50" t="s">
        <v>50</v>
      </c>
      <c r="AZ142" s="91" t="s">
        <v>50</v>
      </c>
      <c r="BA142" s="88"/>
      <c r="BB142" s="78">
        <v>60.16</v>
      </c>
      <c r="BC142" s="75">
        <v>10229575</v>
      </c>
      <c r="BD142" s="75">
        <v>3758664</v>
      </c>
      <c r="BE142" s="75">
        <v>7405220</v>
      </c>
      <c r="BF142" s="75">
        <v>36396279</v>
      </c>
      <c r="BG142" s="50" t="s">
        <v>42</v>
      </c>
      <c r="BH142" s="78">
        <v>61.07</v>
      </c>
      <c r="BI142" s="130"/>
      <c r="BJ142" s="213" t="s">
        <v>42</v>
      </c>
    </row>
    <row r="143" spans="1:62" s="51" customFormat="1" ht="11.25" customHeight="1" x14ac:dyDescent="0.15">
      <c r="A143" s="189" t="s">
        <v>157</v>
      </c>
      <c r="B143" s="47"/>
      <c r="C143" s="52"/>
      <c r="D143" s="52"/>
      <c r="E143" s="52"/>
      <c r="F143" s="172"/>
      <c r="G143" s="52"/>
      <c r="H143" s="47"/>
      <c r="I143" s="47"/>
      <c r="J143" s="47"/>
      <c r="K143" s="47"/>
      <c r="L143" s="47"/>
      <c r="M143" s="47"/>
      <c r="N143" s="47"/>
      <c r="O143" s="47"/>
      <c r="P143" s="47"/>
      <c r="Q143" s="47"/>
      <c r="R143" s="47"/>
      <c r="S143" s="47"/>
      <c r="T143" s="47"/>
      <c r="U143" s="47"/>
      <c r="V143" s="47"/>
      <c r="W143" s="47"/>
      <c r="X143" s="47"/>
      <c r="Y143" s="47"/>
      <c r="Z143" s="47"/>
      <c r="AA143" s="80"/>
      <c r="AB143" s="80"/>
      <c r="AC143" s="80"/>
      <c r="AD143" s="47"/>
      <c r="AE143" s="47"/>
      <c r="AF143" s="47"/>
      <c r="AG143" s="85"/>
      <c r="AH143" s="88"/>
      <c r="AI143" s="121"/>
      <c r="AJ143" s="47"/>
      <c r="AK143" s="47"/>
      <c r="AL143" s="47"/>
      <c r="AM143" s="47"/>
      <c r="AN143" s="122"/>
      <c r="AO143" s="47"/>
      <c r="AP143" s="47"/>
      <c r="AQ143" s="47"/>
      <c r="AR143" s="47"/>
      <c r="AS143" s="47"/>
      <c r="AT143" s="47"/>
      <c r="AU143" s="85"/>
      <c r="AV143" s="88"/>
      <c r="AW143" s="80"/>
      <c r="AX143" s="80"/>
      <c r="AY143" s="50"/>
      <c r="AZ143" s="91"/>
      <c r="BA143" s="88"/>
      <c r="BB143" s="78"/>
      <c r="BC143" s="75"/>
      <c r="BD143" s="75"/>
      <c r="BE143" s="75"/>
      <c r="BF143" s="75"/>
      <c r="BG143" s="50"/>
      <c r="BH143" s="78"/>
      <c r="BI143" s="130"/>
      <c r="BJ143" s="213"/>
    </row>
    <row r="144" spans="1:62" s="51" customFormat="1" ht="11.25" customHeight="1" x14ac:dyDescent="0.15">
      <c r="A144" s="189" t="s">
        <v>355</v>
      </c>
      <c r="B144" s="47"/>
      <c r="C144" s="52"/>
      <c r="D144" s="52"/>
      <c r="E144" s="52"/>
      <c r="F144" s="172"/>
      <c r="G144" s="52"/>
      <c r="H144" s="47"/>
      <c r="I144" s="47"/>
      <c r="J144" s="47"/>
      <c r="K144" s="47"/>
      <c r="L144" s="47"/>
      <c r="M144" s="47"/>
      <c r="N144" s="47"/>
      <c r="O144" s="47"/>
      <c r="P144" s="47"/>
      <c r="Q144" s="47"/>
      <c r="R144" s="47"/>
      <c r="S144" s="47"/>
      <c r="T144" s="47"/>
      <c r="U144" s="47"/>
      <c r="V144" s="47"/>
      <c r="W144" s="47"/>
      <c r="X144" s="47"/>
      <c r="Y144" s="47"/>
      <c r="Z144" s="47"/>
      <c r="AA144" s="80"/>
      <c r="AB144" s="80"/>
      <c r="AC144" s="80"/>
      <c r="AD144" s="47"/>
      <c r="AE144" s="47"/>
      <c r="AF144" s="47"/>
      <c r="AG144" s="85"/>
      <c r="AH144" s="88"/>
      <c r="AI144" s="121"/>
      <c r="AJ144" s="47"/>
      <c r="AK144" s="47"/>
      <c r="AL144" s="47"/>
      <c r="AM144" s="47"/>
      <c r="AN144" s="122"/>
      <c r="AO144" s="47"/>
      <c r="AP144" s="47"/>
      <c r="AQ144" s="47"/>
      <c r="AR144" s="47"/>
      <c r="AS144" s="47"/>
      <c r="AT144" s="47"/>
      <c r="AU144" s="85"/>
      <c r="AV144" s="88"/>
      <c r="AW144" s="80"/>
      <c r="AX144" s="80"/>
      <c r="AY144" s="50"/>
      <c r="AZ144" s="91"/>
      <c r="BA144" s="88"/>
      <c r="BB144" s="78"/>
      <c r="BC144" s="75"/>
      <c r="BD144" s="75"/>
      <c r="BE144" s="75"/>
      <c r="BF144" s="75"/>
      <c r="BG144" s="50"/>
      <c r="BH144" s="78"/>
      <c r="BI144" s="130"/>
      <c r="BJ144" s="213"/>
    </row>
    <row r="145" spans="1:62" s="177" customFormat="1" ht="11.25" customHeight="1" x14ac:dyDescent="0.15">
      <c r="A145" s="188" t="s">
        <v>100</v>
      </c>
      <c r="B145" s="47" t="s">
        <v>98</v>
      </c>
      <c r="C145" s="52" t="s">
        <v>99</v>
      </c>
      <c r="D145" s="52" t="s">
        <v>101</v>
      </c>
      <c r="E145" s="52" t="s">
        <v>102</v>
      </c>
      <c r="F145" s="172"/>
      <c r="G145" s="52">
        <v>43546</v>
      </c>
      <c r="H145" s="47"/>
      <c r="I145" s="47">
        <v>1466</v>
      </c>
      <c r="J145" s="47">
        <v>60</v>
      </c>
      <c r="K145" s="47">
        <v>62</v>
      </c>
      <c r="L145" s="47">
        <v>62</v>
      </c>
      <c r="M145" s="47">
        <v>1466</v>
      </c>
      <c r="N145" s="47">
        <v>100</v>
      </c>
      <c r="O145" s="47">
        <v>1466</v>
      </c>
      <c r="P145" s="47">
        <v>0</v>
      </c>
      <c r="Q145" s="47"/>
      <c r="R145" s="47"/>
      <c r="S145" s="47"/>
      <c r="T145" s="47"/>
      <c r="U145" s="47"/>
      <c r="V145" s="47"/>
      <c r="W145" s="47"/>
      <c r="X145" s="47"/>
      <c r="Y145" s="47">
        <v>3500</v>
      </c>
      <c r="Z145" s="47">
        <v>225</v>
      </c>
      <c r="AA145" s="80">
        <v>0.84</v>
      </c>
      <c r="AB145" s="80">
        <v>0</v>
      </c>
      <c r="AC145" s="80">
        <v>0.16</v>
      </c>
      <c r="AD145" s="47">
        <v>256</v>
      </c>
      <c r="AE145" s="47">
        <v>500000</v>
      </c>
      <c r="AF145" s="47">
        <v>256</v>
      </c>
      <c r="AG145" s="85">
        <v>1000000</v>
      </c>
      <c r="AH145" s="88" t="s">
        <v>684</v>
      </c>
      <c r="AI145" s="121">
        <v>566412</v>
      </c>
      <c r="AJ145" s="47">
        <v>0</v>
      </c>
      <c r="AK145" s="47">
        <v>0</v>
      </c>
      <c r="AL145" s="47">
        <v>6000</v>
      </c>
      <c r="AM145" s="47"/>
      <c r="AN145" s="122"/>
      <c r="AO145" s="47">
        <v>500000</v>
      </c>
      <c r="AP145" s="47">
        <v>35000</v>
      </c>
      <c r="AQ145" s="47">
        <v>120000</v>
      </c>
      <c r="AR145" s="47">
        <v>0</v>
      </c>
      <c r="AS145" s="47">
        <v>0</v>
      </c>
      <c r="AT145" s="47">
        <v>0</v>
      </c>
      <c r="AU145" s="85"/>
      <c r="AV145" s="88"/>
      <c r="AW145" s="80">
        <v>0</v>
      </c>
      <c r="AX145" s="80">
        <v>1</v>
      </c>
      <c r="AY145" s="50" t="s">
        <v>95</v>
      </c>
      <c r="AZ145" s="91" t="s">
        <v>95</v>
      </c>
      <c r="BA145" s="88" t="s">
        <v>685</v>
      </c>
      <c r="BB145" s="78">
        <v>56</v>
      </c>
      <c r="BC145" s="75">
        <v>227000000</v>
      </c>
      <c r="BD145" s="75">
        <v>43000000</v>
      </c>
      <c r="BE145" s="75">
        <v>72000000</v>
      </c>
      <c r="BF145" s="75">
        <v>400000000</v>
      </c>
      <c r="BG145" s="50" t="s">
        <v>42</v>
      </c>
      <c r="BH145" s="78">
        <v>56</v>
      </c>
      <c r="BI145" s="130" t="s">
        <v>686</v>
      </c>
      <c r="BJ145" s="213" t="s">
        <v>46</v>
      </c>
    </row>
    <row r="146" spans="1:62" s="51" customFormat="1" ht="11.25" customHeight="1" x14ac:dyDescent="0.15">
      <c r="A146" s="189" t="s">
        <v>356</v>
      </c>
      <c r="B146" s="47"/>
      <c r="C146" s="52"/>
      <c r="D146" s="52"/>
      <c r="E146" s="52"/>
      <c r="F146" s="172"/>
      <c r="G146" s="52"/>
      <c r="H146" s="47"/>
      <c r="I146" s="47"/>
      <c r="J146" s="47"/>
      <c r="K146" s="47"/>
      <c r="L146" s="47"/>
      <c r="M146" s="47"/>
      <c r="N146" s="47"/>
      <c r="O146" s="47"/>
      <c r="P146" s="47"/>
      <c r="Q146" s="47"/>
      <c r="R146" s="47"/>
      <c r="S146" s="47"/>
      <c r="T146" s="47"/>
      <c r="U146" s="47"/>
      <c r="V146" s="47"/>
      <c r="W146" s="47"/>
      <c r="X146" s="47"/>
      <c r="Y146" s="47"/>
      <c r="Z146" s="47"/>
      <c r="AA146" s="80"/>
      <c r="AB146" s="80"/>
      <c r="AC146" s="80"/>
      <c r="AD146" s="47"/>
      <c r="AE146" s="47"/>
      <c r="AF146" s="47"/>
      <c r="AG146" s="85"/>
      <c r="AH146" s="88"/>
      <c r="AI146" s="121"/>
      <c r="AJ146" s="47"/>
      <c r="AK146" s="47"/>
      <c r="AL146" s="47"/>
      <c r="AM146" s="47"/>
      <c r="AN146" s="122"/>
      <c r="AO146" s="47"/>
      <c r="AP146" s="47"/>
      <c r="AQ146" s="47"/>
      <c r="AR146" s="47"/>
      <c r="AS146" s="47"/>
      <c r="AT146" s="47"/>
      <c r="AU146" s="85"/>
      <c r="AV146" s="88"/>
      <c r="AW146" s="80"/>
      <c r="AX146" s="80"/>
      <c r="AY146" s="50"/>
      <c r="AZ146" s="91"/>
      <c r="BA146" s="88"/>
      <c r="BB146" s="78"/>
      <c r="BC146" s="75"/>
      <c r="BD146" s="75"/>
      <c r="BE146" s="75"/>
      <c r="BF146" s="75"/>
      <c r="BG146" s="50"/>
      <c r="BH146" s="78"/>
      <c r="BI146" s="130"/>
      <c r="BJ146" s="213"/>
    </row>
    <row r="147" spans="1:62" s="177" customFormat="1" ht="11.25" customHeight="1" x14ac:dyDescent="0.15">
      <c r="A147" s="188" t="s">
        <v>143</v>
      </c>
      <c r="B147" s="47" t="s">
        <v>636</v>
      </c>
      <c r="C147" s="52" t="s">
        <v>637</v>
      </c>
      <c r="D147" s="52" t="s">
        <v>638</v>
      </c>
      <c r="E147" s="52" t="s">
        <v>639</v>
      </c>
      <c r="F147" s="172"/>
      <c r="G147" s="52">
        <v>17062</v>
      </c>
      <c r="H147" s="47">
        <v>8531</v>
      </c>
      <c r="I147" s="47">
        <v>360</v>
      </c>
      <c r="J147" s="47">
        <v>21</v>
      </c>
      <c r="K147" s="47">
        <v>15</v>
      </c>
      <c r="L147" s="47">
        <v>25</v>
      </c>
      <c r="M147" s="47">
        <v>229</v>
      </c>
      <c r="N147" s="47">
        <v>340</v>
      </c>
      <c r="O147" s="47">
        <v>360</v>
      </c>
      <c r="P147" s="47">
        <v>2</v>
      </c>
      <c r="Q147" s="47">
        <v>0</v>
      </c>
      <c r="R147" s="47">
        <v>0</v>
      </c>
      <c r="S147" s="47">
        <v>0</v>
      </c>
      <c r="T147" s="47">
        <v>0</v>
      </c>
      <c r="U147" s="47">
        <v>0</v>
      </c>
      <c r="V147" s="47">
        <v>0</v>
      </c>
      <c r="W147" s="47">
        <v>0</v>
      </c>
      <c r="X147" s="47">
        <v>0</v>
      </c>
      <c r="Y147" s="47">
        <v>371</v>
      </c>
      <c r="Z147" s="47">
        <v>0</v>
      </c>
      <c r="AA147" s="80">
        <v>0.98</v>
      </c>
      <c r="AB147" s="80">
        <v>0</v>
      </c>
      <c r="AC147" s="80">
        <v>0.02</v>
      </c>
      <c r="AD147" s="47">
        <v>67</v>
      </c>
      <c r="AE147" s="47">
        <v>94150</v>
      </c>
      <c r="AF147" s="47">
        <v>85</v>
      </c>
      <c r="AG147" s="85">
        <v>1840500</v>
      </c>
      <c r="AH147" s="88"/>
      <c r="AI147" s="121">
        <v>32054</v>
      </c>
      <c r="AJ147" s="47">
        <v>0</v>
      </c>
      <c r="AK147" s="47">
        <v>0</v>
      </c>
      <c r="AL147" s="47">
        <v>34082</v>
      </c>
      <c r="AM147" s="47">
        <v>0</v>
      </c>
      <c r="AN147" s="122"/>
      <c r="AO147" s="47">
        <v>1671361</v>
      </c>
      <c r="AP147" s="47">
        <v>0</v>
      </c>
      <c r="AQ147" s="47">
        <v>0</v>
      </c>
      <c r="AR147" s="47">
        <v>3700</v>
      </c>
      <c r="AS147" s="47">
        <v>0</v>
      </c>
      <c r="AT147" s="47">
        <v>0</v>
      </c>
      <c r="AU147" s="85">
        <v>410032</v>
      </c>
      <c r="AV147" s="88" t="s">
        <v>640</v>
      </c>
      <c r="AW147" s="80">
        <v>0.8</v>
      </c>
      <c r="AX147" s="80">
        <v>0.2</v>
      </c>
      <c r="AY147" s="50" t="s">
        <v>50</v>
      </c>
      <c r="AZ147" s="91" t="s">
        <v>95</v>
      </c>
      <c r="BA147" s="88" t="s">
        <v>641</v>
      </c>
      <c r="BB147" s="78">
        <v>78.92</v>
      </c>
      <c r="BC147" s="75">
        <v>7696826</v>
      </c>
      <c r="BD147" s="75">
        <v>6340808</v>
      </c>
      <c r="BE147" s="75">
        <v>3203995</v>
      </c>
      <c r="BF147" s="75">
        <v>17508007</v>
      </c>
      <c r="BG147" s="50" t="s">
        <v>42</v>
      </c>
      <c r="BH147" s="78">
        <v>78.37</v>
      </c>
      <c r="BI147" s="130" t="s">
        <v>642</v>
      </c>
      <c r="BJ147" s="213" t="s">
        <v>42</v>
      </c>
    </row>
    <row r="148" spans="1:62" s="177" customFormat="1" ht="11.25" customHeight="1" x14ac:dyDescent="0.15">
      <c r="A148" s="188" t="s">
        <v>116</v>
      </c>
      <c r="B148" s="47" t="s">
        <v>114</v>
      </c>
      <c r="C148" s="52" t="s">
        <v>115</v>
      </c>
      <c r="D148" s="52" t="s">
        <v>734</v>
      </c>
      <c r="E148" s="52" t="s">
        <v>118</v>
      </c>
      <c r="F148" s="172"/>
      <c r="G148" s="52">
        <v>43337</v>
      </c>
      <c r="H148" s="47">
        <v>19232</v>
      </c>
      <c r="I148" s="47">
        <v>1626</v>
      </c>
      <c r="J148" s="47">
        <v>57</v>
      </c>
      <c r="K148" s="47">
        <v>15</v>
      </c>
      <c r="L148" s="47">
        <v>3</v>
      </c>
      <c r="M148" s="47">
        <v>353</v>
      </c>
      <c r="N148" s="47">
        <v>182</v>
      </c>
      <c r="O148" s="47">
        <v>1410</v>
      </c>
      <c r="P148" s="47">
        <v>3</v>
      </c>
      <c r="Q148" s="47">
        <v>12</v>
      </c>
      <c r="R148" s="47">
        <v>0</v>
      </c>
      <c r="S148" s="47">
        <v>0</v>
      </c>
      <c r="T148" s="47">
        <v>0</v>
      </c>
      <c r="U148" s="47">
        <v>0</v>
      </c>
      <c r="V148" s="47">
        <v>0</v>
      </c>
      <c r="W148" s="47">
        <v>0</v>
      </c>
      <c r="X148" s="47">
        <v>0</v>
      </c>
      <c r="Y148" s="47">
        <v>2066</v>
      </c>
      <c r="Z148" s="47">
        <v>250</v>
      </c>
      <c r="AA148" s="80">
        <v>0.99</v>
      </c>
      <c r="AB148" s="80">
        <v>0</v>
      </c>
      <c r="AC148" s="80">
        <v>0.01</v>
      </c>
      <c r="AD148" s="47">
        <v>239</v>
      </c>
      <c r="AE148" s="47">
        <v>700000</v>
      </c>
      <c r="AF148" s="47">
        <v>206</v>
      </c>
      <c r="AG148" s="85">
        <v>2812000</v>
      </c>
      <c r="AH148" s="88"/>
      <c r="AI148" s="121">
        <v>577960</v>
      </c>
      <c r="AJ148" s="47">
        <v>0</v>
      </c>
      <c r="AK148" s="47">
        <v>0</v>
      </c>
      <c r="AL148" s="47">
        <v>0</v>
      </c>
      <c r="AM148" s="47"/>
      <c r="AN148" s="122"/>
      <c r="AO148" s="47">
        <v>7338039</v>
      </c>
      <c r="AP148" s="47">
        <v>733000</v>
      </c>
      <c r="AQ148" s="47">
        <v>0</v>
      </c>
      <c r="AR148" s="47">
        <v>0</v>
      </c>
      <c r="AS148" s="47">
        <v>653251</v>
      </c>
      <c r="AT148" s="47">
        <v>559479</v>
      </c>
      <c r="AU148" s="85">
        <v>0</v>
      </c>
      <c r="AV148" s="88"/>
      <c r="AW148" s="80">
        <v>0.9</v>
      </c>
      <c r="AX148" s="80">
        <v>0.1</v>
      </c>
      <c r="AY148" s="50" t="s">
        <v>41</v>
      </c>
      <c r="AZ148" s="91" t="s">
        <v>41</v>
      </c>
      <c r="BA148" s="88" t="s">
        <v>687</v>
      </c>
      <c r="BB148" s="78">
        <v>62.08</v>
      </c>
      <c r="BC148" s="75">
        <v>17274630</v>
      </c>
      <c r="BD148" s="75">
        <v>2249366</v>
      </c>
      <c r="BE148" s="75">
        <v>41005014</v>
      </c>
      <c r="BF148" s="75">
        <v>80606491</v>
      </c>
      <c r="BG148" s="50" t="s">
        <v>42</v>
      </c>
      <c r="BH148" s="78">
        <v>42.99</v>
      </c>
      <c r="BI148" s="130"/>
      <c r="BJ148" s="213" t="s">
        <v>46</v>
      </c>
    </row>
    <row r="149" spans="1:62" s="51" customFormat="1" ht="11.25" customHeight="1" x14ac:dyDescent="0.15">
      <c r="A149" s="189" t="s">
        <v>357</v>
      </c>
      <c r="B149" s="47"/>
      <c r="C149" s="52"/>
      <c r="D149" s="52"/>
      <c r="E149" s="52"/>
      <c r="F149" s="172"/>
      <c r="G149" s="52"/>
      <c r="H149" s="47"/>
      <c r="I149" s="47"/>
      <c r="J149" s="47"/>
      <c r="K149" s="47"/>
      <c r="L149" s="47"/>
      <c r="M149" s="47"/>
      <c r="N149" s="47"/>
      <c r="O149" s="47"/>
      <c r="P149" s="47"/>
      <c r="Q149" s="47"/>
      <c r="R149" s="47"/>
      <c r="S149" s="47"/>
      <c r="T149" s="47"/>
      <c r="U149" s="47"/>
      <c r="V149" s="47"/>
      <c r="W149" s="47"/>
      <c r="X149" s="47"/>
      <c r="Y149" s="47"/>
      <c r="Z149" s="47"/>
      <c r="AA149" s="80"/>
      <c r="AB149" s="80"/>
      <c r="AC149" s="80"/>
      <c r="AD149" s="47"/>
      <c r="AE149" s="47"/>
      <c r="AF149" s="47"/>
      <c r="AG149" s="85"/>
      <c r="AH149" s="88"/>
      <c r="AI149" s="121"/>
      <c r="AJ149" s="47"/>
      <c r="AK149" s="47"/>
      <c r="AL149" s="47"/>
      <c r="AM149" s="47"/>
      <c r="AN149" s="122"/>
      <c r="AO149" s="47"/>
      <c r="AP149" s="47"/>
      <c r="AQ149" s="47"/>
      <c r="AR149" s="47"/>
      <c r="AS149" s="47"/>
      <c r="AT149" s="47"/>
      <c r="AU149" s="85"/>
      <c r="AV149" s="88"/>
      <c r="AW149" s="80"/>
      <c r="AX149" s="80"/>
      <c r="AY149" s="50"/>
      <c r="AZ149" s="91"/>
      <c r="BA149" s="88"/>
      <c r="BB149" s="78"/>
      <c r="BC149" s="75"/>
      <c r="BD149" s="75"/>
      <c r="BE149" s="75"/>
      <c r="BF149" s="75"/>
      <c r="BG149" s="50"/>
      <c r="BH149" s="78"/>
      <c r="BI149" s="130"/>
      <c r="BJ149" s="213"/>
    </row>
    <row r="150" spans="1:62" s="177" customFormat="1" ht="11.25" customHeight="1" x14ac:dyDescent="0.15">
      <c r="A150" s="188" t="s">
        <v>144</v>
      </c>
      <c r="B150" s="47" t="s">
        <v>175</v>
      </c>
      <c r="C150" s="52" t="s">
        <v>192</v>
      </c>
      <c r="D150" s="52" t="s">
        <v>210</v>
      </c>
      <c r="E150" s="52" t="s">
        <v>230</v>
      </c>
      <c r="F150" s="172"/>
      <c r="G150" s="52">
        <v>19090</v>
      </c>
      <c r="H150" s="47">
        <v>8029</v>
      </c>
      <c r="I150" s="47">
        <v>491</v>
      </c>
      <c r="J150" s="47">
        <v>60</v>
      </c>
      <c r="K150" s="47">
        <v>29</v>
      </c>
      <c r="L150" s="47">
        <v>0</v>
      </c>
      <c r="M150" s="47">
        <v>305</v>
      </c>
      <c r="N150" s="47">
        <v>39</v>
      </c>
      <c r="O150" s="47">
        <v>225</v>
      </c>
      <c r="P150" s="47">
        <v>0</v>
      </c>
      <c r="Q150" s="47">
        <v>0</v>
      </c>
      <c r="R150" s="47">
        <v>0</v>
      </c>
      <c r="S150" s="47">
        <v>0</v>
      </c>
      <c r="T150" s="47">
        <v>0</v>
      </c>
      <c r="U150" s="47">
        <v>0</v>
      </c>
      <c r="V150" s="47">
        <v>0</v>
      </c>
      <c r="W150" s="47">
        <v>0</v>
      </c>
      <c r="X150" s="47">
        <v>0</v>
      </c>
      <c r="Y150" s="47">
        <v>950</v>
      </c>
      <c r="Z150" s="47">
        <v>85</v>
      </c>
      <c r="AA150" s="80">
        <v>1</v>
      </c>
      <c r="AB150" s="80">
        <v>0</v>
      </c>
      <c r="AC150" s="80">
        <v>0</v>
      </c>
      <c r="AD150" s="47">
        <v>3</v>
      </c>
      <c r="AE150" s="47">
        <v>1000</v>
      </c>
      <c r="AF150" s="47">
        <v>101</v>
      </c>
      <c r="AG150" s="85">
        <v>2031900</v>
      </c>
      <c r="AH150" s="88" t="s">
        <v>688</v>
      </c>
      <c r="AI150" s="121">
        <v>785</v>
      </c>
      <c r="AJ150" s="47">
        <v>0</v>
      </c>
      <c r="AK150" s="47">
        <v>0</v>
      </c>
      <c r="AL150" s="47">
        <v>292565</v>
      </c>
      <c r="AM150" s="47">
        <v>0</v>
      </c>
      <c r="AN150" s="122"/>
      <c r="AO150" s="47">
        <v>0</v>
      </c>
      <c r="AP150" s="47">
        <v>0</v>
      </c>
      <c r="AQ150" s="47">
        <v>4788170</v>
      </c>
      <c r="AR150" s="47">
        <v>0</v>
      </c>
      <c r="AS150" s="47">
        <v>0</v>
      </c>
      <c r="AT150" s="47">
        <v>0</v>
      </c>
      <c r="AU150" s="85">
        <v>0</v>
      </c>
      <c r="AV150" s="88"/>
      <c r="AW150" s="80">
        <v>0</v>
      </c>
      <c r="AX150" s="80">
        <v>1</v>
      </c>
      <c r="AY150" s="50" t="s">
        <v>41</v>
      </c>
      <c r="AZ150" s="91" t="s">
        <v>95</v>
      </c>
      <c r="BA150" s="88" t="s">
        <v>689</v>
      </c>
      <c r="BB150" s="78">
        <v>80</v>
      </c>
      <c r="BC150" s="75">
        <v>11904102</v>
      </c>
      <c r="BD150" s="75">
        <v>8502930</v>
      </c>
      <c r="BE150" s="75">
        <v>7652637</v>
      </c>
      <c r="BF150" s="75">
        <v>28343100</v>
      </c>
      <c r="BG150" s="50" t="s">
        <v>42</v>
      </c>
      <c r="BH150" s="78">
        <v>80</v>
      </c>
      <c r="BI150" s="130" t="s">
        <v>690</v>
      </c>
      <c r="BJ150" s="213" t="s">
        <v>46</v>
      </c>
    </row>
    <row r="151" spans="1:62" s="177" customFormat="1" ht="11.25" customHeight="1" x14ac:dyDescent="0.15">
      <c r="A151" s="188" t="s">
        <v>145</v>
      </c>
      <c r="B151" s="47" t="s">
        <v>47</v>
      </c>
      <c r="C151" s="52" t="s">
        <v>691</v>
      </c>
      <c r="D151" s="52" t="s">
        <v>692</v>
      </c>
      <c r="E151" s="52"/>
      <c r="F151" s="172"/>
      <c r="G151" s="52">
        <v>96000</v>
      </c>
      <c r="H151" s="47">
        <v>43000</v>
      </c>
      <c r="I151" s="47">
        <v>2252</v>
      </c>
      <c r="J151" s="47">
        <v>137</v>
      </c>
      <c r="K151" s="47">
        <v>48</v>
      </c>
      <c r="L151" s="47">
        <v>10</v>
      </c>
      <c r="M151" s="47">
        <v>2000</v>
      </c>
      <c r="N151" s="47">
        <v>0</v>
      </c>
      <c r="O151" s="47">
        <v>2252</v>
      </c>
      <c r="P151" s="47">
        <v>0</v>
      </c>
      <c r="Q151" s="47">
        <v>656</v>
      </c>
      <c r="R151" s="47">
        <v>100</v>
      </c>
      <c r="S151" s="47">
        <v>50</v>
      </c>
      <c r="T151" s="47">
        <v>0</v>
      </c>
      <c r="U151" s="47">
        <v>0</v>
      </c>
      <c r="V151" s="47">
        <v>0</v>
      </c>
      <c r="W151" s="47">
        <v>0</v>
      </c>
      <c r="X151" s="47">
        <v>0</v>
      </c>
      <c r="Y151" s="47">
        <v>3924</v>
      </c>
      <c r="Z151" s="47">
        <v>772</v>
      </c>
      <c r="AA151" s="80">
        <v>0.88</v>
      </c>
      <c r="AB151" s="80">
        <v>0</v>
      </c>
      <c r="AC151" s="80">
        <v>0.12</v>
      </c>
      <c r="AD151" s="47">
        <v>441</v>
      </c>
      <c r="AE151" s="47">
        <v>800000</v>
      </c>
      <c r="AF151" s="47">
        <v>62</v>
      </c>
      <c r="AG151" s="85">
        <v>3000000</v>
      </c>
      <c r="AH151" s="88"/>
      <c r="AI151" s="121">
        <v>545000</v>
      </c>
      <c r="AJ151" s="47">
        <v>0</v>
      </c>
      <c r="AK151" s="47">
        <v>0</v>
      </c>
      <c r="AL151" s="47">
        <v>375000</v>
      </c>
      <c r="AM151" s="47">
        <v>0</v>
      </c>
      <c r="AN151" s="122"/>
      <c r="AO151" s="47">
        <v>6000000</v>
      </c>
      <c r="AP151" s="47">
        <v>0</v>
      </c>
      <c r="AQ151" s="47">
        <v>0</v>
      </c>
      <c r="AR151" s="47">
        <v>0</v>
      </c>
      <c r="AS151" s="47">
        <v>0</v>
      </c>
      <c r="AT151" s="47">
        <v>0</v>
      </c>
      <c r="AU151" s="85">
        <v>0</v>
      </c>
      <c r="AV151" s="88"/>
      <c r="AW151" s="80">
        <v>1</v>
      </c>
      <c r="AX151" s="80">
        <v>0</v>
      </c>
      <c r="AY151" s="50" t="s">
        <v>50</v>
      </c>
      <c r="AZ151" s="91" t="s">
        <v>50</v>
      </c>
      <c r="BA151" s="88"/>
      <c r="BB151" s="78">
        <v>71.930000000000007</v>
      </c>
      <c r="BC151" s="75">
        <v>95000000</v>
      </c>
      <c r="BD151" s="75">
        <v>50000000</v>
      </c>
      <c r="BE151" s="75">
        <v>48000000</v>
      </c>
      <c r="BF151" s="75">
        <v>155000000</v>
      </c>
      <c r="BG151" s="50" t="s">
        <v>42</v>
      </c>
      <c r="BH151" s="78">
        <v>59.75</v>
      </c>
      <c r="BI151" s="130"/>
      <c r="BJ151" s="213" t="s">
        <v>46</v>
      </c>
    </row>
    <row r="152" spans="1:62" s="51" customFormat="1" ht="11.25" customHeight="1" x14ac:dyDescent="0.15">
      <c r="A152" s="189" t="s">
        <v>322</v>
      </c>
      <c r="B152" s="47"/>
      <c r="C152" s="52"/>
      <c r="D152" s="52"/>
      <c r="E152" s="52"/>
      <c r="F152" s="172"/>
      <c r="G152" s="52"/>
      <c r="H152" s="47"/>
      <c r="I152" s="47"/>
      <c r="J152" s="47"/>
      <c r="K152" s="47"/>
      <c r="L152" s="47"/>
      <c r="M152" s="47"/>
      <c r="N152" s="47"/>
      <c r="O152" s="47"/>
      <c r="P152" s="47"/>
      <c r="Q152" s="47"/>
      <c r="R152" s="47"/>
      <c r="S152" s="47"/>
      <c r="T152" s="47"/>
      <c r="U152" s="47"/>
      <c r="V152" s="47"/>
      <c r="W152" s="47"/>
      <c r="X152" s="47"/>
      <c r="Y152" s="47"/>
      <c r="Z152" s="47"/>
      <c r="AA152" s="80"/>
      <c r="AB152" s="80"/>
      <c r="AC152" s="80"/>
      <c r="AD152" s="47"/>
      <c r="AE152" s="47"/>
      <c r="AF152" s="47"/>
      <c r="AG152" s="85"/>
      <c r="AH152" s="88"/>
      <c r="AI152" s="121"/>
      <c r="AJ152" s="47"/>
      <c r="AK152" s="47"/>
      <c r="AL152" s="47"/>
      <c r="AM152" s="47"/>
      <c r="AN152" s="122"/>
      <c r="AO152" s="47"/>
      <c r="AP152" s="47"/>
      <c r="AQ152" s="47"/>
      <c r="AR152" s="47"/>
      <c r="AS152" s="47"/>
      <c r="AT152" s="47"/>
      <c r="AU152" s="85"/>
      <c r="AV152" s="88"/>
      <c r="AW152" s="80"/>
      <c r="AX152" s="80"/>
      <c r="AY152" s="50"/>
      <c r="AZ152" s="91"/>
      <c r="BA152" s="88"/>
      <c r="BB152" s="78"/>
      <c r="BC152" s="75"/>
      <c r="BD152" s="75"/>
      <c r="BE152" s="75"/>
      <c r="BF152" s="75"/>
      <c r="BG152" s="50"/>
      <c r="BH152" s="78"/>
      <c r="BI152" s="130"/>
      <c r="BJ152" s="213"/>
    </row>
    <row r="153" spans="1:62" s="177" customFormat="1" ht="11.25" customHeight="1" x14ac:dyDescent="0.15">
      <c r="A153" s="188" t="s">
        <v>70</v>
      </c>
      <c r="B153" s="47" t="s">
        <v>68</v>
      </c>
      <c r="C153" s="52" t="s">
        <v>69</v>
      </c>
      <c r="D153" s="52" t="s">
        <v>71</v>
      </c>
      <c r="E153" s="52" t="s">
        <v>72</v>
      </c>
      <c r="F153" s="172"/>
      <c r="G153" s="52">
        <v>90598</v>
      </c>
      <c r="H153" s="47">
        <v>41377</v>
      </c>
      <c r="I153" s="47">
        <v>559</v>
      </c>
      <c r="J153" s="47">
        <v>112</v>
      </c>
      <c r="K153" s="47">
        <v>0</v>
      </c>
      <c r="L153" s="47">
        <v>0</v>
      </c>
      <c r="M153" s="47">
        <v>0</v>
      </c>
      <c r="N153" s="47">
        <v>0</v>
      </c>
      <c r="O153" s="47">
        <v>50</v>
      </c>
      <c r="P153" s="47">
        <v>23</v>
      </c>
      <c r="Q153" s="47">
        <v>0</v>
      </c>
      <c r="R153" s="47">
        <v>38</v>
      </c>
      <c r="S153" s="47">
        <v>0</v>
      </c>
      <c r="T153" s="47">
        <v>0</v>
      </c>
      <c r="U153" s="47">
        <v>0</v>
      </c>
      <c r="V153" s="47">
        <v>0</v>
      </c>
      <c r="W153" s="47">
        <v>0</v>
      </c>
      <c r="X153" s="47">
        <v>0</v>
      </c>
      <c r="Y153" s="47">
        <v>3284</v>
      </c>
      <c r="Z153" s="47">
        <v>0</v>
      </c>
      <c r="AA153" s="80">
        <v>0.95</v>
      </c>
      <c r="AB153" s="80">
        <v>0.02</v>
      </c>
      <c r="AC153" s="80">
        <v>0.03</v>
      </c>
      <c r="AD153" s="47">
        <v>78</v>
      </c>
      <c r="AE153" s="47">
        <v>57000</v>
      </c>
      <c r="AF153" s="47">
        <v>150</v>
      </c>
      <c r="AG153" s="85">
        <v>528000</v>
      </c>
      <c r="AH153" s="88" t="s">
        <v>73</v>
      </c>
      <c r="AI153" s="121">
        <v>15680</v>
      </c>
      <c r="AJ153" s="47">
        <v>0</v>
      </c>
      <c r="AK153" s="47">
        <v>0</v>
      </c>
      <c r="AL153" s="47">
        <v>6250</v>
      </c>
      <c r="AM153" s="47">
        <v>0</v>
      </c>
      <c r="AN153" s="122"/>
      <c r="AO153" s="47">
        <v>1453425</v>
      </c>
      <c r="AP153" s="47">
        <v>61901</v>
      </c>
      <c r="AQ153" s="47">
        <v>0</v>
      </c>
      <c r="AR153" s="47">
        <v>0</v>
      </c>
      <c r="AS153" s="47">
        <v>0</v>
      </c>
      <c r="AT153" s="47">
        <v>0</v>
      </c>
      <c r="AU153" s="85">
        <v>0</v>
      </c>
      <c r="AV153" s="88"/>
      <c r="AW153" s="80">
        <v>0.96</v>
      </c>
      <c r="AX153" s="80">
        <v>0.04</v>
      </c>
      <c r="AY153" s="50" t="s">
        <v>50</v>
      </c>
      <c r="AZ153" s="91" t="s">
        <v>50</v>
      </c>
      <c r="BA153" s="88"/>
      <c r="BB153" s="78">
        <v>108.4</v>
      </c>
      <c r="BC153" s="75">
        <v>1176501</v>
      </c>
      <c r="BD153" s="75">
        <v>393926</v>
      </c>
      <c r="BE153" s="75">
        <v>1757570</v>
      </c>
      <c r="BF153" s="75">
        <v>3332997</v>
      </c>
      <c r="BG153" s="50" t="s">
        <v>42</v>
      </c>
      <c r="BH153" s="78">
        <v>108.4</v>
      </c>
      <c r="BI153" s="130"/>
      <c r="BJ153" s="213" t="s">
        <v>46</v>
      </c>
    </row>
    <row r="154" spans="1:62" s="177" customFormat="1" ht="11.25" customHeight="1" x14ac:dyDescent="0.15">
      <c r="A154" s="188" t="s">
        <v>146</v>
      </c>
      <c r="B154" s="47" t="s">
        <v>693</v>
      </c>
      <c r="C154" s="52" t="s">
        <v>193</v>
      </c>
      <c r="D154" s="52" t="s">
        <v>694</v>
      </c>
      <c r="E154" s="52" t="s">
        <v>695</v>
      </c>
      <c r="F154" s="172"/>
      <c r="G154" s="52">
        <v>18278</v>
      </c>
      <c r="H154" s="47">
        <v>7808</v>
      </c>
      <c r="I154" s="47">
        <v>509</v>
      </c>
      <c r="J154" s="47">
        <v>26</v>
      </c>
      <c r="K154" s="47">
        <v>65</v>
      </c>
      <c r="L154" s="47">
        <v>0</v>
      </c>
      <c r="M154" s="47">
        <v>543</v>
      </c>
      <c r="N154" s="47">
        <v>243</v>
      </c>
      <c r="O154" s="47">
        <v>487</v>
      </c>
      <c r="P154" s="47">
        <v>0</v>
      </c>
      <c r="Q154" s="47">
        <v>0</v>
      </c>
      <c r="R154" s="47">
        <v>0</v>
      </c>
      <c r="S154" s="47">
        <v>0</v>
      </c>
      <c r="T154" s="47">
        <v>0</v>
      </c>
      <c r="U154" s="47">
        <v>0</v>
      </c>
      <c r="V154" s="47">
        <v>0</v>
      </c>
      <c r="W154" s="47">
        <v>0</v>
      </c>
      <c r="X154" s="47">
        <v>0</v>
      </c>
      <c r="Y154" s="47">
        <v>335</v>
      </c>
      <c r="Z154" s="47">
        <v>60</v>
      </c>
      <c r="AA154" s="80">
        <v>0.97</v>
      </c>
      <c r="AB154" s="80">
        <v>0</v>
      </c>
      <c r="AC154" s="80">
        <v>0.03</v>
      </c>
      <c r="AD154" s="47">
        <v>72</v>
      </c>
      <c r="AE154" s="47">
        <v>93600</v>
      </c>
      <c r="AF154" s="47">
        <v>134</v>
      </c>
      <c r="AG154" s="85">
        <v>927150</v>
      </c>
      <c r="AH154" s="88"/>
      <c r="AI154" s="121">
        <v>45742</v>
      </c>
      <c r="AJ154" s="47">
        <v>0</v>
      </c>
      <c r="AK154" s="47">
        <v>0</v>
      </c>
      <c r="AL154" s="47">
        <v>1728</v>
      </c>
      <c r="AM154" s="47">
        <v>0</v>
      </c>
      <c r="AN154" s="122"/>
      <c r="AO154" s="47">
        <v>1113940</v>
      </c>
      <c r="AP154" s="47">
        <v>0</v>
      </c>
      <c r="AQ154" s="47">
        <v>307026</v>
      </c>
      <c r="AR154" s="47">
        <v>0</v>
      </c>
      <c r="AS154" s="47">
        <v>0</v>
      </c>
      <c r="AT154" s="47">
        <v>0</v>
      </c>
      <c r="AU154" s="85">
        <v>0</v>
      </c>
      <c r="AV154" s="88"/>
      <c r="AW154" s="80">
        <v>0.75</v>
      </c>
      <c r="AX154" s="80">
        <v>0.25</v>
      </c>
      <c r="AY154" s="50" t="s">
        <v>50</v>
      </c>
      <c r="AZ154" s="91" t="s">
        <v>95</v>
      </c>
      <c r="BA154" s="88"/>
      <c r="BB154" s="78">
        <v>69.03</v>
      </c>
      <c r="BC154" s="75">
        <v>3023579</v>
      </c>
      <c r="BD154" s="75">
        <v>7341708</v>
      </c>
      <c r="BE154" s="75">
        <v>4438773</v>
      </c>
      <c r="BF154" s="75">
        <v>15174848</v>
      </c>
      <c r="BG154" s="50" t="s">
        <v>42</v>
      </c>
      <c r="BH154" s="78">
        <v>67</v>
      </c>
      <c r="BI154" s="130"/>
      <c r="BJ154" s="213" t="s">
        <v>42</v>
      </c>
    </row>
    <row r="155" spans="1:62" s="51" customFormat="1" ht="11.25" customHeight="1" x14ac:dyDescent="0.15">
      <c r="A155" s="188" t="s">
        <v>158</v>
      </c>
      <c r="B155" s="47" t="s">
        <v>735</v>
      </c>
      <c r="C155" s="52" t="s">
        <v>736</v>
      </c>
      <c r="D155" s="52" t="s">
        <v>737</v>
      </c>
      <c r="E155" s="52" t="s">
        <v>738</v>
      </c>
      <c r="F155" s="172"/>
      <c r="G155" s="52">
        <v>37662</v>
      </c>
      <c r="H155" s="47">
        <v>13877</v>
      </c>
      <c r="I155" s="47">
        <v>813</v>
      </c>
      <c r="J155" s="47">
        <v>70</v>
      </c>
      <c r="K155" s="47">
        <v>0</v>
      </c>
      <c r="L155" s="47">
        <v>10</v>
      </c>
      <c r="M155" s="47">
        <v>0</v>
      </c>
      <c r="N155" s="47">
        <v>97</v>
      </c>
      <c r="O155" s="47">
        <v>200</v>
      </c>
      <c r="P155" s="47">
        <v>0</v>
      </c>
      <c r="Q155" s="47">
        <v>16</v>
      </c>
      <c r="R155" s="47">
        <v>0</v>
      </c>
      <c r="S155" s="47">
        <v>0</v>
      </c>
      <c r="T155" s="47">
        <v>0</v>
      </c>
      <c r="U155" s="47">
        <v>0</v>
      </c>
      <c r="V155" s="47">
        <v>0</v>
      </c>
      <c r="W155" s="47">
        <v>16</v>
      </c>
      <c r="X155" s="47">
        <v>0</v>
      </c>
      <c r="Y155" s="47">
        <v>1600</v>
      </c>
      <c r="Z155" s="47">
        <v>0</v>
      </c>
      <c r="AA155" s="80">
        <v>0.99</v>
      </c>
      <c r="AB155" s="80">
        <v>0.01</v>
      </c>
      <c r="AC155" s="80">
        <v>0</v>
      </c>
      <c r="AD155" s="47">
        <v>136</v>
      </c>
      <c r="AE155" s="47">
        <v>252904</v>
      </c>
      <c r="AF155" s="47">
        <v>100</v>
      </c>
      <c r="AG155" s="85">
        <v>1712397</v>
      </c>
      <c r="AH155" s="88"/>
      <c r="AI155" s="121">
        <v>903486</v>
      </c>
      <c r="AJ155" s="47">
        <v>0</v>
      </c>
      <c r="AK155" s="47">
        <v>7976</v>
      </c>
      <c r="AL155" s="47">
        <v>0</v>
      </c>
      <c r="AM155" s="47">
        <v>0</v>
      </c>
      <c r="AN155" s="122"/>
      <c r="AO155" s="47">
        <v>775950</v>
      </c>
      <c r="AP155" s="47">
        <v>40184</v>
      </c>
      <c r="AQ155" s="47">
        <v>0</v>
      </c>
      <c r="AR155" s="47">
        <v>0</v>
      </c>
      <c r="AS155" s="47">
        <v>0</v>
      </c>
      <c r="AT155" s="47">
        <v>29183</v>
      </c>
      <c r="AU155" s="85">
        <v>0</v>
      </c>
      <c r="AV155" s="88"/>
      <c r="AW155" s="80">
        <v>0.99</v>
      </c>
      <c r="AX155" s="80">
        <v>0.01</v>
      </c>
      <c r="AY155" s="50" t="s">
        <v>41</v>
      </c>
      <c r="AZ155" s="91" t="s">
        <v>95</v>
      </c>
      <c r="BA155" s="88"/>
      <c r="BB155" s="78">
        <v>76.400000000000006</v>
      </c>
      <c r="BC155" s="75">
        <v>6216324</v>
      </c>
      <c r="BD155" s="75">
        <v>2858617</v>
      </c>
      <c r="BE155" s="75">
        <v>10273863</v>
      </c>
      <c r="BF155" s="75">
        <v>19348804</v>
      </c>
      <c r="BG155" s="50" t="s">
        <v>42</v>
      </c>
      <c r="BH155" s="78">
        <v>76.400000000000006</v>
      </c>
      <c r="BI155" s="130"/>
      <c r="BJ155" s="213" t="s">
        <v>46</v>
      </c>
    </row>
    <row r="156" spans="1:62" s="51" customFormat="1" ht="11.25" customHeight="1" x14ac:dyDescent="0.15">
      <c r="A156" s="188" t="s">
        <v>358</v>
      </c>
      <c r="B156" s="47" t="s">
        <v>739</v>
      </c>
      <c r="C156" s="52" t="s">
        <v>740</v>
      </c>
      <c r="D156" s="52" t="s">
        <v>741</v>
      </c>
      <c r="E156" s="52" t="s">
        <v>742</v>
      </c>
      <c r="F156" s="172"/>
      <c r="G156" s="52">
        <v>198000</v>
      </c>
      <c r="H156" s="47">
        <v>80000</v>
      </c>
      <c r="I156" s="47">
        <v>1839</v>
      </c>
      <c r="J156" s="47">
        <v>429</v>
      </c>
      <c r="K156" s="47">
        <v>7</v>
      </c>
      <c r="L156" s="47">
        <v>573</v>
      </c>
      <c r="M156" s="47"/>
      <c r="N156" s="47"/>
      <c r="O156" s="47">
        <v>281</v>
      </c>
      <c r="P156" s="47"/>
      <c r="Q156" s="47"/>
      <c r="R156" s="47"/>
      <c r="S156" s="47"/>
      <c r="T156" s="47"/>
      <c r="U156" s="47"/>
      <c r="V156" s="47"/>
      <c r="W156" s="47"/>
      <c r="X156" s="47"/>
      <c r="Y156" s="47">
        <v>2500</v>
      </c>
      <c r="Z156" s="47">
        <v>0</v>
      </c>
      <c r="AA156" s="80">
        <v>0.9</v>
      </c>
      <c r="AB156" s="80">
        <v>0.1</v>
      </c>
      <c r="AC156" s="80">
        <v>0</v>
      </c>
      <c r="AD156" s="47">
        <v>50</v>
      </c>
      <c r="AE156" s="47">
        <v>25000</v>
      </c>
      <c r="AF156" s="47">
        <v>400</v>
      </c>
      <c r="AG156" s="85">
        <v>2000000</v>
      </c>
      <c r="AH156" s="88"/>
      <c r="AI156" s="121">
        <v>9450</v>
      </c>
      <c r="AJ156" s="47">
        <v>0</v>
      </c>
      <c r="AK156" s="47">
        <v>169</v>
      </c>
      <c r="AL156" s="47">
        <v>0</v>
      </c>
      <c r="AM156" s="47">
        <v>0</v>
      </c>
      <c r="AN156" s="122" t="s">
        <v>743</v>
      </c>
      <c r="AO156" s="47">
        <v>6043236</v>
      </c>
      <c r="AP156" s="47">
        <v>0</v>
      </c>
      <c r="AQ156" s="47">
        <v>32000</v>
      </c>
      <c r="AR156" s="47">
        <v>0</v>
      </c>
      <c r="AS156" s="47">
        <v>0</v>
      </c>
      <c r="AT156" s="47">
        <v>0</v>
      </c>
      <c r="AU156" s="85">
        <v>0</v>
      </c>
      <c r="AV156" s="88"/>
      <c r="AW156" s="80">
        <v>0.9</v>
      </c>
      <c r="AX156" s="80">
        <v>0.1</v>
      </c>
      <c r="AY156" s="50" t="s">
        <v>41</v>
      </c>
      <c r="AZ156" s="91" t="s">
        <v>41</v>
      </c>
      <c r="BA156" s="88" t="s">
        <v>744</v>
      </c>
      <c r="BB156" s="78">
        <v>93</v>
      </c>
      <c r="BC156" s="75">
        <v>0</v>
      </c>
      <c r="BD156" s="75">
        <v>0</v>
      </c>
      <c r="BE156" s="75">
        <v>0</v>
      </c>
      <c r="BF156" s="75">
        <v>6161628</v>
      </c>
      <c r="BG156" s="50" t="s">
        <v>42</v>
      </c>
      <c r="BH156" s="78">
        <v>93</v>
      </c>
      <c r="BI156" s="130"/>
      <c r="BJ156" s="213" t="s">
        <v>46</v>
      </c>
    </row>
    <row r="157" spans="1:62" s="177" customFormat="1" ht="11.25" customHeight="1" x14ac:dyDescent="0.15">
      <c r="A157" s="188" t="s">
        <v>359</v>
      </c>
      <c r="B157" s="47" t="s">
        <v>696</v>
      </c>
      <c r="C157" s="52" t="s">
        <v>697</v>
      </c>
      <c r="D157" s="52" t="s">
        <v>698</v>
      </c>
      <c r="E157" s="52" t="s">
        <v>699</v>
      </c>
      <c r="F157" s="172"/>
      <c r="G157" s="52">
        <v>23500</v>
      </c>
      <c r="H157" s="47">
        <v>5880</v>
      </c>
      <c r="I157" s="47">
        <v>563</v>
      </c>
      <c r="J157" s="47">
        <v>51</v>
      </c>
      <c r="K157" s="47">
        <v>18</v>
      </c>
      <c r="L157" s="47">
        <v>12</v>
      </c>
      <c r="M157" s="47">
        <v>532</v>
      </c>
      <c r="N157" s="47">
        <v>0</v>
      </c>
      <c r="O157" s="47">
        <v>464</v>
      </c>
      <c r="P157" s="47">
        <v>23</v>
      </c>
      <c r="Q157" s="47">
        <v>0</v>
      </c>
      <c r="R157" s="47">
        <v>0</v>
      </c>
      <c r="S157" s="47">
        <v>0</v>
      </c>
      <c r="T157" s="47">
        <v>0</v>
      </c>
      <c r="U157" s="47">
        <v>0</v>
      </c>
      <c r="V157" s="47">
        <v>0</v>
      </c>
      <c r="W157" s="47">
        <v>0</v>
      </c>
      <c r="X157" s="47">
        <v>0</v>
      </c>
      <c r="Y157" s="47">
        <v>641</v>
      </c>
      <c r="Z157" s="47">
        <v>79</v>
      </c>
      <c r="AA157" s="80">
        <v>1</v>
      </c>
      <c r="AB157" s="80">
        <v>0</v>
      </c>
      <c r="AC157" s="80">
        <v>0</v>
      </c>
      <c r="AD157" s="47">
        <v>128</v>
      </c>
      <c r="AE157" s="47">
        <v>216000</v>
      </c>
      <c r="AF157" s="47">
        <v>88</v>
      </c>
      <c r="AG157" s="85">
        <v>1320000</v>
      </c>
      <c r="AH157" s="88"/>
      <c r="AI157" s="121">
        <v>87241</v>
      </c>
      <c r="AJ157" s="47">
        <v>0</v>
      </c>
      <c r="AK157" s="47">
        <v>0</v>
      </c>
      <c r="AL157" s="47">
        <v>19235</v>
      </c>
      <c r="AM157" s="47">
        <v>3560</v>
      </c>
      <c r="AN157" s="122" t="s">
        <v>700</v>
      </c>
      <c r="AO157" s="47">
        <v>0</v>
      </c>
      <c r="AP157" s="47">
        <v>0</v>
      </c>
      <c r="AQ157" s="47">
        <v>216839</v>
      </c>
      <c r="AR157" s="47">
        <v>0</v>
      </c>
      <c r="AS157" s="47">
        <v>0</v>
      </c>
      <c r="AT157" s="47">
        <v>0</v>
      </c>
      <c r="AU157" s="85">
        <v>0</v>
      </c>
      <c r="AV157" s="88"/>
      <c r="AW157" s="80">
        <v>1</v>
      </c>
      <c r="AX157" s="80">
        <v>0</v>
      </c>
      <c r="AY157" s="50" t="s">
        <v>50</v>
      </c>
      <c r="AZ157" s="91" t="s">
        <v>41</v>
      </c>
      <c r="BA157" s="88"/>
      <c r="BB157" s="78">
        <v>31.62</v>
      </c>
      <c r="BC157" s="75">
        <v>7744159</v>
      </c>
      <c r="BD157" s="75">
        <v>7625249</v>
      </c>
      <c r="BE157" s="75">
        <v>7959907</v>
      </c>
      <c r="BF157" s="75">
        <v>23329317</v>
      </c>
      <c r="BG157" s="50" t="s">
        <v>42</v>
      </c>
      <c r="BH157" s="78">
        <v>31.62</v>
      </c>
      <c r="BI157" s="130"/>
      <c r="BJ157" s="213" t="s">
        <v>42</v>
      </c>
    </row>
    <row r="158" spans="1:62" s="177" customFormat="1" ht="11.25" customHeight="1" x14ac:dyDescent="0.15">
      <c r="A158" s="188" t="s">
        <v>147</v>
      </c>
      <c r="B158" s="47" t="s">
        <v>701</v>
      </c>
      <c r="C158" s="52" t="s">
        <v>184</v>
      </c>
      <c r="D158" s="52" t="s">
        <v>702</v>
      </c>
      <c r="E158" s="52" t="s">
        <v>703</v>
      </c>
      <c r="F158" s="172"/>
      <c r="G158" s="52">
        <v>6511</v>
      </c>
      <c r="H158" s="47">
        <v>3481</v>
      </c>
      <c r="I158" s="47">
        <v>275</v>
      </c>
      <c r="J158" s="47">
        <v>8</v>
      </c>
      <c r="K158" s="47">
        <v>0</v>
      </c>
      <c r="L158" s="47">
        <v>2</v>
      </c>
      <c r="M158" s="47">
        <v>275</v>
      </c>
      <c r="N158" s="47">
        <v>3</v>
      </c>
      <c r="O158" s="47">
        <v>275</v>
      </c>
      <c r="P158" s="47">
        <v>0</v>
      </c>
      <c r="Q158" s="47">
        <v>1</v>
      </c>
      <c r="R158" s="47">
        <v>1</v>
      </c>
      <c r="S158" s="47">
        <v>0</v>
      </c>
      <c r="T158" s="47">
        <v>0</v>
      </c>
      <c r="U158" s="47">
        <v>1</v>
      </c>
      <c r="V158" s="47">
        <v>0</v>
      </c>
      <c r="W158" s="47">
        <v>0</v>
      </c>
      <c r="X158" s="47">
        <v>0</v>
      </c>
      <c r="Y158" s="47">
        <v>300</v>
      </c>
      <c r="Z158" s="47">
        <v>25</v>
      </c>
      <c r="AA158" s="80">
        <v>0.99</v>
      </c>
      <c r="AB158" s="80">
        <v>0</v>
      </c>
      <c r="AC158" s="80">
        <v>0.01</v>
      </c>
      <c r="AD158" s="47">
        <v>64</v>
      </c>
      <c r="AE158" s="47">
        <v>128000</v>
      </c>
      <c r="AF158" s="47">
        <v>63</v>
      </c>
      <c r="AG158" s="85">
        <v>180000</v>
      </c>
      <c r="AH158" s="88"/>
      <c r="AI158" s="121">
        <v>66821</v>
      </c>
      <c r="AJ158" s="47">
        <v>0</v>
      </c>
      <c r="AK158" s="47">
        <v>0</v>
      </c>
      <c r="AL158" s="47">
        <v>2496</v>
      </c>
      <c r="AM158" s="47"/>
      <c r="AN158" s="122"/>
      <c r="AO158" s="47">
        <v>1579628</v>
      </c>
      <c r="AP158" s="47">
        <v>0</v>
      </c>
      <c r="AQ158" s="47">
        <v>0</v>
      </c>
      <c r="AR158" s="47">
        <v>0</v>
      </c>
      <c r="AS158" s="47"/>
      <c r="AT158" s="47"/>
      <c r="AU158" s="85">
        <v>63912</v>
      </c>
      <c r="AV158" s="88" t="s">
        <v>704</v>
      </c>
      <c r="AW158" s="80">
        <v>0.93</v>
      </c>
      <c r="AX158" s="80">
        <v>7.0000000000000007E-2</v>
      </c>
      <c r="AY158" s="50" t="s">
        <v>50</v>
      </c>
      <c r="AZ158" s="91" t="s">
        <v>41</v>
      </c>
      <c r="BA158" s="88" t="s">
        <v>705</v>
      </c>
      <c r="BB158" s="78">
        <v>79.39</v>
      </c>
      <c r="BC158" s="75">
        <v>7458691</v>
      </c>
      <c r="BD158" s="75">
        <v>8571707</v>
      </c>
      <c r="BE158" s="75">
        <v>5525377</v>
      </c>
      <c r="BF158" s="75">
        <v>21555776</v>
      </c>
      <c r="BG158" s="50" t="s">
        <v>42</v>
      </c>
      <c r="BH158" s="78">
        <v>78</v>
      </c>
      <c r="BI158" s="130"/>
      <c r="BJ158" s="213" t="s">
        <v>46</v>
      </c>
    </row>
    <row r="159" spans="1:62" s="51" customFormat="1" ht="11.25" customHeight="1" x14ac:dyDescent="0.15">
      <c r="A159" s="188" t="s">
        <v>360</v>
      </c>
      <c r="B159" s="47" t="s">
        <v>745</v>
      </c>
      <c r="C159" s="52" t="s">
        <v>746</v>
      </c>
      <c r="D159" s="52" t="s">
        <v>747</v>
      </c>
      <c r="E159" s="52" t="s">
        <v>748</v>
      </c>
      <c r="F159" s="172"/>
      <c r="G159" s="52">
        <v>127000</v>
      </c>
      <c r="H159" s="47">
        <v>58500</v>
      </c>
      <c r="I159" s="47">
        <v>1742</v>
      </c>
      <c r="J159" s="47">
        <v>279</v>
      </c>
      <c r="K159" s="47">
        <v>45</v>
      </c>
      <c r="L159" s="47">
        <v>0</v>
      </c>
      <c r="M159" s="47">
        <v>4</v>
      </c>
      <c r="N159" s="47">
        <v>0</v>
      </c>
      <c r="O159" s="47">
        <v>900</v>
      </c>
      <c r="P159" s="47">
        <v>0</v>
      </c>
      <c r="Q159" s="47">
        <v>4597</v>
      </c>
      <c r="R159" s="47">
        <v>225</v>
      </c>
      <c r="S159" s="47">
        <v>11</v>
      </c>
      <c r="T159" s="47">
        <v>0</v>
      </c>
      <c r="U159" s="47">
        <v>0</v>
      </c>
      <c r="V159" s="47">
        <v>0</v>
      </c>
      <c r="W159" s="47">
        <v>500</v>
      </c>
      <c r="X159" s="47">
        <v>0</v>
      </c>
      <c r="Y159" s="47">
        <v>3798</v>
      </c>
      <c r="Z159" s="47">
        <v>142</v>
      </c>
      <c r="AA159" s="80">
        <v>0.03</v>
      </c>
      <c r="AB159" s="80">
        <v>0.97</v>
      </c>
      <c r="AC159" s="80">
        <v>0</v>
      </c>
      <c r="AD159" s="47">
        <v>270</v>
      </c>
      <c r="AE159" s="47">
        <v>489000</v>
      </c>
      <c r="AF159" s="47">
        <v>149</v>
      </c>
      <c r="AG159" s="85">
        <v>1620880</v>
      </c>
      <c r="AH159" s="88"/>
      <c r="AI159" s="121">
        <v>1127113</v>
      </c>
      <c r="AJ159" s="47">
        <v>6</v>
      </c>
      <c r="AK159" s="47">
        <v>1109</v>
      </c>
      <c r="AL159" s="47">
        <v>128836</v>
      </c>
      <c r="AM159" s="47">
        <v>0</v>
      </c>
      <c r="AN159" s="122"/>
      <c r="AO159" s="47">
        <v>3288982</v>
      </c>
      <c r="AP159" s="47">
        <v>835708</v>
      </c>
      <c r="AQ159" s="47">
        <v>258929</v>
      </c>
      <c r="AR159" s="47">
        <v>0</v>
      </c>
      <c r="AS159" s="47">
        <v>0</v>
      </c>
      <c r="AT159" s="47">
        <v>0</v>
      </c>
      <c r="AU159" s="85">
        <v>0</v>
      </c>
      <c r="AV159" s="88"/>
      <c r="AW159" s="80">
        <v>0.75</v>
      </c>
      <c r="AX159" s="80">
        <v>0.25</v>
      </c>
      <c r="AY159" s="50" t="s">
        <v>50</v>
      </c>
      <c r="AZ159" s="91" t="s">
        <v>50</v>
      </c>
      <c r="BA159" s="88"/>
      <c r="BB159" s="78">
        <v>80</v>
      </c>
      <c r="BC159" s="75">
        <v>27000000</v>
      </c>
      <c r="BD159" s="75">
        <v>230000000</v>
      </c>
      <c r="BE159" s="75">
        <v>27000000</v>
      </c>
      <c r="BF159" s="75">
        <v>284000000</v>
      </c>
      <c r="BG159" s="50" t="s">
        <v>42</v>
      </c>
      <c r="BH159" s="78">
        <v>79.88</v>
      </c>
      <c r="BI159" s="130" t="s">
        <v>749</v>
      </c>
      <c r="BJ159" s="213" t="s">
        <v>46</v>
      </c>
    </row>
    <row r="160" spans="1:62" s="177" customFormat="1" ht="11.25" customHeight="1" x14ac:dyDescent="0.15">
      <c r="A160" s="188" t="s">
        <v>148</v>
      </c>
      <c r="B160" s="47" t="s">
        <v>178</v>
      </c>
      <c r="C160" s="52" t="s">
        <v>195</v>
      </c>
      <c r="D160" s="52" t="s">
        <v>213</v>
      </c>
      <c r="E160" s="52" t="s">
        <v>233</v>
      </c>
      <c r="F160" s="172"/>
      <c r="G160" s="52">
        <v>18600</v>
      </c>
      <c r="H160" s="47">
        <v>7069</v>
      </c>
      <c r="I160" s="47">
        <v>500</v>
      </c>
      <c r="J160" s="47">
        <v>35</v>
      </c>
      <c r="K160" s="47">
        <v>20</v>
      </c>
      <c r="L160" s="47">
        <v>1</v>
      </c>
      <c r="M160" s="47">
        <v>130</v>
      </c>
      <c r="N160" s="47">
        <v>28</v>
      </c>
      <c r="O160" s="47">
        <v>350</v>
      </c>
      <c r="P160" s="47">
        <v>9</v>
      </c>
      <c r="Q160" s="47">
        <v>0</v>
      </c>
      <c r="R160" s="47">
        <v>0</v>
      </c>
      <c r="S160" s="47">
        <v>0</v>
      </c>
      <c r="T160" s="47">
        <v>0</v>
      </c>
      <c r="U160" s="47">
        <v>0</v>
      </c>
      <c r="V160" s="47">
        <v>0</v>
      </c>
      <c r="W160" s="47">
        <v>0</v>
      </c>
      <c r="X160" s="47">
        <v>0</v>
      </c>
      <c r="Y160" s="47">
        <v>1110</v>
      </c>
      <c r="Z160" s="47">
        <v>166</v>
      </c>
      <c r="AA160" s="80">
        <v>1</v>
      </c>
      <c r="AB160" s="80">
        <v>0</v>
      </c>
      <c r="AC160" s="80">
        <v>0</v>
      </c>
      <c r="AD160" s="47">
        <v>139</v>
      </c>
      <c r="AE160" s="47">
        <v>54000</v>
      </c>
      <c r="AF160" s="47">
        <v>127</v>
      </c>
      <c r="AG160" s="85">
        <v>1100000</v>
      </c>
      <c r="AH160" s="88"/>
      <c r="AI160" s="121">
        <v>63505</v>
      </c>
      <c r="AJ160" s="47">
        <v>0</v>
      </c>
      <c r="AK160" s="47">
        <v>0</v>
      </c>
      <c r="AL160" s="47">
        <v>38122</v>
      </c>
      <c r="AM160" s="47">
        <v>68581</v>
      </c>
      <c r="AN160" s="122" t="s">
        <v>706</v>
      </c>
      <c r="AO160" s="47">
        <v>553702</v>
      </c>
      <c r="AP160" s="47">
        <v>632464</v>
      </c>
      <c r="AQ160" s="47">
        <v>515647</v>
      </c>
      <c r="AR160" s="47">
        <v>3900</v>
      </c>
      <c r="AS160" s="47">
        <v>0</v>
      </c>
      <c r="AT160" s="47">
        <v>0</v>
      </c>
      <c r="AU160" s="85">
        <v>0</v>
      </c>
      <c r="AV160" s="88"/>
      <c r="AW160" s="80">
        <v>0.32</v>
      </c>
      <c r="AX160" s="80">
        <v>0.68</v>
      </c>
      <c r="AY160" s="50" t="s">
        <v>95</v>
      </c>
      <c r="AZ160" s="91" t="s">
        <v>95</v>
      </c>
      <c r="BA160" s="88"/>
      <c r="BB160" s="78">
        <v>129</v>
      </c>
      <c r="BC160" s="75">
        <v>15444641</v>
      </c>
      <c r="BD160" s="75">
        <v>12757215</v>
      </c>
      <c r="BE160" s="75">
        <v>11559402</v>
      </c>
      <c r="BF160" s="75">
        <v>41777977</v>
      </c>
      <c r="BG160" s="50" t="s">
        <v>42</v>
      </c>
      <c r="BH160" s="78">
        <v>129</v>
      </c>
      <c r="BI160" s="130"/>
      <c r="BJ160" s="213" t="s">
        <v>42</v>
      </c>
    </row>
    <row r="161" spans="1:62" s="177" customFormat="1" ht="11.25" customHeight="1" x14ac:dyDescent="0.15">
      <c r="A161" s="188" t="s">
        <v>149</v>
      </c>
      <c r="B161" s="70" t="s">
        <v>179</v>
      </c>
      <c r="C161" s="68" t="s">
        <v>707</v>
      </c>
      <c r="D161" s="68" t="s">
        <v>214</v>
      </c>
      <c r="E161" s="68" t="s">
        <v>234</v>
      </c>
      <c r="F161" s="173"/>
      <c r="G161" s="68">
        <v>75000</v>
      </c>
      <c r="H161" s="70">
        <v>36000</v>
      </c>
      <c r="I161" s="70">
        <v>1371</v>
      </c>
      <c r="J161" s="70">
        <v>246</v>
      </c>
      <c r="K161" s="70">
        <v>29</v>
      </c>
      <c r="L161" s="70">
        <v>0</v>
      </c>
      <c r="M161" s="70">
        <v>10</v>
      </c>
      <c r="N161" s="70">
        <v>0</v>
      </c>
      <c r="O161" s="70">
        <v>47</v>
      </c>
      <c r="P161" s="70">
        <v>0</v>
      </c>
      <c r="Q161" s="70">
        <v>0</v>
      </c>
      <c r="R161" s="70">
        <v>0</v>
      </c>
      <c r="S161" s="70">
        <v>0</v>
      </c>
      <c r="T161" s="70">
        <v>0</v>
      </c>
      <c r="U161" s="70">
        <v>0</v>
      </c>
      <c r="V161" s="70">
        <v>0</v>
      </c>
      <c r="W161" s="70">
        <v>0</v>
      </c>
      <c r="X161" s="70">
        <v>0</v>
      </c>
      <c r="Y161" s="70">
        <v>4500</v>
      </c>
      <c r="Z161" s="70">
        <v>125</v>
      </c>
      <c r="AA161" s="80">
        <v>1</v>
      </c>
      <c r="AB161" s="80">
        <v>0</v>
      </c>
      <c r="AC161" s="80">
        <v>0</v>
      </c>
      <c r="AD161" s="70">
        <v>158</v>
      </c>
      <c r="AE161" s="70">
        <v>177000</v>
      </c>
      <c r="AF161" s="70">
        <v>111</v>
      </c>
      <c r="AG161" s="86">
        <v>961400</v>
      </c>
      <c r="AH161" s="89"/>
      <c r="AI161" s="124">
        <v>199642</v>
      </c>
      <c r="AJ161" s="70">
        <v>312</v>
      </c>
      <c r="AK161" s="70">
        <v>0</v>
      </c>
      <c r="AL161" s="70">
        <v>265363</v>
      </c>
      <c r="AM161" s="70">
        <v>0</v>
      </c>
      <c r="AN161" s="125"/>
      <c r="AO161" s="70">
        <v>525051</v>
      </c>
      <c r="AP161" s="70">
        <v>103042</v>
      </c>
      <c r="AQ161" s="70">
        <v>0</v>
      </c>
      <c r="AR161" s="70">
        <v>0</v>
      </c>
      <c r="AS161" s="70">
        <v>0</v>
      </c>
      <c r="AT161" s="70">
        <v>0</v>
      </c>
      <c r="AU161" s="86">
        <v>0</v>
      </c>
      <c r="AV161" s="89"/>
      <c r="AW161" s="80">
        <v>0.84</v>
      </c>
      <c r="AX161" s="80">
        <v>0.16</v>
      </c>
      <c r="AY161" s="71" t="s">
        <v>50</v>
      </c>
      <c r="AZ161" s="92" t="s">
        <v>50</v>
      </c>
      <c r="BA161" s="89"/>
      <c r="BB161" s="79">
        <v>79.23</v>
      </c>
      <c r="BC161" s="76"/>
      <c r="BD161" s="76"/>
      <c r="BE161" s="76"/>
      <c r="BF161" s="76">
        <v>48358696</v>
      </c>
      <c r="BG161" s="71" t="s">
        <v>42</v>
      </c>
      <c r="BH161" s="78">
        <v>70</v>
      </c>
      <c r="BI161" s="141" t="s">
        <v>708</v>
      </c>
      <c r="BJ161" s="215" t="s">
        <v>46</v>
      </c>
    </row>
    <row r="162" spans="1:62" s="177" customFormat="1" ht="11.25" customHeight="1" x14ac:dyDescent="0.15">
      <c r="A162" s="188" t="s">
        <v>75</v>
      </c>
      <c r="B162" s="70" t="s">
        <v>709</v>
      </c>
      <c r="C162" s="68" t="s">
        <v>417</v>
      </c>
      <c r="D162" s="68" t="s">
        <v>76</v>
      </c>
      <c r="E162" s="68" t="s">
        <v>235</v>
      </c>
      <c r="F162" s="173"/>
      <c r="G162" s="68">
        <v>34486</v>
      </c>
      <c r="H162" s="70">
        <v>11432</v>
      </c>
      <c r="I162" s="70">
        <v>0</v>
      </c>
      <c r="J162" s="70">
        <v>0</v>
      </c>
      <c r="K162" s="70">
        <v>0</v>
      </c>
      <c r="L162" s="70">
        <v>2</v>
      </c>
      <c r="M162" s="70">
        <v>0</v>
      </c>
      <c r="N162" s="70">
        <v>0</v>
      </c>
      <c r="O162" s="70">
        <v>0</v>
      </c>
      <c r="P162" s="70">
        <v>0</v>
      </c>
      <c r="Q162" s="70">
        <v>3006</v>
      </c>
      <c r="R162" s="70">
        <v>366</v>
      </c>
      <c r="S162" s="70">
        <v>31</v>
      </c>
      <c r="T162" s="70">
        <v>0</v>
      </c>
      <c r="U162" s="70">
        <v>3087</v>
      </c>
      <c r="V162" s="70">
        <v>710</v>
      </c>
      <c r="W162" s="70">
        <v>1203</v>
      </c>
      <c r="X162" s="70">
        <v>1</v>
      </c>
      <c r="Y162" s="70">
        <v>0</v>
      </c>
      <c r="Z162" s="70">
        <v>0</v>
      </c>
      <c r="AA162" s="147">
        <v>0</v>
      </c>
      <c r="AB162" s="147">
        <v>0</v>
      </c>
      <c r="AC162" s="147">
        <v>1</v>
      </c>
      <c r="AD162" s="70">
        <v>322</v>
      </c>
      <c r="AE162" s="70">
        <v>525456</v>
      </c>
      <c r="AF162" s="70">
        <v>227</v>
      </c>
      <c r="AG162" s="86">
        <v>853700</v>
      </c>
      <c r="AH162" s="89"/>
      <c r="AI162" s="124">
        <v>399046</v>
      </c>
      <c r="AJ162" s="70">
        <v>30</v>
      </c>
      <c r="AK162" s="70">
        <v>0</v>
      </c>
      <c r="AL162" s="70">
        <v>9255</v>
      </c>
      <c r="AM162" s="70"/>
      <c r="AN162" s="125"/>
      <c r="AO162" s="70">
        <v>3822077</v>
      </c>
      <c r="AP162" s="70">
        <v>56713</v>
      </c>
      <c r="AQ162" s="70">
        <v>89555</v>
      </c>
      <c r="AR162" s="70">
        <v>0</v>
      </c>
      <c r="AS162" s="70"/>
      <c r="AT162" s="70">
        <v>49985</v>
      </c>
      <c r="AU162" s="86"/>
      <c r="AV162" s="89" t="s">
        <v>710</v>
      </c>
      <c r="AW162" s="147">
        <v>0.95</v>
      </c>
      <c r="AX162" s="147">
        <v>0.05</v>
      </c>
      <c r="AY162" s="71" t="s">
        <v>50</v>
      </c>
      <c r="AZ162" s="92" t="s">
        <v>41</v>
      </c>
      <c r="BA162" s="89"/>
      <c r="BB162" s="79">
        <v>71.349999999999994</v>
      </c>
      <c r="BC162" s="76">
        <v>20077541</v>
      </c>
      <c r="BD162" s="76">
        <v>20770104</v>
      </c>
      <c r="BE162" s="76">
        <v>31140663</v>
      </c>
      <c r="BF162" s="76">
        <v>71988308</v>
      </c>
      <c r="BG162" s="71" t="s">
        <v>42</v>
      </c>
      <c r="BH162" s="79">
        <v>68.739999999999995</v>
      </c>
      <c r="BI162" s="141"/>
      <c r="BJ162" s="215" t="s">
        <v>42</v>
      </c>
    </row>
    <row r="163" spans="1:62" s="51" customFormat="1" ht="11.25" customHeight="1" x14ac:dyDescent="0.15">
      <c r="A163" s="189" t="s">
        <v>361</v>
      </c>
      <c r="B163" s="68"/>
      <c r="C163" s="68"/>
      <c r="D163" s="68"/>
      <c r="E163" s="68"/>
      <c r="F163" s="69"/>
      <c r="G163" s="68"/>
      <c r="H163" s="70"/>
      <c r="I163" s="70"/>
      <c r="J163" s="70"/>
      <c r="K163" s="70"/>
      <c r="L163" s="70"/>
      <c r="M163" s="70"/>
      <c r="N163" s="70"/>
      <c r="O163" s="70"/>
      <c r="P163" s="70"/>
      <c r="Q163" s="70"/>
      <c r="R163" s="70"/>
      <c r="S163" s="70"/>
      <c r="T163" s="70"/>
      <c r="U163" s="70"/>
      <c r="V163" s="70"/>
      <c r="W163" s="70"/>
      <c r="X163" s="70"/>
      <c r="Y163" s="70"/>
      <c r="Z163" s="70"/>
      <c r="AA163" s="147"/>
      <c r="AB163" s="147"/>
      <c r="AC163" s="147"/>
      <c r="AD163" s="70"/>
      <c r="AE163" s="70"/>
      <c r="AF163" s="70"/>
      <c r="AG163" s="86"/>
      <c r="AH163" s="89"/>
      <c r="AI163" s="124"/>
      <c r="AJ163" s="70"/>
      <c r="AK163" s="70"/>
      <c r="AL163" s="70"/>
      <c r="AM163" s="70"/>
      <c r="AN163" s="125"/>
      <c r="AO163" s="70"/>
      <c r="AP163" s="70"/>
      <c r="AQ163" s="70"/>
      <c r="AR163" s="70"/>
      <c r="AS163" s="70"/>
      <c r="AT163" s="70"/>
      <c r="AU163" s="86"/>
      <c r="AV163" s="89"/>
      <c r="AW163" s="147"/>
      <c r="AX163" s="147"/>
      <c r="AY163" s="71"/>
      <c r="AZ163" s="92"/>
      <c r="BA163" s="89"/>
      <c r="BB163" s="79"/>
      <c r="BC163" s="76"/>
      <c r="BD163" s="76"/>
      <c r="BE163" s="76"/>
      <c r="BF163" s="76"/>
      <c r="BG163" s="71"/>
      <c r="BH163" s="79"/>
      <c r="BI163" s="141"/>
      <c r="BJ163" s="215"/>
    </row>
    <row r="164" spans="1:62" s="51" customFormat="1" ht="11.25" customHeight="1" x14ac:dyDescent="0.15">
      <c r="A164" s="217"/>
      <c r="B164" s="329"/>
      <c r="C164" s="329"/>
      <c r="D164" s="329"/>
      <c r="E164" s="329"/>
      <c r="F164" s="60"/>
      <c r="G164" s="329"/>
      <c r="H164" s="127"/>
      <c r="I164" s="127"/>
      <c r="J164" s="127"/>
      <c r="K164" s="127"/>
      <c r="L164" s="127"/>
      <c r="M164" s="127"/>
      <c r="N164" s="127"/>
      <c r="O164" s="127"/>
      <c r="P164" s="127"/>
      <c r="Q164" s="127"/>
      <c r="R164" s="127"/>
      <c r="S164" s="127"/>
      <c r="T164" s="127"/>
      <c r="U164" s="127"/>
      <c r="V164" s="127"/>
      <c r="W164" s="127"/>
      <c r="X164" s="127"/>
      <c r="Y164" s="127"/>
      <c r="Z164" s="127"/>
      <c r="AA164" s="127"/>
      <c r="AB164" s="127"/>
      <c r="AC164" s="127"/>
      <c r="AD164" s="127"/>
      <c r="AE164" s="127"/>
      <c r="AF164" s="127"/>
      <c r="AG164" s="330"/>
      <c r="AH164" s="90"/>
      <c r="AI164" s="126"/>
      <c r="AJ164" s="127"/>
      <c r="AK164" s="127"/>
      <c r="AL164" s="127"/>
      <c r="AM164" s="127"/>
      <c r="AN164" s="128"/>
      <c r="AO164" s="127"/>
      <c r="AP164" s="127"/>
      <c r="AQ164" s="127"/>
      <c r="AR164" s="127"/>
      <c r="AS164" s="127"/>
      <c r="AT164" s="127"/>
      <c r="AU164" s="330"/>
      <c r="AV164" s="90"/>
      <c r="AW164" s="127"/>
      <c r="AX164" s="127"/>
      <c r="AY164" s="331"/>
      <c r="AZ164" s="332"/>
      <c r="BA164" s="90"/>
      <c r="BB164" s="333"/>
      <c r="BC164" s="333"/>
      <c r="BD164" s="333"/>
      <c r="BE164" s="333"/>
      <c r="BF164" s="333"/>
      <c r="BG164" s="331"/>
      <c r="BH164" s="77"/>
      <c r="BI164" s="127"/>
      <c r="BJ164" s="334"/>
    </row>
    <row r="165" spans="1:62" s="51" customFormat="1" ht="11.25" customHeight="1" x14ac:dyDescent="0.15">
      <c r="A165" s="57" t="s">
        <v>250</v>
      </c>
      <c r="B165" s="56"/>
      <c r="C165" s="56"/>
      <c r="D165" s="56"/>
      <c r="E165" s="56"/>
      <c r="F165" s="56"/>
      <c r="G165" s="56"/>
      <c r="H165" s="56"/>
      <c r="I165" s="56"/>
      <c r="J165" s="56"/>
      <c r="K165" s="56"/>
      <c r="L165" s="56"/>
      <c r="M165" s="56"/>
      <c r="N165" s="56"/>
      <c r="O165" s="56"/>
      <c r="P165" s="56"/>
      <c r="Q165" s="56"/>
      <c r="R165" s="56"/>
      <c r="S165" s="56"/>
      <c r="T165" s="56"/>
      <c r="U165" s="56"/>
    </row>
    <row r="166" spans="1:62" s="51" customFormat="1" ht="11.25" customHeight="1" x14ac:dyDescent="0.15">
      <c r="A166" s="58" t="s">
        <v>249</v>
      </c>
      <c r="B166" s="56"/>
      <c r="C166" s="56"/>
      <c r="D166" s="56"/>
      <c r="E166" s="56"/>
      <c r="F166" s="56"/>
      <c r="G166" s="56"/>
      <c r="H166" s="56"/>
      <c r="I166" s="56"/>
      <c r="J166" s="56"/>
      <c r="K166" s="56"/>
      <c r="L166" s="56"/>
      <c r="M166" s="56"/>
      <c r="N166" s="56"/>
      <c r="O166" s="56"/>
      <c r="P166" s="56"/>
      <c r="Q166" s="56"/>
      <c r="R166" s="56"/>
      <c r="S166" s="56"/>
      <c r="T166" s="56"/>
      <c r="U166" s="56"/>
    </row>
    <row r="167" spans="1:62" ht="11.25" customHeight="1" x14ac:dyDescent="0.2">
      <c r="A167" s="58" t="s">
        <v>251</v>
      </c>
      <c r="B167" s="28"/>
      <c r="C167" s="28"/>
      <c r="D167" s="31"/>
      <c r="E167" s="28"/>
      <c r="F167" s="28"/>
      <c r="G167" s="28"/>
      <c r="H167" s="28"/>
      <c r="I167" s="28"/>
      <c r="J167" s="28"/>
      <c r="K167" s="28"/>
      <c r="L167" s="28"/>
      <c r="M167" s="28"/>
      <c r="N167" s="28"/>
      <c r="O167" s="28"/>
      <c r="P167" s="28"/>
      <c r="Q167" s="28"/>
      <c r="R167" s="28"/>
      <c r="S167" s="28"/>
      <c r="T167" s="28"/>
      <c r="U167" s="28"/>
    </row>
    <row r="168" spans="1:62" ht="11.25" customHeight="1" x14ac:dyDescent="0.2">
      <c r="A168" s="58" t="s">
        <v>289</v>
      </c>
      <c r="B168" s="28"/>
      <c r="C168" s="28"/>
      <c r="D168" s="31"/>
      <c r="E168" s="28"/>
      <c r="F168" s="28"/>
      <c r="G168" s="28"/>
      <c r="H168" s="28"/>
      <c r="I168" s="28"/>
      <c r="J168" s="28"/>
      <c r="K168" s="28"/>
      <c r="L168" s="28"/>
      <c r="M168" s="28"/>
      <c r="N168" s="28"/>
      <c r="O168" s="28"/>
      <c r="P168" s="28"/>
      <c r="Q168" s="28"/>
      <c r="R168" s="28"/>
      <c r="S168" s="28"/>
      <c r="T168" s="28"/>
      <c r="U168" s="28"/>
    </row>
    <row r="169" spans="1:62" ht="11.25" customHeight="1" x14ac:dyDescent="0.2">
      <c r="A169" s="58" t="s">
        <v>288</v>
      </c>
      <c r="B169" s="28"/>
      <c r="C169" s="28"/>
      <c r="D169" s="31"/>
      <c r="E169" s="28"/>
      <c r="F169" s="28"/>
      <c r="G169" s="28"/>
      <c r="H169" s="28"/>
      <c r="I169" s="28"/>
      <c r="J169" s="28"/>
      <c r="K169" s="28"/>
      <c r="L169" s="28"/>
      <c r="M169" s="28"/>
      <c r="N169" s="28"/>
      <c r="O169" s="28"/>
      <c r="P169" s="28"/>
      <c r="Q169" s="28"/>
      <c r="R169" s="28"/>
      <c r="S169" s="28"/>
      <c r="T169" s="28"/>
      <c r="U169" s="28"/>
    </row>
    <row r="170" spans="1:62" ht="11.25" customHeight="1" x14ac:dyDescent="0.2">
      <c r="A170" s="58"/>
      <c r="B170" s="28"/>
      <c r="C170" s="28"/>
      <c r="D170" s="31"/>
      <c r="E170" s="28"/>
      <c r="F170" s="28"/>
      <c r="G170" s="28"/>
      <c r="H170" s="28"/>
      <c r="I170" s="28"/>
      <c r="J170" s="28"/>
      <c r="K170" s="28"/>
      <c r="L170" s="28"/>
      <c r="M170" s="28"/>
      <c r="N170" s="28"/>
      <c r="O170" s="28"/>
      <c r="P170" s="28"/>
      <c r="Q170" s="28"/>
      <c r="R170" s="28"/>
      <c r="S170" s="28"/>
      <c r="T170" s="28"/>
      <c r="U170" s="28"/>
    </row>
    <row r="171" spans="1:62" ht="11.25" hidden="1" customHeight="1" x14ac:dyDescent="0.2">
      <c r="A171" s="58"/>
      <c r="B171" s="28"/>
      <c r="C171" s="28"/>
      <c r="D171" s="31"/>
      <c r="E171" s="28"/>
      <c r="F171" s="28"/>
      <c r="G171" s="28"/>
      <c r="H171" s="28"/>
      <c r="I171" s="28"/>
      <c r="J171" s="28"/>
      <c r="K171" s="28"/>
      <c r="L171" s="28"/>
      <c r="M171" s="28"/>
      <c r="N171" s="28"/>
      <c r="O171" s="28"/>
      <c r="P171" s="28"/>
      <c r="Q171" s="28"/>
      <c r="R171" s="28"/>
      <c r="S171" s="28"/>
      <c r="T171" s="28"/>
      <c r="U171" s="28"/>
    </row>
    <row r="172" spans="1:62" ht="11.25" hidden="1" customHeight="1" x14ac:dyDescent="0.2">
      <c r="A172" s="58"/>
      <c r="B172" s="28"/>
      <c r="C172" s="28"/>
      <c r="D172" s="31"/>
      <c r="E172" s="28"/>
      <c r="F172" s="28"/>
      <c r="G172" s="28"/>
      <c r="H172" s="28"/>
      <c r="I172" s="28"/>
      <c r="J172" s="28"/>
      <c r="K172" s="28"/>
      <c r="L172" s="28"/>
      <c r="M172" s="28"/>
      <c r="N172" s="28"/>
      <c r="O172" s="28"/>
      <c r="P172" s="28"/>
      <c r="Q172" s="28"/>
      <c r="R172" s="28"/>
      <c r="S172" s="28"/>
      <c r="T172" s="28"/>
      <c r="U172" s="28"/>
    </row>
    <row r="173" spans="1:62" ht="11.25" hidden="1" customHeight="1" x14ac:dyDescent="0.2">
      <c r="A173" s="58"/>
      <c r="B173" s="28"/>
      <c r="C173" s="28"/>
      <c r="D173" s="31"/>
      <c r="E173" s="28"/>
      <c r="F173" s="28"/>
      <c r="G173" s="28"/>
      <c r="H173" s="28"/>
      <c r="I173" s="28"/>
      <c r="J173" s="28"/>
      <c r="K173" s="28"/>
      <c r="L173" s="28"/>
      <c r="M173" s="28"/>
      <c r="N173" s="28"/>
      <c r="O173" s="28"/>
      <c r="P173" s="28"/>
      <c r="Q173" s="28"/>
      <c r="R173" s="28"/>
      <c r="S173" s="28"/>
      <c r="T173" s="28"/>
      <c r="U173" s="28"/>
    </row>
    <row r="174" spans="1:62" ht="11.25" hidden="1" customHeight="1" x14ac:dyDescent="0.2">
      <c r="A174" s="58"/>
      <c r="B174" s="28"/>
      <c r="C174" s="28"/>
      <c r="D174" s="31"/>
      <c r="E174" s="28"/>
      <c r="F174" s="28"/>
      <c r="G174" s="28"/>
      <c r="H174" s="28"/>
      <c r="I174" s="28"/>
      <c r="J174" s="28"/>
      <c r="K174" s="28"/>
      <c r="L174" s="28"/>
      <c r="M174" s="28"/>
      <c r="N174" s="28"/>
      <c r="O174" s="28"/>
      <c r="P174" s="28"/>
      <c r="Q174" s="28"/>
      <c r="R174" s="28"/>
      <c r="S174" s="28"/>
      <c r="T174" s="28"/>
      <c r="U174" s="28"/>
    </row>
    <row r="175" spans="1:62" ht="11.25" hidden="1" customHeight="1" x14ac:dyDescent="0.2">
      <c r="A175" s="58"/>
      <c r="B175" s="28"/>
      <c r="C175" s="28"/>
      <c r="D175" s="31"/>
      <c r="E175" s="28"/>
      <c r="F175" s="28"/>
      <c r="G175" s="28"/>
      <c r="H175" s="28"/>
      <c r="I175" s="28"/>
      <c r="J175" s="28"/>
      <c r="K175" s="28"/>
      <c r="L175" s="28"/>
      <c r="M175" s="28"/>
      <c r="N175" s="28"/>
      <c r="O175" s="28"/>
      <c r="P175" s="28"/>
      <c r="Q175" s="28"/>
      <c r="R175" s="28"/>
      <c r="S175" s="28"/>
      <c r="T175" s="28"/>
      <c r="U175" s="28"/>
    </row>
    <row r="176" spans="1:62" ht="11.25" hidden="1" customHeight="1" x14ac:dyDescent="0.2">
      <c r="A176" s="58"/>
      <c r="B176" s="28"/>
      <c r="C176" s="28"/>
      <c r="D176" s="31"/>
      <c r="E176" s="28"/>
      <c r="F176" s="28"/>
      <c r="G176" s="28"/>
      <c r="H176" s="28"/>
      <c r="I176" s="28"/>
      <c r="J176" s="28"/>
      <c r="K176" s="28"/>
      <c r="L176" s="28"/>
      <c r="M176" s="28"/>
      <c r="N176" s="28"/>
      <c r="O176" s="28"/>
      <c r="P176" s="28"/>
      <c r="Q176" s="28"/>
      <c r="R176" s="28"/>
      <c r="S176" s="28"/>
      <c r="T176" s="28"/>
      <c r="U176" s="28"/>
    </row>
    <row r="177" spans="1:21" ht="11.25" hidden="1" customHeight="1" x14ac:dyDescent="0.2">
      <c r="A177" s="58"/>
      <c r="B177" s="28"/>
      <c r="C177" s="28"/>
      <c r="D177" s="31"/>
      <c r="E177" s="28"/>
      <c r="F177" s="28"/>
      <c r="G177" s="28"/>
      <c r="H177" s="28"/>
      <c r="I177" s="28"/>
      <c r="J177" s="28"/>
      <c r="K177" s="28"/>
      <c r="L177" s="28"/>
      <c r="M177" s="28"/>
      <c r="N177" s="28"/>
      <c r="O177" s="28"/>
      <c r="P177" s="28"/>
      <c r="Q177" s="28"/>
      <c r="R177" s="28"/>
      <c r="S177" s="28"/>
      <c r="T177" s="28"/>
      <c r="U177" s="28"/>
    </row>
    <row r="178" spans="1:21" ht="11.25" hidden="1" customHeight="1" x14ac:dyDescent="0.2">
      <c r="A178" s="58"/>
      <c r="B178" s="28"/>
      <c r="C178" s="28"/>
      <c r="D178" s="31"/>
      <c r="E178" s="28"/>
      <c r="F178" s="28"/>
      <c r="G178" s="28"/>
      <c r="H178" s="28"/>
      <c r="I178" s="28"/>
      <c r="J178" s="28"/>
      <c r="K178" s="28"/>
      <c r="L178" s="28"/>
      <c r="M178" s="28"/>
      <c r="N178" s="28"/>
      <c r="O178" s="28"/>
      <c r="P178" s="28"/>
      <c r="Q178" s="28"/>
      <c r="R178" s="28"/>
      <c r="S178" s="28"/>
      <c r="T178" s="28"/>
      <c r="U178" s="28"/>
    </row>
    <row r="179" spans="1:21" ht="11.25" hidden="1" customHeight="1" x14ac:dyDescent="0.2">
      <c r="A179" s="58"/>
      <c r="B179" s="28"/>
      <c r="C179" s="28"/>
      <c r="D179" s="31"/>
      <c r="E179" s="28"/>
      <c r="F179" s="28"/>
      <c r="G179" s="28"/>
      <c r="H179" s="28"/>
      <c r="I179" s="28"/>
      <c r="J179" s="28"/>
      <c r="K179" s="28"/>
      <c r="L179" s="28"/>
      <c r="M179" s="28"/>
      <c r="N179" s="28"/>
      <c r="O179" s="28"/>
      <c r="P179" s="28"/>
      <c r="Q179" s="28"/>
      <c r="R179" s="28"/>
      <c r="S179" s="28"/>
      <c r="T179" s="28"/>
      <c r="U179" s="28"/>
    </row>
    <row r="180" spans="1:21" ht="11.25" hidden="1" customHeight="1" x14ac:dyDescent="0.2">
      <c r="A180" s="58"/>
      <c r="B180" s="28"/>
      <c r="C180" s="28"/>
      <c r="D180" s="31"/>
      <c r="E180" s="28"/>
      <c r="F180" s="28"/>
      <c r="G180" s="28"/>
      <c r="H180" s="28"/>
      <c r="I180" s="28"/>
      <c r="J180" s="28"/>
      <c r="K180" s="28"/>
      <c r="L180" s="28"/>
      <c r="M180" s="28"/>
      <c r="N180" s="28"/>
      <c r="O180" s="28"/>
      <c r="P180" s="28"/>
      <c r="Q180" s="28"/>
      <c r="R180" s="28"/>
      <c r="S180" s="28"/>
      <c r="T180" s="28"/>
      <c r="U180" s="28"/>
    </row>
    <row r="181" spans="1:21" ht="11.25" hidden="1" customHeight="1" x14ac:dyDescent="0.2">
      <c r="A181" s="58"/>
      <c r="B181" s="28"/>
      <c r="C181" s="28"/>
      <c r="D181" s="31"/>
      <c r="E181" s="28"/>
      <c r="F181" s="28"/>
      <c r="G181" s="28"/>
      <c r="H181" s="28"/>
      <c r="I181" s="28"/>
      <c r="J181" s="28"/>
      <c r="K181" s="28"/>
      <c r="L181" s="28"/>
      <c r="M181" s="28"/>
      <c r="N181" s="28"/>
      <c r="O181" s="28"/>
      <c r="P181" s="28"/>
      <c r="Q181" s="28"/>
      <c r="R181" s="28"/>
      <c r="S181" s="28"/>
      <c r="T181" s="28"/>
      <c r="U181" s="28"/>
    </row>
    <row r="182" spans="1:21" ht="11.25" hidden="1" customHeight="1" x14ac:dyDescent="0.2">
      <c r="A182" s="58"/>
      <c r="B182" s="28"/>
      <c r="C182" s="28"/>
      <c r="D182" s="31"/>
      <c r="E182" s="28"/>
      <c r="F182" s="28"/>
      <c r="G182" s="28"/>
      <c r="H182" s="28"/>
      <c r="I182" s="28"/>
      <c r="J182" s="28"/>
      <c r="K182" s="28"/>
      <c r="L182" s="28"/>
      <c r="M182" s="28"/>
      <c r="N182" s="28"/>
      <c r="O182" s="28"/>
      <c r="P182" s="28"/>
      <c r="Q182" s="28"/>
      <c r="R182" s="28"/>
      <c r="S182" s="28"/>
      <c r="T182" s="28"/>
      <c r="U182" s="28"/>
    </row>
    <row r="183" spans="1:21" ht="11.25" hidden="1" customHeight="1" x14ac:dyDescent="0.2">
      <c r="A183" s="58"/>
      <c r="B183" s="28"/>
      <c r="C183" s="28"/>
      <c r="D183" s="31"/>
      <c r="E183" s="28"/>
      <c r="F183" s="28"/>
      <c r="G183" s="28"/>
      <c r="H183" s="28"/>
      <c r="I183" s="28"/>
      <c r="J183" s="28"/>
      <c r="K183" s="28"/>
      <c r="L183" s="28"/>
      <c r="M183" s="28"/>
      <c r="N183" s="28"/>
      <c r="O183" s="28"/>
      <c r="P183" s="28"/>
      <c r="Q183" s="28"/>
      <c r="R183" s="28"/>
      <c r="S183" s="28"/>
      <c r="T183" s="28"/>
      <c r="U183" s="28"/>
    </row>
    <row r="184" spans="1:21" ht="11.25" hidden="1" customHeight="1" x14ac:dyDescent="0.2">
      <c r="A184" s="58"/>
      <c r="B184" s="28"/>
      <c r="C184" s="28"/>
      <c r="D184" s="31"/>
      <c r="E184" s="28"/>
      <c r="F184" s="28"/>
      <c r="G184" s="28"/>
      <c r="H184" s="28"/>
      <c r="I184" s="28"/>
      <c r="J184" s="28"/>
      <c r="K184" s="28"/>
      <c r="L184" s="28"/>
      <c r="M184" s="28"/>
      <c r="N184" s="28"/>
      <c r="O184" s="28"/>
      <c r="P184" s="28"/>
      <c r="Q184" s="28"/>
      <c r="R184" s="28"/>
      <c r="S184" s="28"/>
      <c r="T184" s="28"/>
      <c r="U184" s="28"/>
    </row>
    <row r="185" spans="1:21" ht="11.25" hidden="1" customHeight="1" x14ac:dyDescent="0.2">
      <c r="A185" s="58"/>
      <c r="B185" s="28"/>
      <c r="C185" s="28"/>
      <c r="D185" s="31"/>
      <c r="E185" s="28"/>
      <c r="F185" s="28"/>
      <c r="G185" s="28"/>
      <c r="H185" s="28"/>
      <c r="I185" s="28"/>
      <c r="J185" s="28"/>
      <c r="K185" s="28"/>
      <c r="L185" s="28"/>
      <c r="M185" s="28"/>
      <c r="N185" s="28"/>
      <c r="O185" s="28"/>
      <c r="P185" s="28"/>
      <c r="Q185" s="28"/>
      <c r="R185" s="28"/>
      <c r="S185" s="28"/>
      <c r="T185" s="28"/>
      <c r="U185" s="28"/>
    </row>
    <row r="186" spans="1:21" ht="11.25" hidden="1" customHeight="1" x14ac:dyDescent="0.2">
      <c r="A186" s="58"/>
      <c r="B186" s="28"/>
      <c r="C186" s="28"/>
      <c r="D186" s="31"/>
      <c r="E186" s="28"/>
      <c r="F186" s="28"/>
      <c r="G186" s="28"/>
      <c r="H186" s="28"/>
      <c r="I186" s="28"/>
      <c r="J186" s="28"/>
      <c r="K186" s="28"/>
      <c r="L186" s="28"/>
      <c r="M186" s="28"/>
      <c r="N186" s="28"/>
      <c r="O186" s="28"/>
      <c r="P186" s="28"/>
      <c r="Q186" s="28"/>
      <c r="R186" s="28"/>
      <c r="S186" s="28"/>
      <c r="T186" s="28"/>
      <c r="U186" s="28"/>
    </row>
    <row r="187" spans="1:21" ht="11.25" hidden="1" customHeight="1" x14ac:dyDescent="0.2">
      <c r="A187" s="58"/>
      <c r="B187" s="28"/>
      <c r="C187" s="28"/>
      <c r="D187" s="31"/>
      <c r="E187" s="28"/>
      <c r="F187" s="28"/>
      <c r="G187" s="28"/>
      <c r="H187" s="28"/>
      <c r="I187" s="28"/>
      <c r="J187" s="28"/>
      <c r="K187" s="28"/>
      <c r="L187" s="28"/>
      <c r="M187" s="28"/>
      <c r="N187" s="28"/>
      <c r="O187" s="28"/>
      <c r="P187" s="28"/>
      <c r="Q187" s="28"/>
      <c r="R187" s="28"/>
      <c r="S187" s="28"/>
      <c r="T187" s="28"/>
      <c r="U187" s="28"/>
    </row>
    <row r="188" spans="1:21" ht="11.25" hidden="1" customHeight="1" x14ac:dyDescent="0.2">
      <c r="A188" s="58"/>
      <c r="B188" s="28"/>
      <c r="C188" s="28"/>
      <c r="D188" s="31"/>
      <c r="E188" s="28"/>
      <c r="F188" s="28"/>
      <c r="G188" s="28"/>
      <c r="H188" s="28"/>
      <c r="I188" s="28"/>
      <c r="J188" s="28"/>
      <c r="K188" s="28"/>
      <c r="L188" s="28"/>
      <c r="M188" s="28"/>
      <c r="N188" s="28"/>
      <c r="O188" s="28"/>
      <c r="P188" s="28"/>
      <c r="Q188" s="28"/>
      <c r="R188" s="28"/>
      <c r="S188" s="28"/>
      <c r="T188" s="28"/>
      <c r="U188" s="28"/>
    </row>
    <row r="189" spans="1:21" ht="11.25" hidden="1" customHeight="1" x14ac:dyDescent="0.2">
      <c r="A189" s="58"/>
      <c r="B189" s="28"/>
      <c r="C189" s="28"/>
      <c r="D189" s="31"/>
      <c r="E189" s="28"/>
      <c r="F189" s="28"/>
      <c r="G189" s="28"/>
      <c r="H189" s="28"/>
      <c r="I189" s="28"/>
      <c r="J189" s="28"/>
      <c r="K189" s="28"/>
      <c r="L189" s="28"/>
      <c r="M189" s="28"/>
      <c r="N189" s="28"/>
      <c r="O189" s="28"/>
      <c r="P189" s="28"/>
      <c r="Q189" s="28"/>
      <c r="R189" s="28"/>
      <c r="S189" s="28"/>
      <c r="T189" s="28"/>
      <c r="U189" s="28"/>
    </row>
    <row r="190" spans="1:21" ht="11.25" hidden="1" customHeight="1" x14ac:dyDescent="0.2">
      <c r="A190" s="58"/>
      <c r="B190" s="28"/>
      <c r="C190" s="28"/>
      <c r="D190" s="31"/>
      <c r="E190" s="28"/>
      <c r="F190" s="28"/>
      <c r="G190" s="28"/>
      <c r="H190" s="28"/>
      <c r="I190" s="28"/>
      <c r="J190" s="28"/>
      <c r="K190" s="28"/>
      <c r="L190" s="28"/>
      <c r="M190" s="28"/>
      <c r="N190" s="28"/>
      <c r="O190" s="28"/>
      <c r="P190" s="28"/>
      <c r="Q190" s="28"/>
      <c r="R190" s="28"/>
      <c r="S190" s="28"/>
      <c r="T190" s="28"/>
      <c r="U190" s="28"/>
    </row>
    <row r="191" spans="1:21" ht="11.25" hidden="1" customHeight="1" x14ac:dyDescent="0.2">
      <c r="A191" s="58"/>
      <c r="B191" s="28"/>
      <c r="C191" s="28"/>
      <c r="D191" s="31"/>
      <c r="E191" s="28"/>
      <c r="F191" s="28"/>
      <c r="G191" s="28"/>
      <c r="H191" s="28"/>
      <c r="I191" s="28"/>
      <c r="J191" s="28"/>
      <c r="K191" s="28"/>
      <c r="L191" s="28"/>
      <c r="M191" s="28"/>
      <c r="N191" s="28"/>
      <c r="O191" s="28"/>
      <c r="P191" s="28"/>
      <c r="Q191" s="28"/>
      <c r="R191" s="28"/>
      <c r="S191" s="28"/>
      <c r="T191" s="28"/>
      <c r="U191" s="28"/>
    </row>
    <row r="192" spans="1:21" ht="11.25" hidden="1" customHeight="1" x14ac:dyDescent="0.2">
      <c r="A192" s="58"/>
      <c r="B192" s="28"/>
      <c r="C192" s="28"/>
      <c r="D192" s="31"/>
      <c r="E192" s="28"/>
      <c r="F192" s="28"/>
      <c r="G192" s="28"/>
      <c r="H192" s="28"/>
      <c r="I192" s="28"/>
      <c r="J192" s="28"/>
      <c r="K192" s="28"/>
      <c r="L192" s="28"/>
      <c r="M192" s="28"/>
      <c r="N192" s="28"/>
      <c r="O192" s="28"/>
      <c r="P192" s="28"/>
      <c r="Q192" s="28"/>
      <c r="R192" s="28"/>
      <c r="S192" s="28"/>
      <c r="T192" s="28"/>
      <c r="U192" s="28"/>
    </row>
    <row r="193" spans="1:62" ht="11.25" hidden="1" customHeight="1" x14ac:dyDescent="0.2">
      <c r="A193" s="58"/>
      <c r="B193" s="28"/>
      <c r="C193" s="28"/>
      <c r="D193" s="31"/>
      <c r="E193" s="28"/>
      <c r="F193" s="28"/>
      <c r="G193" s="28"/>
      <c r="H193" s="28"/>
      <c r="I193" s="28"/>
      <c r="J193" s="28"/>
      <c r="K193" s="28"/>
      <c r="L193" s="28"/>
      <c r="M193" s="28"/>
      <c r="N193" s="28"/>
      <c r="O193" s="28"/>
      <c r="P193" s="28"/>
      <c r="Q193" s="28"/>
      <c r="R193" s="28"/>
      <c r="S193" s="28"/>
      <c r="T193" s="28"/>
      <c r="U193" s="28"/>
    </row>
    <row r="194" spans="1:62" ht="11.25" hidden="1" customHeight="1" x14ac:dyDescent="0.2">
      <c r="A194" s="58"/>
      <c r="B194" s="28"/>
      <c r="C194" s="28"/>
      <c r="D194" s="31"/>
      <c r="E194" s="28"/>
      <c r="F194" s="28"/>
      <c r="G194" s="28"/>
      <c r="H194" s="28"/>
      <c r="I194" s="28"/>
      <c r="J194" s="28"/>
      <c r="K194" s="28"/>
      <c r="L194" s="28"/>
      <c r="M194" s="28"/>
      <c r="N194" s="28"/>
      <c r="O194" s="28"/>
      <c r="P194" s="28"/>
      <c r="Q194" s="28"/>
      <c r="R194" s="28"/>
      <c r="S194" s="28"/>
      <c r="T194" s="28"/>
      <c r="U194" s="28"/>
    </row>
    <row r="195" spans="1:62" ht="11.25" hidden="1" customHeight="1" x14ac:dyDescent="0.2">
      <c r="A195" s="58"/>
      <c r="B195" s="28"/>
      <c r="C195" s="28"/>
      <c r="D195" s="31"/>
      <c r="E195" s="28"/>
      <c r="F195" s="28"/>
      <c r="G195" s="28"/>
      <c r="H195" s="28"/>
      <c r="I195" s="28"/>
      <c r="J195" s="28"/>
      <c r="K195" s="28"/>
      <c r="L195" s="28"/>
      <c r="M195" s="28"/>
      <c r="N195" s="28"/>
      <c r="O195" s="28"/>
      <c r="P195" s="28"/>
      <c r="Q195" s="28"/>
      <c r="R195" s="28"/>
      <c r="S195" s="28"/>
      <c r="T195" s="28"/>
      <c r="U195" s="28"/>
    </row>
    <row r="196" spans="1:62" ht="11.25" hidden="1" customHeight="1" x14ac:dyDescent="0.2">
      <c r="A196" s="58"/>
      <c r="B196" s="28"/>
      <c r="C196" s="28"/>
      <c r="D196" s="31"/>
      <c r="E196" s="28"/>
      <c r="F196" s="28"/>
      <c r="G196" s="28"/>
      <c r="H196" s="28"/>
      <c r="I196" s="28"/>
      <c r="J196" s="28"/>
      <c r="K196" s="28"/>
      <c r="L196" s="28"/>
      <c r="M196" s="28"/>
      <c r="N196" s="28"/>
      <c r="O196" s="28"/>
      <c r="P196" s="28"/>
      <c r="Q196" s="28"/>
      <c r="R196" s="28"/>
      <c r="S196" s="28"/>
      <c r="T196" s="28"/>
      <c r="U196" s="28"/>
    </row>
    <row r="197" spans="1:62" ht="11.25" hidden="1" customHeight="1" x14ac:dyDescent="0.2">
      <c r="A197" s="58"/>
      <c r="B197" s="28"/>
      <c r="C197" s="28"/>
      <c r="D197" s="31"/>
      <c r="E197" s="28"/>
      <c r="F197" s="28"/>
      <c r="G197" s="28"/>
      <c r="H197" s="28"/>
      <c r="I197" s="28"/>
      <c r="J197" s="28"/>
      <c r="K197" s="28"/>
      <c r="L197" s="28"/>
      <c r="M197" s="28"/>
      <c r="N197" s="28"/>
      <c r="O197" s="28"/>
      <c r="P197" s="28"/>
      <c r="Q197" s="28"/>
      <c r="R197" s="28"/>
      <c r="S197" s="28"/>
      <c r="T197" s="28"/>
      <c r="U197" s="28"/>
    </row>
    <row r="198" spans="1:62" ht="11.25" hidden="1" customHeight="1" x14ac:dyDescent="0.2">
      <c r="A198" s="58"/>
      <c r="B198" s="28"/>
      <c r="C198" s="28"/>
      <c r="D198" s="31"/>
      <c r="E198" s="28"/>
      <c r="F198" s="28"/>
      <c r="G198" s="28"/>
      <c r="H198" s="28"/>
      <c r="I198" s="28"/>
      <c r="J198" s="28"/>
      <c r="K198" s="28"/>
      <c r="L198" s="28"/>
      <c r="M198" s="28"/>
      <c r="N198" s="28"/>
      <c r="O198" s="28"/>
      <c r="P198" s="28"/>
      <c r="Q198" s="28"/>
      <c r="R198" s="28"/>
      <c r="S198" s="28"/>
      <c r="T198" s="28"/>
      <c r="U198" s="28"/>
    </row>
    <row r="199" spans="1:62" ht="11.25" hidden="1" customHeight="1" x14ac:dyDescent="0.2">
      <c r="A199" s="58"/>
      <c r="B199" s="28"/>
      <c r="C199" s="28"/>
      <c r="D199" s="31"/>
      <c r="E199" s="28"/>
      <c r="F199" s="28"/>
      <c r="G199" s="28"/>
      <c r="H199" s="28"/>
      <c r="I199" s="28"/>
      <c r="J199" s="28"/>
      <c r="K199" s="28"/>
      <c r="L199" s="28"/>
      <c r="M199" s="28"/>
      <c r="N199" s="28"/>
      <c r="O199" s="28"/>
      <c r="P199" s="28"/>
      <c r="Q199" s="28"/>
      <c r="R199" s="28"/>
      <c r="S199" s="28"/>
      <c r="T199" s="28"/>
      <c r="U199" s="28"/>
    </row>
    <row r="200" spans="1:62" ht="11.25" hidden="1" customHeight="1" x14ac:dyDescent="0.2">
      <c r="A200" s="58"/>
      <c r="B200" s="28"/>
      <c r="C200" s="28"/>
      <c r="D200" s="31"/>
      <c r="E200" s="28"/>
      <c r="F200" s="28"/>
      <c r="G200" s="28"/>
      <c r="H200" s="28"/>
      <c r="I200" s="28"/>
      <c r="J200" s="28"/>
      <c r="K200" s="28"/>
      <c r="L200" s="28"/>
      <c r="M200" s="28"/>
      <c r="N200" s="28"/>
      <c r="O200" s="28"/>
      <c r="P200" s="28"/>
      <c r="Q200" s="28"/>
      <c r="R200" s="28"/>
      <c r="S200" s="28"/>
      <c r="T200" s="28"/>
      <c r="U200" s="28"/>
    </row>
    <row r="201" spans="1:62" ht="11.25" hidden="1" customHeight="1" x14ac:dyDescent="0.2">
      <c r="A201" s="58"/>
      <c r="B201" s="28"/>
      <c r="C201" s="28"/>
      <c r="D201" s="31"/>
      <c r="E201" s="28"/>
      <c r="F201" s="28"/>
      <c r="G201" s="28"/>
      <c r="H201" s="28"/>
      <c r="I201" s="28"/>
      <c r="J201" s="28"/>
      <c r="K201" s="28"/>
      <c r="L201" s="28"/>
      <c r="M201" s="28"/>
      <c r="N201" s="28"/>
      <c r="O201" s="28"/>
      <c r="P201" s="28"/>
      <c r="Q201" s="28"/>
      <c r="R201" s="28"/>
      <c r="S201" s="28"/>
      <c r="T201" s="28"/>
      <c r="U201" s="28"/>
    </row>
    <row r="202" spans="1:62" ht="11.25" hidden="1" customHeight="1" x14ac:dyDescent="0.2">
      <c r="A202" s="58"/>
      <c r="B202" s="28"/>
      <c r="C202" s="28"/>
      <c r="D202" s="31"/>
      <c r="E202" s="28"/>
      <c r="F202" s="28"/>
      <c r="G202" s="28"/>
      <c r="H202" s="28"/>
      <c r="I202" s="28"/>
      <c r="J202" s="28"/>
      <c r="K202" s="28"/>
      <c r="L202" s="28"/>
      <c r="M202" s="28"/>
      <c r="N202" s="28"/>
      <c r="O202" s="28"/>
      <c r="P202" s="28"/>
      <c r="Q202" s="28"/>
      <c r="R202" s="28"/>
      <c r="S202" s="28"/>
      <c r="T202" s="28"/>
      <c r="U202" s="28"/>
    </row>
    <row r="203" spans="1:62" ht="11.25" hidden="1" customHeight="1" x14ac:dyDescent="0.2">
      <c r="A203" s="58"/>
      <c r="B203" s="28"/>
      <c r="C203" s="28"/>
      <c r="D203" s="31"/>
      <c r="E203" s="28"/>
      <c r="F203" s="28"/>
      <c r="G203" s="28"/>
      <c r="H203" s="28"/>
      <c r="I203" s="28"/>
      <c r="J203" s="28"/>
      <c r="K203" s="28"/>
      <c r="L203" s="28"/>
      <c r="M203" s="28"/>
      <c r="N203" s="28"/>
      <c r="O203" s="28"/>
      <c r="P203" s="28"/>
      <c r="Q203" s="28"/>
      <c r="R203" s="28"/>
      <c r="S203" s="28"/>
      <c r="T203" s="28"/>
      <c r="U203" s="28"/>
    </row>
    <row r="204" spans="1:62" ht="11.25" hidden="1" customHeight="1" x14ac:dyDescent="0.2">
      <c r="A204" s="58"/>
      <c r="B204" s="28"/>
      <c r="C204" s="28"/>
      <c r="D204" s="31"/>
      <c r="E204" s="28"/>
      <c r="F204" s="28"/>
      <c r="G204" s="28"/>
      <c r="H204" s="28"/>
      <c r="I204" s="28"/>
      <c r="J204" s="28"/>
      <c r="K204" s="28"/>
      <c r="L204" s="28"/>
      <c r="M204" s="28"/>
      <c r="N204" s="28"/>
      <c r="O204" s="28"/>
      <c r="P204" s="28"/>
      <c r="Q204" s="28"/>
      <c r="R204" s="28"/>
      <c r="S204" s="28"/>
      <c r="T204" s="28"/>
      <c r="U204" s="28"/>
    </row>
    <row r="205" spans="1:62" ht="11.25" hidden="1" customHeight="1" x14ac:dyDescent="0.2">
      <c r="A205" s="58"/>
      <c r="B205" s="28"/>
      <c r="C205" s="28"/>
      <c r="D205" s="31"/>
      <c r="E205" s="28"/>
      <c r="F205" s="28"/>
      <c r="G205" s="28"/>
      <c r="H205" s="28"/>
      <c r="I205" s="28"/>
      <c r="J205" s="28"/>
      <c r="K205" s="28"/>
      <c r="L205" s="28"/>
      <c r="M205" s="28"/>
      <c r="N205" s="28"/>
      <c r="O205" s="28"/>
      <c r="P205" s="28"/>
      <c r="Q205" s="28"/>
      <c r="R205" s="28"/>
      <c r="S205" s="28"/>
      <c r="T205" s="28"/>
      <c r="U205" s="28"/>
    </row>
    <row r="206" spans="1:62" ht="11.25" hidden="1" customHeight="1" x14ac:dyDescent="0.2">
      <c r="A206" s="58"/>
      <c r="B206" s="28"/>
      <c r="C206" s="28"/>
      <c r="D206" s="31"/>
      <c r="E206" s="28"/>
      <c r="F206" s="28"/>
      <c r="G206" s="28"/>
      <c r="H206" s="28"/>
      <c r="I206" s="28"/>
      <c r="J206" s="28"/>
      <c r="K206" s="28"/>
      <c r="L206" s="28"/>
      <c r="M206" s="28"/>
      <c r="N206" s="28"/>
      <c r="O206" s="28"/>
      <c r="P206" s="28"/>
      <c r="Q206" s="28"/>
      <c r="R206" s="28"/>
      <c r="S206" s="28"/>
      <c r="T206" s="28"/>
      <c r="U206" s="28"/>
    </row>
    <row r="207" spans="1:62" ht="11.25" customHeight="1" x14ac:dyDescent="0.2">
      <c r="A207" s="58"/>
      <c r="B207" s="28"/>
      <c r="C207" s="28"/>
      <c r="D207" s="31"/>
      <c r="E207" s="28"/>
      <c r="F207" s="28"/>
      <c r="G207" s="28"/>
      <c r="H207" s="28"/>
      <c r="I207" s="28"/>
      <c r="J207" s="28"/>
      <c r="K207" s="28"/>
      <c r="L207" s="28"/>
      <c r="M207" s="28"/>
      <c r="N207" s="28"/>
      <c r="O207" s="28"/>
      <c r="P207" s="28"/>
      <c r="Q207" s="28"/>
      <c r="R207" s="28"/>
      <c r="S207" s="28"/>
      <c r="T207" s="28"/>
      <c r="U207" s="28"/>
    </row>
    <row r="208" spans="1:62" s="35" customFormat="1" ht="21" x14ac:dyDescent="0.25">
      <c r="A208" s="277" t="s">
        <v>644</v>
      </c>
      <c r="B208" s="394"/>
      <c r="C208" s="383"/>
      <c r="D208" s="384"/>
      <c r="E208" s="385"/>
      <c r="F208" s="94" t="s">
        <v>247</v>
      </c>
      <c r="G208" s="386" t="s">
        <v>246</v>
      </c>
      <c r="H208" s="387"/>
      <c r="I208" s="391" t="s">
        <v>292</v>
      </c>
      <c r="J208" s="389"/>
      <c r="K208" s="389"/>
      <c r="L208" s="389"/>
      <c r="M208" s="276"/>
      <c r="N208" s="276"/>
      <c r="O208" s="276"/>
      <c r="P208" s="276"/>
      <c r="Q208" s="276"/>
      <c r="R208" s="276"/>
      <c r="S208" s="276"/>
      <c r="T208" s="276"/>
      <c r="U208" s="276"/>
      <c r="V208" s="276"/>
      <c r="W208" s="276"/>
      <c r="X208" s="276"/>
      <c r="Y208" s="276"/>
      <c r="Z208" s="276"/>
      <c r="AA208" s="276"/>
      <c r="AB208" s="276"/>
      <c r="AC208" s="276"/>
      <c r="AD208" s="276"/>
      <c r="AE208" s="276"/>
      <c r="AF208" s="276"/>
      <c r="AG208" s="276"/>
      <c r="AH208" s="95"/>
      <c r="AI208" s="388" t="s">
        <v>328</v>
      </c>
      <c r="AJ208" s="390"/>
      <c r="AK208" s="390"/>
      <c r="AL208" s="390"/>
      <c r="AM208" s="390"/>
      <c r="AN208" s="390"/>
      <c r="AO208" s="390"/>
      <c r="AP208" s="276"/>
      <c r="AQ208" s="276"/>
      <c r="AR208" s="276"/>
      <c r="AS208" s="276"/>
      <c r="AT208" s="276"/>
      <c r="AU208" s="96"/>
      <c r="AV208" s="276"/>
      <c r="AW208" s="276"/>
      <c r="AX208" s="276"/>
      <c r="AY208" s="276"/>
      <c r="AZ208" s="276"/>
      <c r="BA208" s="95"/>
      <c r="BB208" s="391" t="s">
        <v>296</v>
      </c>
      <c r="BC208" s="389"/>
      <c r="BD208" s="389"/>
      <c r="BE208" s="389"/>
      <c r="BF208" s="389"/>
      <c r="BG208" s="389"/>
      <c r="BH208" s="389"/>
      <c r="BI208" s="392"/>
      <c r="BJ208" s="97" t="s">
        <v>291</v>
      </c>
    </row>
    <row r="209" spans="1:62" s="36" customFormat="1" ht="42.75" customHeight="1" x14ac:dyDescent="0.25">
      <c r="A209" s="98" t="s">
        <v>236</v>
      </c>
      <c r="B209" s="393" t="s">
        <v>161</v>
      </c>
      <c r="C209" s="377"/>
      <c r="D209" s="378"/>
      <c r="E209" s="379"/>
      <c r="F209" s="94" t="s">
        <v>245</v>
      </c>
      <c r="G209" s="380" t="s">
        <v>248</v>
      </c>
      <c r="H209" s="380"/>
      <c r="I209" s="99" t="s">
        <v>6</v>
      </c>
      <c r="J209" s="100"/>
      <c r="K209" s="100"/>
      <c r="L209" s="100"/>
      <c r="M209" s="100"/>
      <c r="N209" s="100"/>
      <c r="O209" s="100"/>
      <c r="P209" s="101"/>
      <c r="Q209" s="102" t="s">
        <v>7</v>
      </c>
      <c r="R209" s="100"/>
      <c r="S209" s="100"/>
      <c r="T209" s="100"/>
      <c r="U209" s="100"/>
      <c r="V209" s="100"/>
      <c r="W209" s="100"/>
      <c r="X209" s="101"/>
      <c r="Y209" s="367" t="s">
        <v>8</v>
      </c>
      <c r="Z209" s="368"/>
      <c r="AA209" s="367" t="s">
        <v>9</v>
      </c>
      <c r="AB209" s="368"/>
      <c r="AC209" s="381"/>
      <c r="AD209" s="367" t="s">
        <v>10</v>
      </c>
      <c r="AE209" s="381"/>
      <c r="AF209" s="367" t="s">
        <v>11</v>
      </c>
      <c r="AG209" s="368"/>
      <c r="AH209" s="365" t="s">
        <v>259</v>
      </c>
      <c r="AI209" s="375" t="s">
        <v>260</v>
      </c>
      <c r="AJ209" s="375"/>
      <c r="AK209" s="375"/>
      <c r="AL209" s="375"/>
      <c r="AM209" s="375"/>
      <c r="AN209" s="375"/>
      <c r="AO209" s="371" t="s">
        <v>276</v>
      </c>
      <c r="AP209" s="375"/>
      <c r="AQ209" s="375"/>
      <c r="AR209" s="375"/>
      <c r="AS209" s="375"/>
      <c r="AT209" s="375"/>
      <c r="AU209" s="375"/>
      <c r="AV209" s="375"/>
      <c r="AW209" s="371" t="s">
        <v>13</v>
      </c>
      <c r="AX209" s="375"/>
      <c r="AY209" s="367" t="s">
        <v>14</v>
      </c>
      <c r="AZ209" s="368"/>
      <c r="BA209" s="369" t="s">
        <v>279</v>
      </c>
      <c r="BB209" s="373" t="s">
        <v>297</v>
      </c>
      <c r="BC209" s="373"/>
      <c r="BD209" s="373"/>
      <c r="BE209" s="373"/>
      <c r="BF209" s="373"/>
      <c r="BG209" s="367" t="s">
        <v>295</v>
      </c>
      <c r="BH209" s="368"/>
      <c r="BI209" s="365" t="s">
        <v>294</v>
      </c>
      <c r="BJ209" s="357" t="s">
        <v>293</v>
      </c>
    </row>
    <row r="210" spans="1:62" s="37" customFormat="1" ht="63" x14ac:dyDescent="0.25">
      <c r="A210" s="103"/>
      <c r="B210" s="359" t="s">
        <v>15</v>
      </c>
      <c r="C210" s="361" t="s">
        <v>16</v>
      </c>
      <c r="D210" s="361" t="s">
        <v>159</v>
      </c>
      <c r="E210" s="363" t="s">
        <v>160</v>
      </c>
      <c r="F210" s="104" t="s">
        <v>125</v>
      </c>
      <c r="G210" s="105" t="s">
        <v>17</v>
      </c>
      <c r="H210" s="105" t="s">
        <v>18</v>
      </c>
      <c r="I210" s="106" t="s">
        <v>19</v>
      </c>
      <c r="J210" s="107" t="s">
        <v>20</v>
      </c>
      <c r="K210" s="107" t="s">
        <v>21</v>
      </c>
      <c r="L210" s="107" t="s">
        <v>22</v>
      </c>
      <c r="M210" s="107" t="s">
        <v>23</v>
      </c>
      <c r="N210" s="107" t="s">
        <v>24</v>
      </c>
      <c r="O210" s="107" t="s">
        <v>25</v>
      </c>
      <c r="P210" s="107" t="s">
        <v>26</v>
      </c>
      <c r="Q210" s="107" t="s">
        <v>19</v>
      </c>
      <c r="R210" s="107" t="s">
        <v>20</v>
      </c>
      <c r="S210" s="107" t="s">
        <v>21</v>
      </c>
      <c r="T210" s="107" t="s">
        <v>22</v>
      </c>
      <c r="U210" s="107" t="s">
        <v>23</v>
      </c>
      <c r="V210" s="107" t="s">
        <v>24</v>
      </c>
      <c r="W210" s="107" t="s">
        <v>25</v>
      </c>
      <c r="X210" s="107" t="s">
        <v>26</v>
      </c>
      <c r="Y210" s="106" t="s">
        <v>343</v>
      </c>
      <c r="Z210" s="108" t="s">
        <v>344</v>
      </c>
      <c r="AA210" s="106" t="s">
        <v>256</v>
      </c>
      <c r="AB210" s="107" t="s">
        <v>257</v>
      </c>
      <c r="AC210" s="107" t="s">
        <v>258</v>
      </c>
      <c r="AD210" s="107" t="s">
        <v>27</v>
      </c>
      <c r="AE210" s="107" t="s">
        <v>254</v>
      </c>
      <c r="AF210" s="107" t="s">
        <v>28</v>
      </c>
      <c r="AG210" s="109" t="s">
        <v>255</v>
      </c>
      <c r="AH210" s="357"/>
      <c r="AI210" s="118" t="s">
        <v>261</v>
      </c>
      <c r="AJ210" s="119" t="s">
        <v>262</v>
      </c>
      <c r="AK210" s="119" t="s">
        <v>263</v>
      </c>
      <c r="AL210" s="119" t="s">
        <v>264</v>
      </c>
      <c r="AM210" s="119" t="s">
        <v>29</v>
      </c>
      <c r="AN210" s="365" t="s">
        <v>12</v>
      </c>
      <c r="AO210" s="110" t="s">
        <v>30</v>
      </c>
      <c r="AP210" s="109" t="s">
        <v>31</v>
      </c>
      <c r="AQ210" s="109" t="s">
        <v>32</v>
      </c>
      <c r="AR210" s="109" t="s">
        <v>33</v>
      </c>
      <c r="AS210" s="109" t="s">
        <v>34</v>
      </c>
      <c r="AT210" s="109" t="s">
        <v>35</v>
      </c>
      <c r="AU210" s="108" t="s">
        <v>29</v>
      </c>
      <c r="AV210" s="365" t="s">
        <v>12</v>
      </c>
      <c r="AW210" s="111" t="s">
        <v>277</v>
      </c>
      <c r="AX210" s="109" t="s">
        <v>278</v>
      </c>
      <c r="AY210" s="107" t="s">
        <v>36</v>
      </c>
      <c r="AZ210" s="109" t="s">
        <v>37</v>
      </c>
      <c r="BA210" s="370"/>
      <c r="BB210" s="109" t="s">
        <v>285</v>
      </c>
      <c r="BC210" s="108" t="s">
        <v>341</v>
      </c>
      <c r="BD210" s="109" t="s">
        <v>287</v>
      </c>
      <c r="BE210" s="109" t="s">
        <v>290</v>
      </c>
      <c r="BF210" s="108" t="s">
        <v>342</v>
      </c>
      <c r="BG210" s="109" t="s">
        <v>299</v>
      </c>
      <c r="BH210" s="109" t="s">
        <v>298</v>
      </c>
      <c r="BI210" s="357"/>
      <c r="BJ210" s="358"/>
    </row>
    <row r="211" spans="1:62" s="38" customFormat="1" ht="12.75" x14ac:dyDescent="0.25">
      <c r="A211" s="112"/>
      <c r="B211" s="360"/>
      <c r="C211" s="362"/>
      <c r="D211" s="362"/>
      <c r="E211" s="364"/>
      <c r="F211" s="314" t="s">
        <v>126</v>
      </c>
      <c r="G211" s="315" t="s">
        <v>127</v>
      </c>
      <c r="H211" s="316" t="s">
        <v>127</v>
      </c>
      <c r="I211" s="316" t="s">
        <v>128</v>
      </c>
      <c r="J211" s="316" t="s">
        <v>128</v>
      </c>
      <c r="K211" s="316" t="s">
        <v>128</v>
      </c>
      <c r="L211" s="316" t="s">
        <v>128</v>
      </c>
      <c r="M211" s="316" t="s">
        <v>128</v>
      </c>
      <c r="N211" s="316" t="s">
        <v>128</v>
      </c>
      <c r="O211" s="316" t="s">
        <v>128</v>
      </c>
      <c r="P211" s="316" t="s">
        <v>128</v>
      </c>
      <c r="Q211" s="316" t="s">
        <v>128</v>
      </c>
      <c r="R211" s="316" t="s">
        <v>128</v>
      </c>
      <c r="S211" s="316" t="s">
        <v>128</v>
      </c>
      <c r="T211" s="316" t="s">
        <v>128</v>
      </c>
      <c r="U211" s="316" t="s">
        <v>128</v>
      </c>
      <c r="V211" s="316" t="s">
        <v>128</v>
      </c>
      <c r="W211" s="316" t="s">
        <v>128</v>
      </c>
      <c r="X211" s="316" t="s">
        <v>128</v>
      </c>
      <c r="Y211" s="316" t="s">
        <v>128</v>
      </c>
      <c r="Z211" s="316" t="s">
        <v>128</v>
      </c>
      <c r="AA211" s="316" t="s">
        <v>252</v>
      </c>
      <c r="AB211" s="316" t="s">
        <v>252</v>
      </c>
      <c r="AC211" s="316" t="s">
        <v>252</v>
      </c>
      <c r="AD211" s="316" t="s">
        <v>128</v>
      </c>
      <c r="AE211" s="316" t="s">
        <v>129</v>
      </c>
      <c r="AF211" s="316" t="s">
        <v>128</v>
      </c>
      <c r="AG211" s="317" t="s">
        <v>253</v>
      </c>
      <c r="AH211" s="366"/>
      <c r="AI211" s="318" t="s">
        <v>129</v>
      </c>
      <c r="AJ211" s="317" t="s">
        <v>129</v>
      </c>
      <c r="AK211" s="317" t="s">
        <v>129</v>
      </c>
      <c r="AL211" s="317" t="s">
        <v>129</v>
      </c>
      <c r="AM211" s="317" t="s">
        <v>129</v>
      </c>
      <c r="AN211" s="366"/>
      <c r="AO211" s="319" t="s">
        <v>253</v>
      </c>
      <c r="AP211" s="317" t="s">
        <v>253</v>
      </c>
      <c r="AQ211" s="317" t="s">
        <v>253</v>
      </c>
      <c r="AR211" s="317" t="s">
        <v>253</v>
      </c>
      <c r="AS211" s="317" t="s">
        <v>253</v>
      </c>
      <c r="AT211" s="317" t="s">
        <v>253</v>
      </c>
      <c r="AU211" s="317" t="s">
        <v>253</v>
      </c>
      <c r="AV211" s="366"/>
      <c r="AW211" s="320" t="s">
        <v>252</v>
      </c>
      <c r="AX211" s="317" t="s">
        <v>252</v>
      </c>
      <c r="AY211" s="316"/>
      <c r="AZ211" s="317"/>
      <c r="BA211" s="371"/>
      <c r="BB211" s="317" t="s">
        <v>286</v>
      </c>
      <c r="BC211" s="317" t="s">
        <v>130</v>
      </c>
      <c r="BD211" s="317" t="s">
        <v>130</v>
      </c>
      <c r="BE211" s="317" t="s">
        <v>130</v>
      </c>
      <c r="BF211" s="317" t="s">
        <v>130</v>
      </c>
      <c r="BG211" s="317"/>
      <c r="BH211" s="317" t="s">
        <v>130</v>
      </c>
      <c r="BI211" s="366"/>
      <c r="BJ211" s="115"/>
    </row>
    <row r="212" spans="1:62" ht="11.25" customHeight="1" x14ac:dyDescent="0.2">
      <c r="A212" s="59"/>
      <c r="B212" s="39"/>
      <c r="C212" s="39"/>
      <c r="D212" s="39"/>
      <c r="E212" s="39"/>
      <c r="F212" s="40"/>
      <c r="G212" s="39"/>
      <c r="H212" s="25"/>
      <c r="I212" s="42"/>
      <c r="J212" s="42"/>
      <c r="K212" s="42"/>
      <c r="L212" s="42"/>
      <c r="M212" s="42"/>
      <c r="N212" s="42"/>
      <c r="O212" s="42"/>
      <c r="P212" s="42"/>
      <c r="Q212" s="42"/>
      <c r="R212" s="42"/>
      <c r="S212" s="42"/>
      <c r="T212" s="42"/>
      <c r="U212" s="42"/>
      <c r="V212" s="42"/>
      <c r="W212" s="42"/>
      <c r="X212" s="42"/>
      <c r="Y212" s="42"/>
      <c r="Z212" s="42"/>
      <c r="AA212" s="42"/>
      <c r="AB212" s="42"/>
      <c r="AC212" s="42"/>
      <c r="AD212" s="42"/>
      <c r="AE212" s="42"/>
      <c r="AF212" s="42"/>
      <c r="AG212" s="311"/>
      <c r="AH212" s="93"/>
      <c r="AI212" s="312"/>
      <c r="AJ212" s="42"/>
      <c r="AK212" s="42"/>
      <c r="AL212" s="42"/>
      <c r="AM212" s="42"/>
      <c r="AN212" s="120"/>
      <c r="AO212" s="42"/>
      <c r="AP212" s="42"/>
      <c r="AQ212" s="42"/>
      <c r="AR212" s="42"/>
      <c r="AS212" s="42"/>
      <c r="AT212" s="42"/>
      <c r="AU212" s="311"/>
      <c r="AV212" s="93"/>
      <c r="AW212" s="42"/>
      <c r="AX212" s="42"/>
      <c r="AY212" s="42"/>
      <c r="AZ212" s="311"/>
      <c r="BA212" s="93"/>
      <c r="BB212" s="42"/>
      <c r="BC212" s="42"/>
      <c r="BD212" s="42"/>
      <c r="BE212" s="42"/>
      <c r="BF212" s="42"/>
      <c r="BG212" s="43"/>
      <c r="BH212" s="42"/>
      <c r="BI212" s="142"/>
      <c r="BJ212" s="321"/>
    </row>
    <row r="213" spans="1:62" s="51" customFormat="1" ht="11.25" customHeight="1" x14ac:dyDescent="0.15">
      <c r="A213" s="322" t="s">
        <v>346</v>
      </c>
      <c r="B213" s="45"/>
      <c r="C213" s="45"/>
      <c r="D213" s="45"/>
      <c r="E213" s="45"/>
      <c r="F213" s="46"/>
      <c r="G213" s="45"/>
      <c r="H213" s="41"/>
      <c r="I213" s="47"/>
      <c r="J213" s="47"/>
      <c r="K213" s="47"/>
      <c r="L213" s="47"/>
      <c r="M213" s="47"/>
      <c r="N213" s="47"/>
      <c r="O213" s="47"/>
      <c r="P213" s="47"/>
      <c r="Q213" s="47"/>
      <c r="R213" s="47"/>
      <c r="S213" s="47"/>
      <c r="T213" s="47"/>
      <c r="U213" s="47"/>
      <c r="V213" s="47"/>
      <c r="W213" s="47"/>
      <c r="X213" s="47"/>
      <c r="Y213" s="47"/>
      <c r="Z213" s="47"/>
      <c r="AA213" s="80"/>
      <c r="AB213" s="80"/>
      <c r="AC213" s="80"/>
      <c r="AD213" s="47"/>
      <c r="AE213" s="47"/>
      <c r="AF213" s="47"/>
      <c r="AG213" s="85"/>
      <c r="AH213" s="88"/>
      <c r="AI213" s="121"/>
      <c r="AJ213" s="47"/>
      <c r="AK213" s="47"/>
      <c r="AL213" s="47"/>
      <c r="AM213" s="47"/>
      <c r="AN213" s="122"/>
      <c r="AO213" s="47"/>
      <c r="AP213" s="47"/>
      <c r="AQ213" s="47"/>
      <c r="AR213" s="47"/>
      <c r="AS213" s="47"/>
      <c r="AT213" s="47"/>
      <c r="AU213" s="85"/>
      <c r="AV213" s="88"/>
      <c r="AW213" s="80"/>
      <c r="AX213" s="80"/>
      <c r="AY213" s="50"/>
      <c r="AZ213" s="91"/>
      <c r="BA213" s="88"/>
      <c r="BB213" s="78"/>
      <c r="BC213" s="75"/>
      <c r="BD213" s="75"/>
      <c r="BE213" s="75"/>
      <c r="BF213" s="75"/>
      <c r="BG213" s="50"/>
      <c r="BH213" s="78"/>
      <c r="BI213" s="130"/>
      <c r="BJ213" s="213"/>
    </row>
    <row r="214" spans="1:62" s="51" customFormat="1" ht="11.25" customHeight="1" x14ac:dyDescent="0.15">
      <c r="A214" s="323" t="s">
        <v>345</v>
      </c>
      <c r="B214" s="45"/>
      <c r="C214" s="45"/>
      <c r="D214" s="45"/>
      <c r="E214" s="45"/>
      <c r="F214" s="46"/>
      <c r="G214" s="45"/>
      <c r="H214" s="41"/>
      <c r="I214" s="47"/>
      <c r="J214" s="47"/>
      <c r="K214" s="47"/>
      <c r="L214" s="47"/>
      <c r="M214" s="47"/>
      <c r="N214" s="47"/>
      <c r="O214" s="47"/>
      <c r="P214" s="47"/>
      <c r="Q214" s="47"/>
      <c r="R214" s="47"/>
      <c r="S214" s="47"/>
      <c r="T214" s="47"/>
      <c r="U214" s="47"/>
      <c r="V214" s="47"/>
      <c r="W214" s="47"/>
      <c r="X214" s="47"/>
      <c r="Y214" s="47"/>
      <c r="Z214" s="47"/>
      <c r="AA214" s="80"/>
      <c r="AB214" s="80"/>
      <c r="AC214" s="80"/>
      <c r="AD214" s="47"/>
      <c r="AE214" s="47"/>
      <c r="AF214" s="47"/>
      <c r="AG214" s="85"/>
      <c r="AH214" s="88"/>
      <c r="AI214" s="121"/>
      <c r="AJ214" s="47"/>
      <c r="AK214" s="47"/>
      <c r="AL214" s="47"/>
      <c r="AM214" s="47"/>
      <c r="AN214" s="122"/>
      <c r="AO214" s="47"/>
      <c r="AP214" s="47"/>
      <c r="AQ214" s="47"/>
      <c r="AR214" s="47"/>
      <c r="AS214" s="47"/>
      <c r="AT214" s="47"/>
      <c r="AU214" s="85"/>
      <c r="AV214" s="88"/>
      <c r="AW214" s="80"/>
      <c r="AX214" s="80"/>
      <c r="AY214" s="50"/>
      <c r="AZ214" s="91"/>
      <c r="BA214" s="88"/>
      <c r="BB214" s="78"/>
      <c r="BC214" s="75"/>
      <c r="BD214" s="75"/>
      <c r="BE214" s="75"/>
      <c r="BF214" s="75"/>
      <c r="BG214" s="50"/>
      <c r="BH214" s="78"/>
      <c r="BI214" s="130"/>
      <c r="BJ214" s="213"/>
    </row>
    <row r="215" spans="1:62" s="51" customFormat="1" ht="11.25" customHeight="1" x14ac:dyDescent="0.15">
      <c r="A215" s="324" t="s">
        <v>153</v>
      </c>
      <c r="B215" s="45" t="s">
        <v>162</v>
      </c>
      <c r="C215" s="45" t="s">
        <v>180</v>
      </c>
      <c r="D215" s="45" t="s">
        <v>197</v>
      </c>
      <c r="E215" s="45" t="s">
        <v>215</v>
      </c>
      <c r="F215" s="46"/>
      <c r="G215" s="45">
        <v>14000</v>
      </c>
      <c r="H215" s="41"/>
      <c r="I215" s="47">
        <v>200</v>
      </c>
      <c r="J215" s="47">
        <v>7</v>
      </c>
      <c r="K215" s="47">
        <v>2</v>
      </c>
      <c r="L215" s="47">
        <v>1</v>
      </c>
      <c r="M215" s="47">
        <v>52</v>
      </c>
      <c r="N215" s="47">
        <v>0</v>
      </c>
      <c r="O215" s="47">
        <v>190</v>
      </c>
      <c r="P215" s="47">
        <v>0</v>
      </c>
      <c r="Q215" s="47">
        <v>0</v>
      </c>
      <c r="R215" s="47">
        <v>0</v>
      </c>
      <c r="S215" s="47">
        <v>0</v>
      </c>
      <c r="T215" s="47">
        <v>0</v>
      </c>
      <c r="U215" s="47">
        <v>0</v>
      </c>
      <c r="V215" s="47">
        <v>0</v>
      </c>
      <c r="W215" s="47">
        <v>0</v>
      </c>
      <c r="X215" s="47">
        <v>0</v>
      </c>
      <c r="Y215" s="47">
        <v>315</v>
      </c>
      <c r="Z215" s="47">
        <v>98</v>
      </c>
      <c r="AA215" s="80">
        <v>1</v>
      </c>
      <c r="AB215" s="80">
        <v>0</v>
      </c>
      <c r="AC215" s="80">
        <v>0</v>
      </c>
      <c r="AD215" s="47">
        <v>32</v>
      </c>
      <c r="AE215" s="47">
        <v>80</v>
      </c>
      <c r="AF215" s="47">
        <v>32</v>
      </c>
      <c r="AG215" s="85">
        <v>361000</v>
      </c>
      <c r="AH215" s="88"/>
      <c r="AI215" s="121">
        <v>13000</v>
      </c>
      <c r="AJ215" s="47">
        <v>0</v>
      </c>
      <c r="AK215" s="47">
        <v>0</v>
      </c>
      <c r="AL215" s="47">
        <v>0</v>
      </c>
      <c r="AM215" s="47"/>
      <c r="AN215" s="122"/>
      <c r="AO215" s="47">
        <v>15000</v>
      </c>
      <c r="AP215" s="47">
        <v>0</v>
      </c>
      <c r="AQ215" s="47">
        <v>80000</v>
      </c>
      <c r="AR215" s="47">
        <v>0</v>
      </c>
      <c r="AS215" s="47">
        <v>0</v>
      </c>
      <c r="AT215" s="47">
        <v>0</v>
      </c>
      <c r="AU215" s="85"/>
      <c r="AV215" s="88"/>
      <c r="AW215" s="80">
        <v>0.18</v>
      </c>
      <c r="AX215" s="80">
        <v>0.82</v>
      </c>
      <c r="AY215" s="50" t="s">
        <v>50</v>
      </c>
      <c r="AZ215" s="91" t="s">
        <v>50</v>
      </c>
      <c r="BA215" s="88"/>
      <c r="BB215" s="78">
        <v>125</v>
      </c>
      <c r="BC215" s="75">
        <v>1900000</v>
      </c>
      <c r="BD215" s="75">
        <v>2300000</v>
      </c>
      <c r="BE215" s="75">
        <v>1600000</v>
      </c>
      <c r="BF215" s="75">
        <v>5800000</v>
      </c>
      <c r="BG215" s="50" t="s">
        <v>42</v>
      </c>
      <c r="BH215" s="78">
        <v>125</v>
      </c>
      <c r="BI215" s="130" t="s">
        <v>280</v>
      </c>
      <c r="BJ215" s="213" t="s">
        <v>42</v>
      </c>
    </row>
    <row r="216" spans="1:62" s="51" customFormat="1" ht="11.25" customHeight="1" x14ac:dyDescent="0.15">
      <c r="A216" s="216" t="s">
        <v>154</v>
      </c>
      <c r="B216" s="52" t="s">
        <v>163</v>
      </c>
      <c r="C216" s="52" t="s">
        <v>69</v>
      </c>
      <c r="D216" s="52" t="s">
        <v>198</v>
      </c>
      <c r="E216" s="52" t="s">
        <v>216</v>
      </c>
      <c r="F216" s="53"/>
      <c r="G216" s="52">
        <v>37650</v>
      </c>
      <c r="H216" s="47">
        <v>16000</v>
      </c>
      <c r="I216" s="47">
        <v>88</v>
      </c>
      <c r="J216" s="47">
        <v>30</v>
      </c>
      <c r="K216" s="47">
        <v>0</v>
      </c>
      <c r="L216" s="47">
        <v>1</v>
      </c>
      <c r="M216" s="47">
        <v>0</v>
      </c>
      <c r="N216" s="47">
        <v>60</v>
      </c>
      <c r="O216" s="47">
        <v>115</v>
      </c>
      <c r="P216" s="47">
        <v>0</v>
      </c>
      <c r="Q216" s="47"/>
      <c r="R216" s="47"/>
      <c r="S216" s="47"/>
      <c r="T216" s="47"/>
      <c r="U216" s="47"/>
      <c r="V216" s="47"/>
      <c r="W216" s="47"/>
      <c r="X216" s="47"/>
      <c r="Y216" s="47">
        <v>375</v>
      </c>
      <c r="Z216" s="47">
        <v>0</v>
      </c>
      <c r="AA216" s="80">
        <v>1</v>
      </c>
      <c r="AB216" s="80">
        <v>0</v>
      </c>
      <c r="AC216" s="80">
        <v>0</v>
      </c>
      <c r="AD216" s="47">
        <v>90</v>
      </c>
      <c r="AE216" s="47">
        <v>31600</v>
      </c>
      <c r="AF216" s="47">
        <v>80</v>
      </c>
      <c r="AG216" s="85">
        <v>400000</v>
      </c>
      <c r="AH216" s="88"/>
      <c r="AI216" s="121">
        <v>150</v>
      </c>
      <c r="AJ216" s="47">
        <v>60820</v>
      </c>
      <c r="AK216" s="47">
        <v>0</v>
      </c>
      <c r="AL216" s="47">
        <v>20000</v>
      </c>
      <c r="AM216" s="47"/>
      <c r="AN216" s="122"/>
      <c r="AO216" s="47">
        <v>500000</v>
      </c>
      <c r="AP216" s="47">
        <v>1.43</v>
      </c>
      <c r="AQ216" s="47">
        <v>14700</v>
      </c>
      <c r="AR216" s="47">
        <v>0</v>
      </c>
      <c r="AS216" s="47">
        <v>0</v>
      </c>
      <c r="AT216" s="47">
        <v>216000</v>
      </c>
      <c r="AU216" s="85"/>
      <c r="AV216" s="88"/>
      <c r="AW216" s="80">
        <v>0.68</v>
      </c>
      <c r="AX216" s="80">
        <v>0.32</v>
      </c>
      <c r="AY216" s="50" t="s">
        <v>50</v>
      </c>
      <c r="AZ216" s="91" t="s">
        <v>50</v>
      </c>
      <c r="BA216" s="88"/>
      <c r="BB216" s="78">
        <v>130</v>
      </c>
      <c r="BC216" s="75"/>
      <c r="BD216" s="75"/>
      <c r="BE216" s="75">
        <v>6666845</v>
      </c>
      <c r="BF216" s="75">
        <v>14951604</v>
      </c>
      <c r="BG216" s="50" t="s">
        <v>42</v>
      </c>
      <c r="BH216" s="78">
        <v>128</v>
      </c>
      <c r="BI216" s="130"/>
      <c r="BJ216" s="213" t="s">
        <v>46</v>
      </c>
    </row>
    <row r="217" spans="1:62" s="51" customFormat="1" ht="11.25" customHeight="1" x14ac:dyDescent="0.15">
      <c r="A217" s="216" t="s">
        <v>131</v>
      </c>
      <c r="B217" s="52" t="s">
        <v>164</v>
      </c>
      <c r="C217" s="52" t="s">
        <v>181</v>
      </c>
      <c r="D217" s="52" t="s">
        <v>199</v>
      </c>
      <c r="E217" s="52" t="s">
        <v>217</v>
      </c>
      <c r="F217" s="53"/>
      <c r="G217" s="52">
        <v>49645</v>
      </c>
      <c r="H217" s="47">
        <v>14863</v>
      </c>
      <c r="I217" s="47">
        <v>1025</v>
      </c>
      <c r="J217" s="47">
        <v>193</v>
      </c>
      <c r="K217" s="47">
        <v>77</v>
      </c>
      <c r="L217" s="47">
        <v>0</v>
      </c>
      <c r="M217" s="47">
        <v>46</v>
      </c>
      <c r="N217" s="47">
        <v>1</v>
      </c>
      <c r="O217" s="47">
        <v>0</v>
      </c>
      <c r="P217" s="47">
        <v>0</v>
      </c>
      <c r="Q217" s="47">
        <v>0</v>
      </c>
      <c r="R217" s="47">
        <v>0</v>
      </c>
      <c r="S217" s="47">
        <v>0</v>
      </c>
      <c r="T217" s="47">
        <v>0</v>
      </c>
      <c r="U217" s="47">
        <v>0</v>
      </c>
      <c r="V217" s="47">
        <v>0</v>
      </c>
      <c r="W217" s="47">
        <v>0</v>
      </c>
      <c r="X217" s="47">
        <v>0</v>
      </c>
      <c r="Y217" s="47">
        <v>955</v>
      </c>
      <c r="Z217" s="47">
        <v>551</v>
      </c>
      <c r="AA217" s="80">
        <v>1</v>
      </c>
      <c r="AB217" s="80">
        <v>0</v>
      </c>
      <c r="AC217" s="80">
        <v>0</v>
      </c>
      <c r="AD217" s="47">
        <v>90</v>
      </c>
      <c r="AE217" s="47">
        <v>30000</v>
      </c>
      <c r="AF217" s="47">
        <v>9</v>
      </c>
      <c r="AG217" s="85">
        <v>45000</v>
      </c>
      <c r="AH217" s="88" t="s">
        <v>237</v>
      </c>
      <c r="AI217" s="121">
        <v>6793</v>
      </c>
      <c r="AJ217" s="47">
        <v>0</v>
      </c>
      <c r="AK217" s="47">
        <v>0</v>
      </c>
      <c r="AL217" s="47">
        <v>36073</v>
      </c>
      <c r="AM217" s="47">
        <v>1688</v>
      </c>
      <c r="AN217" s="122" t="s">
        <v>265</v>
      </c>
      <c r="AO217" s="47">
        <v>483181</v>
      </c>
      <c r="AP217" s="47">
        <v>0</v>
      </c>
      <c r="AQ217" s="47">
        <v>38027</v>
      </c>
      <c r="AR217" s="47">
        <v>0</v>
      </c>
      <c r="AS217" s="47">
        <v>0</v>
      </c>
      <c r="AT217" s="47">
        <v>0</v>
      </c>
      <c r="AU217" s="85">
        <v>0</v>
      </c>
      <c r="AV217" s="88"/>
      <c r="AW217" s="80">
        <v>0.92</v>
      </c>
      <c r="AX217" s="80">
        <v>0.08</v>
      </c>
      <c r="AY217" s="50" t="s">
        <v>50</v>
      </c>
      <c r="AZ217" s="91" t="s">
        <v>50</v>
      </c>
      <c r="BA217" s="88"/>
      <c r="BB217" s="78">
        <v>120</v>
      </c>
      <c r="BC217" s="75">
        <v>9502682</v>
      </c>
      <c r="BD217" s="75">
        <v>2050431</v>
      </c>
      <c r="BE217" s="75">
        <v>1838391</v>
      </c>
      <c r="BF217" s="75">
        <v>13606773</v>
      </c>
      <c r="BG217" s="50" t="s">
        <v>46</v>
      </c>
      <c r="BH217" s="78"/>
      <c r="BI217" s="130" t="s">
        <v>281</v>
      </c>
      <c r="BJ217" s="213" t="s">
        <v>46</v>
      </c>
    </row>
    <row r="218" spans="1:62" s="51" customFormat="1" ht="11.25" customHeight="1" x14ac:dyDescent="0.15">
      <c r="A218" s="216" t="s">
        <v>132</v>
      </c>
      <c r="B218" s="52" t="s">
        <v>165</v>
      </c>
      <c r="C218" s="52" t="s">
        <v>182</v>
      </c>
      <c r="D218" s="52" t="s">
        <v>200</v>
      </c>
      <c r="E218" s="52" t="s">
        <v>218</v>
      </c>
      <c r="F218" s="53"/>
      <c r="G218" s="52">
        <v>23000</v>
      </c>
      <c r="H218" s="47">
        <v>9134</v>
      </c>
      <c r="I218" s="47">
        <v>894</v>
      </c>
      <c r="J218" s="47">
        <v>89</v>
      </c>
      <c r="K218" s="47">
        <v>36</v>
      </c>
      <c r="L218" s="47">
        <v>13</v>
      </c>
      <c r="M218" s="47">
        <v>502</v>
      </c>
      <c r="N218" s="47">
        <v>0</v>
      </c>
      <c r="O218" s="47">
        <v>222</v>
      </c>
      <c r="P218" s="47">
        <v>0</v>
      </c>
      <c r="Q218" s="47">
        <v>0</v>
      </c>
      <c r="R218" s="47">
        <v>0</v>
      </c>
      <c r="S218" s="47">
        <v>0</v>
      </c>
      <c r="T218" s="47">
        <v>0</v>
      </c>
      <c r="U218" s="47">
        <v>0</v>
      </c>
      <c r="V218" s="47">
        <v>0</v>
      </c>
      <c r="W218" s="47">
        <v>0</v>
      </c>
      <c r="X218" s="47">
        <v>0</v>
      </c>
      <c r="Y218" s="47">
        <v>1865</v>
      </c>
      <c r="Z218" s="47">
        <v>140</v>
      </c>
      <c r="AA218" s="80">
        <v>0.98</v>
      </c>
      <c r="AB218" s="80">
        <v>0.01</v>
      </c>
      <c r="AC218" s="80">
        <v>0.01</v>
      </c>
      <c r="AD218" s="47">
        <v>206</v>
      </c>
      <c r="AE218" s="47">
        <v>212200</v>
      </c>
      <c r="AF218" s="47">
        <v>167</v>
      </c>
      <c r="AG218" s="85">
        <v>7253642</v>
      </c>
      <c r="AH218" s="88" t="s">
        <v>238</v>
      </c>
      <c r="AI218" s="121">
        <v>11131</v>
      </c>
      <c r="AJ218" s="47">
        <v>5</v>
      </c>
      <c r="AK218" s="47">
        <v>214009</v>
      </c>
      <c r="AL218" s="47">
        <v>1832</v>
      </c>
      <c r="AM218" s="47">
        <v>0</v>
      </c>
      <c r="AN218" s="122"/>
      <c r="AO218" s="47">
        <v>618717</v>
      </c>
      <c r="AP218" s="47">
        <v>0</v>
      </c>
      <c r="AQ218" s="47">
        <v>12965037</v>
      </c>
      <c r="AR218" s="47">
        <v>0</v>
      </c>
      <c r="AS218" s="47">
        <v>0</v>
      </c>
      <c r="AT218" s="47">
        <v>0</v>
      </c>
      <c r="AU218" s="85">
        <v>0</v>
      </c>
      <c r="AV218" s="88"/>
      <c r="AW218" s="80">
        <v>0.22</v>
      </c>
      <c r="AX218" s="80">
        <v>0.78</v>
      </c>
      <c r="AY218" s="50" t="s">
        <v>41</v>
      </c>
      <c r="AZ218" s="91" t="s">
        <v>95</v>
      </c>
      <c r="BA218" s="88"/>
      <c r="BB218" s="78">
        <v>89.8</v>
      </c>
      <c r="BC218" s="75">
        <v>19378346</v>
      </c>
      <c r="BD218" s="75">
        <v>14465839</v>
      </c>
      <c r="BE218" s="75">
        <v>24050360</v>
      </c>
      <c r="BF218" s="75">
        <v>59301143</v>
      </c>
      <c r="BG218" s="50" t="s">
        <v>42</v>
      </c>
      <c r="BH218" s="78">
        <v>125</v>
      </c>
      <c r="BI218" s="130" t="s">
        <v>282</v>
      </c>
      <c r="BJ218" s="213" t="s">
        <v>46</v>
      </c>
    </row>
    <row r="219" spans="1:62" s="51" customFormat="1" ht="11.25" customHeight="1" x14ac:dyDescent="0.15">
      <c r="A219" s="216" t="s">
        <v>133</v>
      </c>
      <c r="B219" s="52" t="s">
        <v>166</v>
      </c>
      <c r="C219" s="52" t="s">
        <v>183</v>
      </c>
      <c r="D219" s="52" t="s">
        <v>201</v>
      </c>
      <c r="E219" s="52" t="s">
        <v>219</v>
      </c>
      <c r="F219" s="53"/>
      <c r="G219" s="52">
        <v>10870</v>
      </c>
      <c r="H219" s="47">
        <v>4135</v>
      </c>
      <c r="I219" s="47">
        <v>634</v>
      </c>
      <c r="J219" s="47">
        <v>2</v>
      </c>
      <c r="K219" s="47">
        <v>15</v>
      </c>
      <c r="L219" s="47">
        <v>0</v>
      </c>
      <c r="M219" s="47">
        <v>125</v>
      </c>
      <c r="N219" s="47">
        <v>7</v>
      </c>
      <c r="O219" s="47">
        <v>632</v>
      </c>
      <c r="P219" s="47">
        <v>3</v>
      </c>
      <c r="Q219" s="47">
        <v>210</v>
      </c>
      <c r="R219" s="47">
        <v>0</v>
      </c>
      <c r="S219" s="47">
        <v>0</v>
      </c>
      <c r="T219" s="47">
        <v>0</v>
      </c>
      <c r="U219" s="47">
        <v>0</v>
      </c>
      <c r="V219" s="47">
        <v>0</v>
      </c>
      <c r="W219" s="47">
        <v>0</v>
      </c>
      <c r="X219" s="47">
        <v>0</v>
      </c>
      <c r="Y219" s="47">
        <v>1196</v>
      </c>
      <c r="Z219" s="47">
        <v>0</v>
      </c>
      <c r="AA219" s="80">
        <v>1</v>
      </c>
      <c r="AB219" s="80">
        <v>0</v>
      </c>
      <c r="AC219" s="80">
        <v>0</v>
      </c>
      <c r="AD219" s="47">
        <v>97</v>
      </c>
      <c r="AE219" s="47">
        <v>150000</v>
      </c>
      <c r="AF219" s="47">
        <v>89</v>
      </c>
      <c r="AG219" s="85">
        <v>432000</v>
      </c>
      <c r="AH219" s="88"/>
      <c r="AI219" s="121">
        <v>233300</v>
      </c>
      <c r="AJ219" s="47">
        <v>0</v>
      </c>
      <c r="AK219" s="47">
        <v>0</v>
      </c>
      <c r="AL219" s="47">
        <v>0</v>
      </c>
      <c r="AM219" s="47">
        <v>0</v>
      </c>
      <c r="AN219" s="122"/>
      <c r="AO219" s="47">
        <v>97000</v>
      </c>
      <c r="AP219" s="47">
        <v>0</v>
      </c>
      <c r="AQ219" s="47">
        <v>1384400</v>
      </c>
      <c r="AR219" s="47">
        <v>0</v>
      </c>
      <c r="AS219" s="47">
        <v>0</v>
      </c>
      <c r="AT219" s="47">
        <v>0</v>
      </c>
      <c r="AU219" s="85">
        <v>0</v>
      </c>
      <c r="AV219" s="88"/>
      <c r="AW219" s="80">
        <v>0.05</v>
      </c>
      <c r="AX219" s="80">
        <v>0.95</v>
      </c>
      <c r="AY219" s="50" t="s">
        <v>50</v>
      </c>
      <c r="AZ219" s="91" t="s">
        <v>50</v>
      </c>
      <c r="BA219" s="88"/>
      <c r="BB219" s="78">
        <v>72</v>
      </c>
      <c r="BC219" s="75">
        <v>25720000</v>
      </c>
      <c r="BD219" s="75"/>
      <c r="BE219" s="75">
        <v>17910000</v>
      </c>
      <c r="BF219" s="75">
        <v>49734000</v>
      </c>
      <c r="BG219" s="50" t="s">
        <v>42</v>
      </c>
      <c r="BH219" s="78">
        <v>75</v>
      </c>
      <c r="BI219" s="130"/>
      <c r="BJ219" s="213" t="s">
        <v>46</v>
      </c>
    </row>
    <row r="220" spans="1:62" s="51" customFormat="1" ht="11.25" customHeight="1" x14ac:dyDescent="0.15">
      <c r="A220" s="216" t="s">
        <v>134</v>
      </c>
      <c r="B220" s="52" t="s">
        <v>167</v>
      </c>
      <c r="C220" s="52" t="s">
        <v>184</v>
      </c>
      <c r="D220" s="52" t="s">
        <v>202</v>
      </c>
      <c r="E220" s="52" t="s">
        <v>220</v>
      </c>
      <c r="F220" s="53"/>
      <c r="G220" s="52">
        <v>13472</v>
      </c>
      <c r="H220" s="47"/>
      <c r="I220" s="47">
        <v>383</v>
      </c>
      <c r="J220" s="47">
        <v>11</v>
      </c>
      <c r="K220" s="47">
        <v>5</v>
      </c>
      <c r="L220" s="47"/>
      <c r="M220" s="47">
        <v>15</v>
      </c>
      <c r="N220" s="47">
        <v>4</v>
      </c>
      <c r="O220" s="47">
        <v>325</v>
      </c>
      <c r="P220" s="47">
        <v>0</v>
      </c>
      <c r="Q220" s="47">
        <v>0</v>
      </c>
      <c r="R220" s="47">
        <v>0</v>
      </c>
      <c r="S220" s="47">
        <v>0</v>
      </c>
      <c r="T220" s="47">
        <v>0</v>
      </c>
      <c r="U220" s="47">
        <v>0</v>
      </c>
      <c r="V220" s="47">
        <v>0</v>
      </c>
      <c r="W220" s="47">
        <v>0</v>
      </c>
      <c r="X220" s="47">
        <v>0</v>
      </c>
      <c r="Y220" s="47">
        <v>285</v>
      </c>
      <c r="Z220" s="47">
        <v>44</v>
      </c>
      <c r="AA220" s="80">
        <v>1</v>
      </c>
      <c r="AB220" s="80">
        <v>0</v>
      </c>
      <c r="AC220" s="80">
        <v>0</v>
      </c>
      <c r="AD220" s="47">
        <v>19</v>
      </c>
      <c r="AE220" s="47">
        <v>46700</v>
      </c>
      <c r="AF220" s="47">
        <v>14</v>
      </c>
      <c r="AG220" s="85">
        <v>280000</v>
      </c>
      <c r="AH220" s="88" t="s">
        <v>239</v>
      </c>
      <c r="AI220" s="121">
        <v>87500</v>
      </c>
      <c r="AJ220" s="47">
        <v>0</v>
      </c>
      <c r="AK220" s="47">
        <v>0</v>
      </c>
      <c r="AL220" s="47">
        <v>2600</v>
      </c>
      <c r="AM220" s="47">
        <v>0</v>
      </c>
      <c r="AN220" s="122"/>
      <c r="AO220" s="47">
        <v>625000</v>
      </c>
      <c r="AP220" s="47">
        <v>0</v>
      </c>
      <c r="AQ220" s="47">
        <v>0</v>
      </c>
      <c r="AR220" s="47">
        <v>0</v>
      </c>
      <c r="AS220" s="47">
        <v>0</v>
      </c>
      <c r="AT220" s="47">
        <v>0</v>
      </c>
      <c r="AU220" s="85">
        <v>0</v>
      </c>
      <c r="AV220" s="88"/>
      <c r="AW220" s="80">
        <v>1</v>
      </c>
      <c r="AX220" s="80">
        <v>0</v>
      </c>
      <c r="AY220" s="50" t="s">
        <v>50</v>
      </c>
      <c r="AZ220" s="91" t="s">
        <v>50</v>
      </c>
      <c r="BA220" s="88"/>
      <c r="BB220" s="78">
        <v>58.63</v>
      </c>
      <c r="BC220" s="75">
        <v>2372000</v>
      </c>
      <c r="BD220" s="75">
        <v>732000</v>
      </c>
      <c r="BE220" s="75">
        <v>5232000</v>
      </c>
      <c r="BF220" s="75">
        <v>13892000</v>
      </c>
      <c r="BG220" s="50" t="s">
        <v>46</v>
      </c>
      <c r="BH220" s="78">
        <v>63.43</v>
      </c>
      <c r="BI220" s="130"/>
      <c r="BJ220" s="213" t="s">
        <v>42</v>
      </c>
    </row>
    <row r="221" spans="1:62" s="51" customFormat="1" ht="11.25" customHeight="1" x14ac:dyDescent="0.15">
      <c r="A221" s="325" t="s">
        <v>347</v>
      </c>
      <c r="B221" s="52"/>
      <c r="C221" s="52"/>
      <c r="D221" s="52"/>
      <c r="E221" s="52"/>
      <c r="F221" s="53"/>
      <c r="G221" s="52"/>
      <c r="H221" s="47"/>
      <c r="I221" s="47"/>
      <c r="J221" s="47"/>
      <c r="K221" s="47"/>
      <c r="L221" s="47"/>
      <c r="M221" s="47"/>
      <c r="N221" s="47"/>
      <c r="O221" s="47"/>
      <c r="P221" s="47"/>
      <c r="Q221" s="47"/>
      <c r="R221" s="47"/>
      <c r="S221" s="47"/>
      <c r="T221" s="47"/>
      <c r="U221" s="47"/>
      <c r="V221" s="47"/>
      <c r="W221" s="47"/>
      <c r="X221" s="47"/>
      <c r="Y221" s="47"/>
      <c r="Z221" s="47"/>
      <c r="AA221" s="80"/>
      <c r="AB221" s="80"/>
      <c r="AC221" s="80"/>
      <c r="AD221" s="47"/>
      <c r="AE221" s="47"/>
      <c r="AF221" s="47"/>
      <c r="AG221" s="85"/>
      <c r="AH221" s="88"/>
      <c r="AI221" s="121"/>
      <c r="AJ221" s="47"/>
      <c r="AK221" s="47"/>
      <c r="AL221" s="47"/>
      <c r="AM221" s="47"/>
      <c r="AN221" s="122"/>
      <c r="AO221" s="47"/>
      <c r="AP221" s="47"/>
      <c r="AQ221" s="47"/>
      <c r="AR221" s="47"/>
      <c r="AS221" s="47"/>
      <c r="AT221" s="47"/>
      <c r="AU221" s="85"/>
      <c r="AV221" s="88"/>
      <c r="AW221" s="80"/>
      <c r="AX221" s="80"/>
      <c r="AY221" s="50"/>
      <c r="AZ221" s="91"/>
      <c r="BA221" s="88"/>
      <c r="BB221" s="78"/>
      <c r="BC221" s="75"/>
      <c r="BD221" s="75"/>
      <c r="BE221" s="75"/>
      <c r="BF221" s="75"/>
      <c r="BG221" s="50"/>
      <c r="BH221" s="78"/>
      <c r="BI221" s="130"/>
      <c r="BJ221" s="213"/>
    </row>
    <row r="222" spans="1:62" s="51" customFormat="1" ht="11.25" customHeight="1" x14ac:dyDescent="0.15">
      <c r="A222" s="325" t="s">
        <v>348</v>
      </c>
      <c r="B222" s="52"/>
      <c r="C222" s="52"/>
      <c r="D222" s="52"/>
      <c r="E222" s="52"/>
      <c r="F222" s="53"/>
      <c r="G222" s="52"/>
      <c r="H222" s="47"/>
      <c r="I222" s="47"/>
      <c r="J222" s="47"/>
      <c r="K222" s="47"/>
      <c r="L222" s="47"/>
      <c r="M222" s="47"/>
      <c r="N222" s="47"/>
      <c r="O222" s="47"/>
      <c r="P222" s="47"/>
      <c r="Q222" s="47"/>
      <c r="R222" s="47"/>
      <c r="S222" s="47"/>
      <c r="T222" s="47"/>
      <c r="U222" s="47"/>
      <c r="V222" s="47"/>
      <c r="W222" s="47"/>
      <c r="X222" s="47"/>
      <c r="Y222" s="47"/>
      <c r="Z222" s="47"/>
      <c r="AA222" s="80"/>
      <c r="AB222" s="80"/>
      <c r="AC222" s="80"/>
      <c r="AD222" s="47"/>
      <c r="AE222" s="47"/>
      <c r="AF222" s="47"/>
      <c r="AG222" s="85"/>
      <c r="AH222" s="88"/>
      <c r="AI222" s="121"/>
      <c r="AJ222" s="47"/>
      <c r="AK222" s="47"/>
      <c r="AL222" s="47"/>
      <c r="AM222" s="47"/>
      <c r="AN222" s="122"/>
      <c r="AO222" s="47"/>
      <c r="AP222" s="47"/>
      <c r="AQ222" s="47"/>
      <c r="AR222" s="47"/>
      <c r="AS222" s="47"/>
      <c r="AT222" s="47"/>
      <c r="AU222" s="85"/>
      <c r="AV222" s="88"/>
      <c r="AW222" s="80"/>
      <c r="AX222" s="80"/>
      <c r="AY222" s="50"/>
      <c r="AZ222" s="91"/>
      <c r="BA222" s="88"/>
      <c r="BB222" s="78"/>
      <c r="BC222" s="75"/>
      <c r="BD222" s="75"/>
      <c r="BE222" s="75"/>
      <c r="BF222" s="75"/>
      <c r="BG222" s="50"/>
      <c r="BH222" s="78"/>
      <c r="BI222" s="130"/>
      <c r="BJ222" s="213"/>
    </row>
    <row r="223" spans="1:62" s="51" customFormat="1" ht="11.25" customHeight="1" x14ac:dyDescent="0.15">
      <c r="A223" s="325" t="s">
        <v>349</v>
      </c>
      <c r="B223" s="52"/>
      <c r="C223" s="52"/>
      <c r="D223" s="52"/>
      <c r="E223" s="52"/>
      <c r="F223" s="53"/>
      <c r="G223" s="52"/>
      <c r="H223" s="47"/>
      <c r="I223" s="47"/>
      <c r="J223" s="47"/>
      <c r="K223" s="47"/>
      <c r="L223" s="47"/>
      <c r="M223" s="47"/>
      <c r="N223" s="47"/>
      <c r="O223" s="47"/>
      <c r="P223" s="47"/>
      <c r="Q223" s="47"/>
      <c r="R223" s="47"/>
      <c r="S223" s="47"/>
      <c r="T223" s="47"/>
      <c r="U223" s="47"/>
      <c r="V223" s="47"/>
      <c r="W223" s="47"/>
      <c r="X223" s="47"/>
      <c r="Y223" s="47"/>
      <c r="Z223" s="47"/>
      <c r="AA223" s="80"/>
      <c r="AB223" s="80"/>
      <c r="AC223" s="80"/>
      <c r="AD223" s="47"/>
      <c r="AE223" s="47"/>
      <c r="AF223" s="47"/>
      <c r="AG223" s="85"/>
      <c r="AH223" s="88"/>
      <c r="AI223" s="121"/>
      <c r="AJ223" s="47"/>
      <c r="AK223" s="47"/>
      <c r="AL223" s="47"/>
      <c r="AM223" s="47"/>
      <c r="AN223" s="122"/>
      <c r="AO223" s="47"/>
      <c r="AP223" s="47"/>
      <c r="AQ223" s="47"/>
      <c r="AR223" s="47"/>
      <c r="AS223" s="47"/>
      <c r="AT223" s="47"/>
      <c r="AU223" s="85"/>
      <c r="AV223" s="88"/>
      <c r="AW223" s="80"/>
      <c r="AX223" s="80"/>
      <c r="AY223" s="50"/>
      <c r="AZ223" s="91"/>
      <c r="BA223" s="88"/>
      <c r="BB223" s="78"/>
      <c r="BC223" s="75"/>
      <c r="BD223" s="75"/>
      <c r="BE223" s="75"/>
      <c r="BF223" s="75"/>
      <c r="BG223" s="50"/>
      <c r="BH223" s="78"/>
      <c r="BI223" s="130"/>
      <c r="BJ223" s="213"/>
    </row>
    <row r="224" spans="1:62" s="51" customFormat="1" ht="11.25" customHeight="1" x14ac:dyDescent="0.15">
      <c r="A224" s="325" t="s">
        <v>350</v>
      </c>
      <c r="B224" s="52"/>
      <c r="C224" s="52"/>
      <c r="D224" s="52"/>
      <c r="E224" s="52"/>
      <c r="F224" s="53"/>
      <c r="G224" s="52"/>
      <c r="H224" s="47"/>
      <c r="I224" s="47"/>
      <c r="J224" s="47"/>
      <c r="K224" s="47"/>
      <c r="L224" s="47"/>
      <c r="M224" s="47"/>
      <c r="N224" s="47"/>
      <c r="O224" s="47"/>
      <c r="P224" s="47"/>
      <c r="Q224" s="47"/>
      <c r="R224" s="47"/>
      <c r="S224" s="47"/>
      <c r="T224" s="47"/>
      <c r="U224" s="47"/>
      <c r="V224" s="47"/>
      <c r="W224" s="47"/>
      <c r="X224" s="47"/>
      <c r="Y224" s="47"/>
      <c r="Z224" s="47"/>
      <c r="AA224" s="80"/>
      <c r="AB224" s="80"/>
      <c r="AC224" s="80"/>
      <c r="AD224" s="47"/>
      <c r="AE224" s="47"/>
      <c r="AF224" s="47"/>
      <c r="AG224" s="85"/>
      <c r="AH224" s="88"/>
      <c r="AI224" s="121"/>
      <c r="AJ224" s="47"/>
      <c r="AK224" s="47"/>
      <c r="AL224" s="47"/>
      <c r="AM224" s="47"/>
      <c r="AN224" s="122"/>
      <c r="AO224" s="47"/>
      <c r="AP224" s="47"/>
      <c r="AQ224" s="47"/>
      <c r="AR224" s="47"/>
      <c r="AS224" s="47"/>
      <c r="AT224" s="47"/>
      <c r="AU224" s="85"/>
      <c r="AV224" s="88"/>
      <c r="AW224" s="80"/>
      <c r="AX224" s="80"/>
      <c r="AY224" s="50"/>
      <c r="AZ224" s="91"/>
      <c r="BA224" s="88"/>
      <c r="BB224" s="78"/>
      <c r="BC224" s="75"/>
      <c r="BD224" s="75"/>
      <c r="BE224" s="75"/>
      <c r="BF224" s="75"/>
      <c r="BG224" s="50"/>
      <c r="BH224" s="78"/>
      <c r="BI224" s="130"/>
      <c r="BJ224" s="213"/>
    </row>
    <row r="225" spans="1:62" s="140" customFormat="1" ht="11.25" customHeight="1" x14ac:dyDescent="0.15">
      <c r="A225" s="326" t="s">
        <v>351</v>
      </c>
      <c r="B225" s="129" t="s">
        <v>630</v>
      </c>
      <c r="C225" s="129" t="s">
        <v>631</v>
      </c>
      <c r="D225" s="129" t="s">
        <v>632</v>
      </c>
      <c r="E225" s="129" t="s">
        <v>633</v>
      </c>
      <c r="F225" s="53"/>
      <c r="G225" s="129">
        <v>12284</v>
      </c>
      <c r="H225" s="130">
        <v>4965</v>
      </c>
      <c r="I225" s="130">
        <v>402</v>
      </c>
      <c r="J225" s="130">
        <v>38</v>
      </c>
      <c r="K225" s="130">
        <v>22</v>
      </c>
      <c r="L225" s="130">
        <v>2</v>
      </c>
      <c r="M225" s="130">
        <v>123</v>
      </c>
      <c r="N225" s="130">
        <v>2</v>
      </c>
      <c r="O225" s="130">
        <v>402</v>
      </c>
      <c r="P225" s="130">
        <v>0</v>
      </c>
      <c r="Q225" s="130"/>
      <c r="R225" s="130"/>
      <c r="S225" s="130"/>
      <c r="T225" s="130"/>
      <c r="U225" s="130"/>
      <c r="V225" s="130"/>
      <c r="W225" s="130"/>
      <c r="X225" s="130"/>
      <c r="Y225" s="130">
        <v>570</v>
      </c>
      <c r="Z225" s="130">
        <v>0</v>
      </c>
      <c r="AA225" s="131">
        <v>1</v>
      </c>
      <c r="AB225" s="131">
        <v>0</v>
      </c>
      <c r="AC225" s="131">
        <v>0</v>
      </c>
      <c r="AD225" s="130">
        <v>120</v>
      </c>
      <c r="AE225" s="130"/>
      <c r="AF225" s="130">
        <v>120</v>
      </c>
      <c r="AG225" s="132"/>
      <c r="AH225" s="133"/>
      <c r="AI225" s="134">
        <v>39044</v>
      </c>
      <c r="AJ225" s="130"/>
      <c r="AK225" s="130"/>
      <c r="AL225" s="130">
        <v>2633</v>
      </c>
      <c r="AM225" s="130">
        <v>46770</v>
      </c>
      <c r="AN225" s="135" t="s">
        <v>634</v>
      </c>
      <c r="AO225" s="130">
        <v>4007930</v>
      </c>
      <c r="AP225" s="130"/>
      <c r="AQ225" s="130">
        <v>5881</v>
      </c>
      <c r="AR225" s="130"/>
      <c r="AS225" s="130"/>
      <c r="AT225" s="130"/>
      <c r="AU225" s="132"/>
      <c r="AV225" s="133"/>
      <c r="AW225" s="131"/>
      <c r="AX225" s="131"/>
      <c r="AY225" s="136" t="s">
        <v>50</v>
      </c>
      <c r="AZ225" s="137" t="s">
        <v>41</v>
      </c>
      <c r="BA225" s="133" t="s">
        <v>635</v>
      </c>
      <c r="BB225" s="138">
        <v>60</v>
      </c>
      <c r="BC225" s="139"/>
      <c r="BD225" s="139"/>
      <c r="BE225" s="139"/>
      <c r="BF225" s="139"/>
      <c r="BG225" s="136" t="s">
        <v>42</v>
      </c>
      <c r="BH225" s="138">
        <v>60</v>
      </c>
      <c r="BI225" s="130"/>
      <c r="BJ225" s="214" t="s">
        <v>42</v>
      </c>
    </row>
    <row r="226" spans="1:62" s="51" customFormat="1" ht="11.25" customHeight="1" x14ac:dyDescent="0.15">
      <c r="A226" s="216" t="s">
        <v>135</v>
      </c>
      <c r="B226" s="52" t="s">
        <v>43</v>
      </c>
      <c r="C226" s="52" t="s">
        <v>44</v>
      </c>
      <c r="D226" s="52" t="s">
        <v>45</v>
      </c>
      <c r="E226" s="52" t="s">
        <v>221</v>
      </c>
      <c r="F226" s="53"/>
      <c r="G226" s="52">
        <v>43780</v>
      </c>
      <c r="H226" s="47">
        <v>16561</v>
      </c>
      <c r="I226" s="47">
        <v>1863</v>
      </c>
      <c r="J226" s="47">
        <v>91</v>
      </c>
      <c r="K226" s="47">
        <v>4</v>
      </c>
      <c r="L226" s="47">
        <v>0</v>
      </c>
      <c r="M226" s="47">
        <v>470</v>
      </c>
      <c r="N226" s="47">
        <v>113</v>
      </c>
      <c r="O226" s="47">
        <v>773</v>
      </c>
      <c r="P226" s="47">
        <v>2</v>
      </c>
      <c r="Q226" s="47">
        <v>0</v>
      </c>
      <c r="R226" s="47">
        <v>0</v>
      </c>
      <c r="S226" s="47">
        <v>0</v>
      </c>
      <c r="T226" s="47">
        <v>0</v>
      </c>
      <c r="U226" s="47">
        <v>0</v>
      </c>
      <c r="V226" s="47">
        <v>0</v>
      </c>
      <c r="W226" s="47">
        <v>0</v>
      </c>
      <c r="X226" s="47">
        <v>0</v>
      </c>
      <c r="Y226" s="47">
        <v>1574</v>
      </c>
      <c r="Z226" s="47">
        <v>2092</v>
      </c>
      <c r="AA226" s="80">
        <v>1</v>
      </c>
      <c r="AB226" s="80">
        <v>0</v>
      </c>
      <c r="AC226" s="80">
        <v>0</v>
      </c>
      <c r="AD226" s="47">
        <v>192</v>
      </c>
      <c r="AE226" s="47">
        <v>485750</v>
      </c>
      <c r="AF226" s="47">
        <v>220</v>
      </c>
      <c r="AG226" s="85">
        <v>440000</v>
      </c>
      <c r="AH226" s="88"/>
      <c r="AI226" s="121">
        <v>461000</v>
      </c>
      <c r="AJ226" s="47">
        <v>77500</v>
      </c>
      <c r="AK226" s="47">
        <v>0</v>
      </c>
      <c r="AL226" s="47">
        <v>0</v>
      </c>
      <c r="AM226" s="47">
        <v>0</v>
      </c>
      <c r="AN226" s="122"/>
      <c r="AO226" s="47">
        <v>1540000</v>
      </c>
      <c r="AP226" s="47">
        <v>0</v>
      </c>
      <c r="AQ226" s="47">
        <v>0</v>
      </c>
      <c r="AR226" s="47">
        <v>0</v>
      </c>
      <c r="AS226" s="47">
        <v>963000</v>
      </c>
      <c r="AT226" s="47">
        <v>0</v>
      </c>
      <c r="AU226" s="85">
        <v>0</v>
      </c>
      <c r="AV226" s="88"/>
      <c r="AW226" s="80">
        <v>0.05</v>
      </c>
      <c r="AX226" s="80">
        <v>0.95</v>
      </c>
      <c r="AY226" s="50" t="s">
        <v>41</v>
      </c>
      <c r="AZ226" s="91" t="s">
        <v>41</v>
      </c>
      <c r="BA226" s="88"/>
      <c r="BB226" s="78">
        <v>67</v>
      </c>
      <c r="BC226" s="75">
        <v>26800000</v>
      </c>
      <c r="BD226" s="75">
        <v>19300000</v>
      </c>
      <c r="BE226" s="75">
        <v>25600000</v>
      </c>
      <c r="BF226" s="75">
        <v>71700000</v>
      </c>
      <c r="BG226" s="50" t="s">
        <v>42</v>
      </c>
      <c r="BH226" s="78">
        <v>65</v>
      </c>
      <c r="BI226" s="130"/>
      <c r="BJ226" s="213" t="s">
        <v>46</v>
      </c>
    </row>
    <row r="227" spans="1:62" s="51" customFormat="1" ht="11.25" customHeight="1" x14ac:dyDescent="0.15">
      <c r="A227" s="216" t="s">
        <v>155</v>
      </c>
      <c r="B227" s="52" t="s">
        <v>168</v>
      </c>
      <c r="C227" s="52" t="s">
        <v>185</v>
      </c>
      <c r="D227" s="52" t="s">
        <v>203</v>
      </c>
      <c r="E227" s="52" t="s">
        <v>222</v>
      </c>
      <c r="F227" s="53"/>
      <c r="G227" s="52">
        <v>29203</v>
      </c>
      <c r="H227" s="47">
        <v>11260</v>
      </c>
      <c r="I227" s="47">
        <v>1100</v>
      </c>
      <c r="J227" s="47"/>
      <c r="K227" s="47"/>
      <c r="L227" s="47"/>
      <c r="M227" s="47"/>
      <c r="N227" s="47"/>
      <c r="O227" s="47"/>
      <c r="P227" s="47"/>
      <c r="Q227" s="47"/>
      <c r="R227" s="47"/>
      <c r="S227" s="47"/>
      <c r="T227" s="47"/>
      <c r="U227" s="47"/>
      <c r="V227" s="47"/>
      <c r="W227" s="47"/>
      <c r="X227" s="47"/>
      <c r="Y227" s="47">
        <v>1200</v>
      </c>
      <c r="Z227" s="47">
        <v>145</v>
      </c>
      <c r="AA227" s="80">
        <v>1</v>
      </c>
      <c r="AB227" s="80">
        <v>0</v>
      </c>
      <c r="AC227" s="80">
        <v>0</v>
      </c>
      <c r="AD227" s="47">
        <v>120</v>
      </c>
      <c r="AE227" s="47">
        <v>382000</v>
      </c>
      <c r="AF227" s="47">
        <v>120</v>
      </c>
      <c r="AG227" s="85">
        <v>1400000</v>
      </c>
      <c r="AH227" s="88" t="s">
        <v>240</v>
      </c>
      <c r="AI227" s="121">
        <v>278300</v>
      </c>
      <c r="AJ227" s="47"/>
      <c r="AK227" s="47"/>
      <c r="AL227" s="47"/>
      <c r="AM227" s="47"/>
      <c r="AN227" s="122"/>
      <c r="AO227" s="47">
        <v>5070000</v>
      </c>
      <c r="AP227" s="47">
        <v>96071</v>
      </c>
      <c r="AQ227" s="47">
        <v>28547</v>
      </c>
      <c r="AR227" s="47"/>
      <c r="AS227" s="47"/>
      <c r="AT227" s="47"/>
      <c r="AU227" s="85">
        <v>1542</v>
      </c>
      <c r="AV227" s="88" t="s">
        <v>266</v>
      </c>
      <c r="AW227" s="80">
        <v>1</v>
      </c>
      <c r="AX227" s="80">
        <v>0</v>
      </c>
      <c r="AY227" s="50" t="s">
        <v>41</v>
      </c>
      <c r="AZ227" s="91" t="s">
        <v>41</v>
      </c>
      <c r="BA227" s="88" t="s">
        <v>267</v>
      </c>
      <c r="BB227" s="78">
        <v>85</v>
      </c>
      <c r="BC227" s="75"/>
      <c r="BD227" s="75"/>
      <c r="BE227" s="75"/>
      <c r="BF227" s="75">
        <v>40300000</v>
      </c>
      <c r="BG227" s="50" t="s">
        <v>42</v>
      </c>
      <c r="BH227" s="78">
        <v>85</v>
      </c>
      <c r="BI227" s="130"/>
      <c r="BJ227" s="213" t="s">
        <v>42</v>
      </c>
    </row>
    <row r="228" spans="1:62" s="140" customFormat="1" ht="11.25" customHeight="1" x14ac:dyDescent="0.15">
      <c r="A228" s="216" t="s">
        <v>136</v>
      </c>
      <c r="B228" s="129" t="s">
        <v>169</v>
      </c>
      <c r="C228" s="129" t="s">
        <v>186</v>
      </c>
      <c r="D228" s="129" t="s">
        <v>204</v>
      </c>
      <c r="E228" s="129" t="s">
        <v>223</v>
      </c>
      <c r="F228" s="53"/>
      <c r="G228" s="129">
        <v>24122</v>
      </c>
      <c r="H228" s="130">
        <v>9403</v>
      </c>
      <c r="I228" s="130">
        <v>892</v>
      </c>
      <c r="J228" s="130">
        <v>53</v>
      </c>
      <c r="K228" s="130">
        <v>88</v>
      </c>
      <c r="L228" s="130">
        <v>12</v>
      </c>
      <c r="M228" s="130">
        <v>892</v>
      </c>
      <c r="N228" s="130">
        <v>892</v>
      </c>
      <c r="O228" s="130">
        <v>892</v>
      </c>
      <c r="P228" s="130">
        <v>892</v>
      </c>
      <c r="Q228" s="130">
        <v>0</v>
      </c>
      <c r="R228" s="130">
        <v>0</v>
      </c>
      <c r="S228" s="130">
        <v>0</v>
      </c>
      <c r="T228" s="130">
        <v>0</v>
      </c>
      <c r="U228" s="130">
        <v>0</v>
      </c>
      <c r="V228" s="130">
        <v>0</v>
      </c>
      <c r="W228" s="130">
        <v>0</v>
      </c>
      <c r="X228" s="130">
        <v>0</v>
      </c>
      <c r="Y228" s="130">
        <v>1127</v>
      </c>
      <c r="Z228" s="130">
        <v>477</v>
      </c>
      <c r="AA228" s="131">
        <v>0.96</v>
      </c>
      <c r="AB228" s="131">
        <v>0</v>
      </c>
      <c r="AC228" s="131">
        <v>0.04</v>
      </c>
      <c r="AD228" s="130">
        <v>109</v>
      </c>
      <c r="AE228" s="130">
        <v>221850</v>
      </c>
      <c r="AF228" s="130">
        <v>109</v>
      </c>
      <c r="AG228" s="132">
        <v>2850000</v>
      </c>
      <c r="AH228" s="133"/>
      <c r="AI228" s="134">
        <v>122639</v>
      </c>
      <c r="AJ228" s="130">
        <v>2134</v>
      </c>
      <c r="AK228" s="130">
        <v>0</v>
      </c>
      <c r="AL228" s="130">
        <v>19839</v>
      </c>
      <c r="AM228" s="130">
        <v>0</v>
      </c>
      <c r="AN228" s="135"/>
      <c r="AO228" s="130">
        <v>18657545</v>
      </c>
      <c r="AP228" s="130">
        <v>42598</v>
      </c>
      <c r="AQ228" s="130">
        <v>0</v>
      </c>
      <c r="AR228" s="130">
        <v>0</v>
      </c>
      <c r="AS228" s="130">
        <v>0</v>
      </c>
      <c r="AT228" s="130">
        <v>0</v>
      </c>
      <c r="AU228" s="132">
        <v>0</v>
      </c>
      <c r="AV228" s="133"/>
      <c r="AW228" s="131">
        <v>1</v>
      </c>
      <c r="AX228" s="131">
        <v>0</v>
      </c>
      <c r="AY228" s="136" t="s">
        <v>50</v>
      </c>
      <c r="AZ228" s="137" t="s">
        <v>50</v>
      </c>
      <c r="BA228" s="133"/>
      <c r="BB228" s="138">
        <v>72.02</v>
      </c>
      <c r="BC228" s="139">
        <v>9726367</v>
      </c>
      <c r="BD228" s="139">
        <v>5962393</v>
      </c>
      <c r="BE228" s="139">
        <v>9531536</v>
      </c>
      <c r="BF228" s="139">
        <v>25220296</v>
      </c>
      <c r="BG228" s="136" t="s">
        <v>42</v>
      </c>
      <c r="BH228" s="138"/>
      <c r="BI228" s="130"/>
      <c r="BJ228" s="214" t="s">
        <v>42</v>
      </c>
    </row>
    <row r="229" spans="1:62" s="51" customFormat="1" ht="11.25" customHeight="1" x14ac:dyDescent="0.15">
      <c r="A229" s="216" t="s">
        <v>109</v>
      </c>
      <c r="B229" s="52" t="s">
        <v>107</v>
      </c>
      <c r="C229" s="52" t="s">
        <v>108</v>
      </c>
      <c r="D229" s="52" t="s">
        <v>110</v>
      </c>
      <c r="E229" s="52" t="s">
        <v>111</v>
      </c>
      <c r="F229" s="53"/>
      <c r="G229" s="52">
        <v>25300</v>
      </c>
      <c r="H229" s="47">
        <v>10000</v>
      </c>
      <c r="I229" s="47">
        <v>591</v>
      </c>
      <c r="J229" s="47">
        <v>114</v>
      </c>
      <c r="K229" s="47">
        <v>4</v>
      </c>
      <c r="L229" s="47">
        <v>2</v>
      </c>
      <c r="M229" s="47">
        <v>300</v>
      </c>
      <c r="N229" s="47">
        <v>0</v>
      </c>
      <c r="O229" s="47">
        <v>591</v>
      </c>
      <c r="P229" s="47">
        <v>0</v>
      </c>
      <c r="Q229" s="47">
        <v>0</v>
      </c>
      <c r="R229" s="47">
        <v>0</v>
      </c>
      <c r="S229" s="47">
        <v>0</v>
      </c>
      <c r="T229" s="47">
        <v>0</v>
      </c>
      <c r="U229" s="47">
        <v>0</v>
      </c>
      <c r="V229" s="47">
        <v>0</v>
      </c>
      <c r="W229" s="47">
        <v>0</v>
      </c>
      <c r="X229" s="47">
        <v>0</v>
      </c>
      <c r="Y229" s="47">
        <v>1300</v>
      </c>
      <c r="Z229" s="47">
        <v>15</v>
      </c>
      <c r="AA229" s="80">
        <v>1</v>
      </c>
      <c r="AB229" s="80">
        <v>0</v>
      </c>
      <c r="AC229" s="80">
        <v>0</v>
      </c>
      <c r="AD229" s="47">
        <v>326</v>
      </c>
      <c r="AE229" s="47">
        <v>200000</v>
      </c>
      <c r="AF229" s="47">
        <v>125</v>
      </c>
      <c r="AG229" s="85">
        <v>2000000</v>
      </c>
      <c r="AH229" s="88" t="s">
        <v>112</v>
      </c>
      <c r="AI229" s="121">
        <v>85000</v>
      </c>
      <c r="AJ229" s="47">
        <v>0</v>
      </c>
      <c r="AK229" s="47">
        <v>0</v>
      </c>
      <c r="AL229" s="47">
        <v>45000</v>
      </c>
      <c r="AM229" s="47">
        <v>0</v>
      </c>
      <c r="AN229" s="122"/>
      <c r="AO229" s="47">
        <v>4000000</v>
      </c>
      <c r="AP229" s="47">
        <v>0</v>
      </c>
      <c r="AQ229" s="47">
        <v>30000</v>
      </c>
      <c r="AR229" s="47">
        <v>0</v>
      </c>
      <c r="AS229" s="47">
        <v>0</v>
      </c>
      <c r="AT229" s="47">
        <v>0</v>
      </c>
      <c r="AU229" s="85">
        <v>0</v>
      </c>
      <c r="AV229" s="88"/>
      <c r="AW229" s="80">
        <v>0.99</v>
      </c>
      <c r="AX229" s="80">
        <v>0.01</v>
      </c>
      <c r="AY229" s="50" t="s">
        <v>50</v>
      </c>
      <c r="AZ229" s="91" t="s">
        <v>41</v>
      </c>
      <c r="BA229" s="88" t="s">
        <v>113</v>
      </c>
      <c r="BB229" s="78">
        <v>49.93</v>
      </c>
      <c r="BC229" s="75">
        <v>6700000</v>
      </c>
      <c r="BD229" s="75">
        <v>5300000</v>
      </c>
      <c r="BE229" s="75">
        <v>4200000</v>
      </c>
      <c r="BF229" s="75">
        <v>16000000</v>
      </c>
      <c r="BG229" s="50" t="s">
        <v>42</v>
      </c>
      <c r="BH229" s="78">
        <v>49.93</v>
      </c>
      <c r="BI229" s="130"/>
      <c r="BJ229" s="213" t="s">
        <v>46</v>
      </c>
    </row>
    <row r="230" spans="1:62" s="51" customFormat="1" ht="11.25" customHeight="1" x14ac:dyDescent="0.15">
      <c r="A230" s="325" t="s">
        <v>352</v>
      </c>
      <c r="B230" s="52"/>
      <c r="C230" s="52"/>
      <c r="D230" s="52"/>
      <c r="E230" s="52"/>
      <c r="F230" s="53"/>
      <c r="G230" s="52"/>
      <c r="H230" s="47"/>
      <c r="I230" s="47"/>
      <c r="J230" s="47"/>
      <c r="K230" s="47"/>
      <c r="L230" s="47"/>
      <c r="M230" s="47"/>
      <c r="N230" s="47"/>
      <c r="O230" s="47"/>
      <c r="P230" s="47"/>
      <c r="Q230" s="47"/>
      <c r="R230" s="47"/>
      <c r="S230" s="47"/>
      <c r="T230" s="47"/>
      <c r="U230" s="47"/>
      <c r="V230" s="47"/>
      <c r="W230" s="47"/>
      <c r="X230" s="47"/>
      <c r="Y230" s="47"/>
      <c r="Z230" s="47"/>
      <c r="AA230" s="80"/>
      <c r="AB230" s="80"/>
      <c r="AC230" s="80"/>
      <c r="AD230" s="47"/>
      <c r="AE230" s="47"/>
      <c r="AF230" s="47"/>
      <c r="AG230" s="85"/>
      <c r="AH230" s="88"/>
      <c r="AI230" s="121"/>
      <c r="AJ230" s="47"/>
      <c r="AK230" s="47"/>
      <c r="AL230" s="47"/>
      <c r="AM230" s="47"/>
      <c r="AN230" s="122"/>
      <c r="AO230" s="47"/>
      <c r="AP230" s="47"/>
      <c r="AQ230" s="47"/>
      <c r="AR230" s="47"/>
      <c r="AS230" s="47"/>
      <c r="AT230" s="47"/>
      <c r="AU230" s="85"/>
      <c r="AV230" s="88"/>
      <c r="AW230" s="80"/>
      <c r="AX230" s="80"/>
      <c r="AY230" s="50"/>
      <c r="AZ230" s="91"/>
      <c r="BA230" s="88"/>
      <c r="BB230" s="78"/>
      <c r="BC230" s="75"/>
      <c r="BD230" s="75"/>
      <c r="BE230" s="75"/>
      <c r="BF230" s="75"/>
      <c r="BG230" s="50"/>
      <c r="BH230" s="78"/>
      <c r="BI230" s="130"/>
      <c r="BJ230" s="213"/>
    </row>
    <row r="231" spans="1:62" s="51" customFormat="1" ht="11.25" customHeight="1" x14ac:dyDescent="0.15">
      <c r="A231" s="216" t="s">
        <v>53</v>
      </c>
      <c r="B231" s="52" t="s">
        <v>51</v>
      </c>
      <c r="C231" s="52" t="s">
        <v>52</v>
      </c>
      <c r="D231" s="52" t="s">
        <v>54</v>
      </c>
      <c r="E231" s="52" t="s">
        <v>55</v>
      </c>
      <c r="F231" s="53"/>
      <c r="G231" s="52">
        <v>39300</v>
      </c>
      <c r="H231" s="47">
        <v>16644</v>
      </c>
      <c r="I231" s="47">
        <v>0</v>
      </c>
      <c r="J231" s="47">
        <v>48</v>
      </c>
      <c r="K231" s="47">
        <v>0</v>
      </c>
      <c r="L231" s="47">
        <v>0</v>
      </c>
      <c r="M231" s="47">
        <v>0</v>
      </c>
      <c r="N231" s="47">
        <v>0</v>
      </c>
      <c r="O231" s="47">
        <v>0</v>
      </c>
      <c r="P231" s="47">
        <v>0</v>
      </c>
      <c r="Q231" s="47">
        <v>0</v>
      </c>
      <c r="R231" s="47">
        <v>0</v>
      </c>
      <c r="S231" s="47">
        <v>0</v>
      </c>
      <c r="T231" s="47">
        <v>0</v>
      </c>
      <c r="U231" s="47">
        <v>0</v>
      </c>
      <c r="V231" s="47">
        <v>0</v>
      </c>
      <c r="W231" s="47">
        <v>0</v>
      </c>
      <c r="X231" s="47">
        <v>0</v>
      </c>
      <c r="Y231" s="47">
        <v>1000</v>
      </c>
      <c r="Z231" s="47">
        <v>0</v>
      </c>
      <c r="AA231" s="80">
        <v>1</v>
      </c>
      <c r="AB231" s="80">
        <v>0</v>
      </c>
      <c r="AC231" s="80">
        <v>0</v>
      </c>
      <c r="AD231" s="47">
        <v>37</v>
      </c>
      <c r="AE231" s="47">
        <v>3500</v>
      </c>
      <c r="AF231" s="47">
        <v>12</v>
      </c>
      <c r="AG231" s="85">
        <v>59600</v>
      </c>
      <c r="AH231" s="88" t="s">
        <v>56</v>
      </c>
      <c r="AI231" s="121">
        <v>1162</v>
      </c>
      <c r="AJ231" s="47">
        <v>0</v>
      </c>
      <c r="AK231" s="47">
        <v>0</v>
      </c>
      <c r="AL231" s="47">
        <v>0</v>
      </c>
      <c r="AM231" s="47">
        <v>0</v>
      </c>
      <c r="AN231" s="122"/>
      <c r="AO231" s="47">
        <v>26665</v>
      </c>
      <c r="AP231" s="47">
        <v>0</v>
      </c>
      <c r="AQ231" s="47">
        <v>0</v>
      </c>
      <c r="AR231" s="47">
        <v>0</v>
      </c>
      <c r="AS231" s="47">
        <v>0</v>
      </c>
      <c r="AT231" s="47">
        <v>0</v>
      </c>
      <c r="AU231" s="85">
        <v>0</v>
      </c>
      <c r="AV231" s="88"/>
      <c r="AW231" s="80">
        <v>1</v>
      </c>
      <c r="AX231" s="80">
        <v>0</v>
      </c>
      <c r="AY231" s="50" t="s">
        <v>50</v>
      </c>
      <c r="AZ231" s="91" t="s">
        <v>50</v>
      </c>
      <c r="BA231" s="88"/>
      <c r="BB231" s="78">
        <v>202.4</v>
      </c>
      <c r="BC231" s="75">
        <v>1898464</v>
      </c>
      <c r="BD231" s="75">
        <v>731758</v>
      </c>
      <c r="BE231" s="75">
        <v>263757</v>
      </c>
      <c r="BF231" s="75">
        <v>2893979</v>
      </c>
      <c r="BG231" s="50" t="s">
        <v>46</v>
      </c>
      <c r="BH231" s="78"/>
      <c r="BI231" s="130"/>
      <c r="BJ231" s="213" t="s">
        <v>46</v>
      </c>
    </row>
    <row r="232" spans="1:62" s="51" customFormat="1" ht="11.25" customHeight="1" x14ac:dyDescent="0.15">
      <c r="A232" s="216" t="s">
        <v>137</v>
      </c>
      <c r="B232" s="52" t="s">
        <v>170</v>
      </c>
      <c r="C232" s="52" t="s">
        <v>187</v>
      </c>
      <c r="D232" s="52" t="s">
        <v>205</v>
      </c>
      <c r="E232" s="52" t="s">
        <v>224</v>
      </c>
      <c r="F232" s="53"/>
      <c r="G232" s="52">
        <v>8300</v>
      </c>
      <c r="H232" s="47">
        <v>4100</v>
      </c>
      <c r="I232" s="47">
        <v>401</v>
      </c>
      <c r="J232" s="47">
        <v>22</v>
      </c>
      <c r="K232" s="47">
        <v>12</v>
      </c>
      <c r="L232" s="47">
        <v>3</v>
      </c>
      <c r="M232" s="47">
        <v>430</v>
      </c>
      <c r="N232" s="47">
        <v>135</v>
      </c>
      <c r="O232" s="47">
        <v>0</v>
      </c>
      <c r="P232" s="47">
        <v>0</v>
      </c>
      <c r="Q232" s="47">
        <v>22</v>
      </c>
      <c r="R232" s="47">
        <v>0</v>
      </c>
      <c r="S232" s="47">
        <v>0</v>
      </c>
      <c r="T232" s="47">
        <v>0</v>
      </c>
      <c r="U232" s="47">
        <v>15</v>
      </c>
      <c r="V232" s="47">
        <v>0</v>
      </c>
      <c r="W232" s="47">
        <v>0</v>
      </c>
      <c r="X232" s="47">
        <v>0</v>
      </c>
      <c r="Y232" s="47">
        <v>975</v>
      </c>
      <c r="Z232" s="47">
        <v>2</v>
      </c>
      <c r="AA232" s="80">
        <v>0.94</v>
      </c>
      <c r="AB232" s="80">
        <v>0.04</v>
      </c>
      <c r="AC232" s="80">
        <v>0.02</v>
      </c>
      <c r="AD232" s="47">
        <v>100</v>
      </c>
      <c r="AE232" s="47">
        <v>85000</v>
      </c>
      <c r="AF232" s="47">
        <v>100</v>
      </c>
      <c r="AG232" s="85">
        <v>825000</v>
      </c>
      <c r="AH232" s="88"/>
      <c r="AI232" s="121">
        <v>132373</v>
      </c>
      <c r="AJ232" s="47">
        <v>0</v>
      </c>
      <c r="AK232" s="47">
        <v>0</v>
      </c>
      <c r="AL232" s="47">
        <v>25000</v>
      </c>
      <c r="AM232" s="47">
        <v>0</v>
      </c>
      <c r="AN232" s="122"/>
      <c r="AO232" s="47">
        <v>650000</v>
      </c>
      <c r="AP232" s="47">
        <v>0</v>
      </c>
      <c r="AQ232" s="47">
        <v>640000</v>
      </c>
      <c r="AR232" s="47">
        <v>0</v>
      </c>
      <c r="AS232" s="47">
        <v>0</v>
      </c>
      <c r="AT232" s="47">
        <v>0</v>
      </c>
      <c r="AU232" s="85">
        <v>0</v>
      </c>
      <c r="AV232" s="88"/>
      <c r="AW232" s="80">
        <v>0.84</v>
      </c>
      <c r="AX232" s="80">
        <v>0.16</v>
      </c>
      <c r="AY232" s="50" t="s">
        <v>41</v>
      </c>
      <c r="AZ232" s="91" t="s">
        <v>41</v>
      </c>
      <c r="BA232" s="88"/>
      <c r="BB232" s="78">
        <v>64.78</v>
      </c>
      <c r="BC232" s="75">
        <v>9230000</v>
      </c>
      <c r="BD232" s="75">
        <v>11137000</v>
      </c>
      <c r="BE232" s="75">
        <v>9404000</v>
      </c>
      <c r="BF232" s="75">
        <v>31465000</v>
      </c>
      <c r="BG232" s="50" t="s">
        <v>42</v>
      </c>
      <c r="BH232" s="78">
        <v>67.36</v>
      </c>
      <c r="BI232" s="130"/>
      <c r="BJ232" s="213" t="s">
        <v>46</v>
      </c>
    </row>
    <row r="233" spans="1:62" s="51" customFormat="1" ht="11.25" customHeight="1" x14ac:dyDescent="0.15">
      <c r="A233" s="325" t="s">
        <v>353</v>
      </c>
      <c r="B233" s="52"/>
      <c r="C233" s="52"/>
      <c r="D233" s="52"/>
      <c r="E233" s="52"/>
      <c r="F233" s="53"/>
      <c r="G233" s="52"/>
      <c r="H233" s="47"/>
      <c r="I233" s="47"/>
      <c r="J233" s="47"/>
      <c r="K233" s="47"/>
      <c r="L233" s="47"/>
      <c r="M233" s="47"/>
      <c r="N233" s="47"/>
      <c r="O233" s="47"/>
      <c r="P233" s="47"/>
      <c r="Q233" s="47"/>
      <c r="R233" s="47"/>
      <c r="S233" s="47"/>
      <c r="T233" s="47"/>
      <c r="U233" s="47"/>
      <c r="V233" s="47"/>
      <c r="W233" s="47"/>
      <c r="X233" s="47"/>
      <c r="Y233" s="47"/>
      <c r="Z233" s="47"/>
      <c r="AA233" s="80"/>
      <c r="AB233" s="80"/>
      <c r="AC233" s="80"/>
      <c r="AD233" s="47"/>
      <c r="AE233" s="47"/>
      <c r="AF233" s="47"/>
      <c r="AG233" s="85"/>
      <c r="AH233" s="88"/>
      <c r="AI233" s="121"/>
      <c r="AJ233" s="47"/>
      <c r="AK233" s="47"/>
      <c r="AL233" s="47"/>
      <c r="AM233" s="47"/>
      <c r="AN233" s="122"/>
      <c r="AO233" s="47"/>
      <c r="AP233" s="47"/>
      <c r="AQ233" s="47"/>
      <c r="AR233" s="47"/>
      <c r="AS233" s="47"/>
      <c r="AT233" s="47"/>
      <c r="AU233" s="85"/>
      <c r="AV233" s="88"/>
      <c r="AW233" s="80"/>
      <c r="AX233" s="80"/>
      <c r="AY233" s="50"/>
      <c r="AZ233" s="91"/>
      <c r="BA233" s="88"/>
      <c r="BB233" s="78"/>
      <c r="BC233" s="75"/>
      <c r="BD233" s="75"/>
      <c r="BE233" s="75"/>
      <c r="BF233" s="75"/>
      <c r="BG233" s="50"/>
      <c r="BH233" s="78"/>
      <c r="BI233" s="130"/>
      <c r="BJ233" s="213"/>
    </row>
    <row r="234" spans="1:62" s="51" customFormat="1" ht="11.25" customHeight="1" x14ac:dyDescent="0.15">
      <c r="A234" s="216" t="s">
        <v>138</v>
      </c>
      <c r="B234" s="52" t="s">
        <v>89</v>
      </c>
      <c r="C234" s="52" t="s">
        <v>90</v>
      </c>
      <c r="D234" s="52" t="s">
        <v>91</v>
      </c>
      <c r="E234" s="52" t="s">
        <v>92</v>
      </c>
      <c r="F234" s="53"/>
      <c r="G234" s="52">
        <v>21000</v>
      </c>
      <c r="H234" s="47">
        <v>8800</v>
      </c>
      <c r="I234" s="47">
        <v>250</v>
      </c>
      <c r="J234" s="47">
        <v>6</v>
      </c>
      <c r="K234" s="47">
        <v>15</v>
      </c>
      <c r="L234" s="47">
        <v>19</v>
      </c>
      <c r="M234" s="47">
        <v>200</v>
      </c>
      <c r="N234" s="47">
        <v>0</v>
      </c>
      <c r="O234" s="47">
        <v>250</v>
      </c>
      <c r="P234" s="47">
        <v>0</v>
      </c>
      <c r="Q234" s="47">
        <v>3500</v>
      </c>
      <c r="R234" s="47">
        <v>10</v>
      </c>
      <c r="S234" s="47">
        <v>25</v>
      </c>
      <c r="T234" s="47">
        <v>0</v>
      </c>
      <c r="U234" s="47">
        <v>1000</v>
      </c>
      <c r="V234" s="47">
        <v>15</v>
      </c>
      <c r="W234" s="47">
        <v>900</v>
      </c>
      <c r="X234" s="47">
        <v>10</v>
      </c>
      <c r="Y234" s="47">
        <v>725</v>
      </c>
      <c r="Z234" s="47">
        <v>0</v>
      </c>
      <c r="AA234" s="80">
        <v>0.1</v>
      </c>
      <c r="AB234" s="80">
        <v>0.9</v>
      </c>
      <c r="AC234" s="80">
        <v>0</v>
      </c>
      <c r="AD234" s="47">
        <v>140</v>
      </c>
      <c r="AE234" s="47">
        <v>375000</v>
      </c>
      <c r="AF234" s="47">
        <v>140</v>
      </c>
      <c r="AG234" s="85">
        <v>500000</v>
      </c>
      <c r="AH234" s="88" t="s">
        <v>93</v>
      </c>
      <c r="AI234" s="121">
        <v>613747</v>
      </c>
      <c r="AJ234" s="47"/>
      <c r="AK234" s="47"/>
      <c r="AL234" s="47">
        <v>5000</v>
      </c>
      <c r="AM234" s="47">
        <v>10000</v>
      </c>
      <c r="AN234" s="122" t="s">
        <v>94</v>
      </c>
      <c r="AO234" s="47">
        <v>0</v>
      </c>
      <c r="AP234" s="47">
        <v>0</v>
      </c>
      <c r="AQ234" s="47">
        <v>1532413</v>
      </c>
      <c r="AR234" s="47">
        <v>0</v>
      </c>
      <c r="AS234" s="47">
        <v>450000</v>
      </c>
      <c r="AT234" s="47">
        <v>0</v>
      </c>
      <c r="AU234" s="85"/>
      <c r="AV234" s="88"/>
      <c r="AW234" s="80">
        <v>0.1</v>
      </c>
      <c r="AX234" s="80">
        <v>0.9</v>
      </c>
      <c r="AY234" s="50" t="s">
        <v>50</v>
      </c>
      <c r="AZ234" s="91" t="s">
        <v>95</v>
      </c>
      <c r="BA234" s="88" t="s">
        <v>96</v>
      </c>
      <c r="BB234" s="78">
        <v>73</v>
      </c>
      <c r="BC234" s="75">
        <v>16538198</v>
      </c>
      <c r="BD234" s="75">
        <v>98830053</v>
      </c>
      <c r="BE234" s="75"/>
      <c r="BF234" s="75">
        <v>161108115</v>
      </c>
      <c r="BG234" s="50" t="s">
        <v>42</v>
      </c>
      <c r="BH234" s="78">
        <v>75</v>
      </c>
      <c r="BI234" s="130" t="s">
        <v>97</v>
      </c>
      <c r="BJ234" s="213" t="s">
        <v>42</v>
      </c>
    </row>
    <row r="235" spans="1:62" s="51" customFormat="1" ht="11.25" customHeight="1" x14ac:dyDescent="0.15">
      <c r="A235" s="216" t="s">
        <v>139</v>
      </c>
      <c r="B235" s="52" t="s">
        <v>84</v>
      </c>
      <c r="C235" s="52" t="s">
        <v>85</v>
      </c>
      <c r="D235" s="52" t="s">
        <v>86</v>
      </c>
      <c r="E235" s="52" t="s">
        <v>87</v>
      </c>
      <c r="F235" s="53"/>
      <c r="G235" s="52">
        <v>30283</v>
      </c>
      <c r="H235" s="47">
        <v>9669</v>
      </c>
      <c r="I235" s="47">
        <v>316</v>
      </c>
      <c r="J235" s="47">
        <v>22</v>
      </c>
      <c r="K235" s="47">
        <v>8</v>
      </c>
      <c r="L235" s="47">
        <v>12</v>
      </c>
      <c r="M235" s="47">
        <v>224</v>
      </c>
      <c r="N235" s="47">
        <v>316</v>
      </c>
      <c r="O235" s="47"/>
      <c r="P235" s="47"/>
      <c r="Q235" s="47"/>
      <c r="R235" s="47"/>
      <c r="S235" s="47"/>
      <c r="T235" s="47"/>
      <c r="U235" s="47"/>
      <c r="V235" s="47"/>
      <c r="W235" s="47"/>
      <c r="X235" s="47"/>
      <c r="Y235" s="47">
        <v>376</v>
      </c>
      <c r="Z235" s="47">
        <v>149</v>
      </c>
      <c r="AA235" s="80">
        <v>0.25</v>
      </c>
      <c r="AB235" s="80">
        <v>0.01</v>
      </c>
      <c r="AC235" s="80">
        <v>0.74</v>
      </c>
      <c r="AD235" s="47"/>
      <c r="AE235" s="47"/>
      <c r="AF235" s="47"/>
      <c r="AG235" s="85"/>
      <c r="AH235" s="88"/>
      <c r="AI235" s="121">
        <v>476642</v>
      </c>
      <c r="AJ235" s="47"/>
      <c r="AK235" s="47"/>
      <c r="AL235" s="47">
        <v>90600</v>
      </c>
      <c r="AM235" s="47"/>
      <c r="AN235" s="122"/>
      <c r="AO235" s="47">
        <v>1918000</v>
      </c>
      <c r="AP235" s="47">
        <v>575000</v>
      </c>
      <c r="AQ235" s="47"/>
      <c r="AR235" s="47"/>
      <c r="AS235" s="47"/>
      <c r="AT235" s="47"/>
      <c r="AU235" s="85"/>
      <c r="AV235" s="88" t="s">
        <v>88</v>
      </c>
      <c r="AW235" s="80">
        <v>0.6</v>
      </c>
      <c r="AX235" s="80">
        <v>0.4</v>
      </c>
      <c r="AY235" s="50" t="s">
        <v>50</v>
      </c>
      <c r="AZ235" s="91" t="s">
        <v>41</v>
      </c>
      <c r="BA235" s="88"/>
      <c r="BB235" s="78">
        <v>65.81</v>
      </c>
      <c r="BC235" s="75"/>
      <c r="BD235" s="75"/>
      <c r="BE235" s="75"/>
      <c r="BF235" s="75">
        <v>110000000</v>
      </c>
      <c r="BG235" s="50" t="s">
        <v>42</v>
      </c>
      <c r="BH235" s="78">
        <v>60.65</v>
      </c>
      <c r="BI235" s="130"/>
      <c r="BJ235" s="213" t="s">
        <v>42</v>
      </c>
    </row>
    <row r="236" spans="1:62" s="51" customFormat="1" ht="11.25" customHeight="1" x14ac:dyDescent="0.15">
      <c r="A236" s="216" t="s">
        <v>140</v>
      </c>
      <c r="B236" s="52" t="s">
        <v>171</v>
      </c>
      <c r="C236" s="52" t="s">
        <v>188</v>
      </c>
      <c r="D236" s="52" t="s">
        <v>206</v>
      </c>
      <c r="E236" s="52" t="s">
        <v>225</v>
      </c>
      <c r="F236" s="53"/>
      <c r="G236" s="52">
        <v>30546</v>
      </c>
      <c r="H236" s="47"/>
      <c r="I236" s="47">
        <v>839</v>
      </c>
      <c r="J236" s="47"/>
      <c r="K236" s="47"/>
      <c r="L236" s="47">
        <v>10</v>
      </c>
      <c r="M236" s="47"/>
      <c r="N236" s="47"/>
      <c r="O236" s="47"/>
      <c r="P236" s="47"/>
      <c r="Q236" s="47"/>
      <c r="R236" s="47"/>
      <c r="S236" s="47"/>
      <c r="T236" s="47"/>
      <c r="U236" s="47"/>
      <c r="V236" s="47"/>
      <c r="W236" s="47"/>
      <c r="X236" s="47"/>
      <c r="Y236" s="47">
        <v>1514</v>
      </c>
      <c r="Z236" s="47">
        <v>327</v>
      </c>
      <c r="AA236" s="80">
        <v>1</v>
      </c>
      <c r="AB236" s="80">
        <v>0</v>
      </c>
      <c r="AC236" s="80">
        <v>0</v>
      </c>
      <c r="AD236" s="47">
        <v>145</v>
      </c>
      <c r="AE236" s="47"/>
      <c r="AF236" s="47">
        <v>100</v>
      </c>
      <c r="AG236" s="85"/>
      <c r="AH236" s="88" t="s">
        <v>241</v>
      </c>
      <c r="AI236" s="121">
        <v>173888</v>
      </c>
      <c r="AJ236" s="47"/>
      <c r="AK236" s="47"/>
      <c r="AL236" s="47">
        <v>39800</v>
      </c>
      <c r="AM236" s="47"/>
      <c r="AN236" s="122"/>
      <c r="AO236" s="47">
        <v>2158829</v>
      </c>
      <c r="AP236" s="47">
        <v>75432</v>
      </c>
      <c r="AQ236" s="47">
        <v>100629</v>
      </c>
      <c r="AR236" s="47">
        <v>34211</v>
      </c>
      <c r="AS236" s="47"/>
      <c r="AT236" s="47">
        <v>136950</v>
      </c>
      <c r="AU236" s="85"/>
      <c r="AV236" s="88"/>
      <c r="AW236" s="80">
        <v>0.5</v>
      </c>
      <c r="AX236" s="80">
        <v>0.5</v>
      </c>
      <c r="AY236" s="50" t="s">
        <v>95</v>
      </c>
      <c r="AZ236" s="91" t="s">
        <v>95</v>
      </c>
      <c r="BA236" s="88"/>
      <c r="BB236" s="78">
        <v>74.36</v>
      </c>
      <c r="BC236" s="75">
        <v>27253340</v>
      </c>
      <c r="BD236" s="75">
        <v>36923880</v>
      </c>
      <c r="BE236" s="75">
        <v>23736780</v>
      </c>
      <c r="BF236" s="75">
        <v>87914000</v>
      </c>
      <c r="BG236" s="50" t="s">
        <v>42</v>
      </c>
      <c r="BH236" s="78">
        <v>75.790000000000006</v>
      </c>
      <c r="BI236" s="130"/>
      <c r="BJ236" s="213" t="s">
        <v>42</v>
      </c>
    </row>
    <row r="237" spans="1:62" s="51" customFormat="1" ht="11.25" customHeight="1" x14ac:dyDescent="0.15">
      <c r="A237" s="325" t="s">
        <v>354</v>
      </c>
      <c r="B237" s="52"/>
      <c r="C237" s="52"/>
      <c r="D237" s="52"/>
      <c r="E237" s="52"/>
      <c r="F237" s="53"/>
      <c r="G237" s="52"/>
      <c r="H237" s="47"/>
      <c r="I237" s="47"/>
      <c r="J237" s="47"/>
      <c r="K237" s="47"/>
      <c r="L237" s="47"/>
      <c r="M237" s="47"/>
      <c r="N237" s="47"/>
      <c r="O237" s="47"/>
      <c r="P237" s="47"/>
      <c r="Q237" s="47"/>
      <c r="R237" s="47"/>
      <c r="S237" s="47"/>
      <c r="T237" s="47"/>
      <c r="U237" s="47"/>
      <c r="V237" s="47"/>
      <c r="W237" s="47"/>
      <c r="X237" s="47"/>
      <c r="Y237" s="47"/>
      <c r="Z237" s="47"/>
      <c r="AA237" s="80"/>
      <c r="AB237" s="80"/>
      <c r="AC237" s="80"/>
      <c r="AD237" s="47"/>
      <c r="AE237" s="47"/>
      <c r="AF237" s="47"/>
      <c r="AG237" s="85"/>
      <c r="AH237" s="88"/>
      <c r="AI237" s="121"/>
      <c r="AJ237" s="47"/>
      <c r="AK237" s="47"/>
      <c r="AL237" s="47"/>
      <c r="AM237" s="47"/>
      <c r="AN237" s="122"/>
      <c r="AO237" s="47"/>
      <c r="AP237" s="47"/>
      <c r="AQ237" s="47"/>
      <c r="AR237" s="47"/>
      <c r="AS237" s="47"/>
      <c r="AT237" s="47"/>
      <c r="AU237" s="85"/>
      <c r="AV237" s="88"/>
      <c r="AW237" s="80"/>
      <c r="AX237" s="80"/>
      <c r="AY237" s="50"/>
      <c r="AZ237" s="91"/>
      <c r="BA237" s="88"/>
      <c r="BB237" s="78"/>
      <c r="BC237" s="75"/>
      <c r="BD237" s="75"/>
      <c r="BE237" s="75"/>
      <c r="BF237" s="75"/>
      <c r="BG237" s="50"/>
      <c r="BH237" s="78"/>
      <c r="BI237" s="130"/>
      <c r="BJ237" s="213"/>
    </row>
    <row r="238" spans="1:62" s="51" customFormat="1" ht="11.25" customHeight="1" x14ac:dyDescent="0.15">
      <c r="A238" s="216" t="s">
        <v>141</v>
      </c>
      <c r="B238" s="52" t="s">
        <v>38</v>
      </c>
      <c r="C238" s="52" t="s">
        <v>39</v>
      </c>
      <c r="D238" s="52" t="s">
        <v>40</v>
      </c>
      <c r="E238" s="52" t="s">
        <v>226</v>
      </c>
      <c r="F238" s="53"/>
      <c r="G238" s="52">
        <v>77000</v>
      </c>
      <c r="H238" s="47">
        <v>34000</v>
      </c>
      <c r="I238" s="47">
        <v>1617</v>
      </c>
      <c r="J238" s="47">
        <v>111</v>
      </c>
      <c r="K238" s="47">
        <v>3</v>
      </c>
      <c r="L238" s="47">
        <v>83</v>
      </c>
      <c r="M238" s="47">
        <v>530</v>
      </c>
      <c r="N238" s="47">
        <v>532</v>
      </c>
      <c r="O238" s="47">
        <v>800</v>
      </c>
      <c r="P238" s="47">
        <v>0</v>
      </c>
      <c r="Q238" s="47">
        <v>0</v>
      </c>
      <c r="R238" s="47">
        <v>0</v>
      </c>
      <c r="S238" s="47">
        <v>0</v>
      </c>
      <c r="T238" s="47">
        <v>0</v>
      </c>
      <c r="U238" s="47">
        <v>0</v>
      </c>
      <c r="V238" s="47">
        <v>0</v>
      </c>
      <c r="W238" s="47">
        <v>0</v>
      </c>
      <c r="X238" s="47">
        <v>0</v>
      </c>
      <c r="Y238" s="47">
        <v>3000</v>
      </c>
      <c r="Z238" s="47">
        <v>500</v>
      </c>
      <c r="AA238" s="80">
        <v>1</v>
      </c>
      <c r="AB238" s="80">
        <v>0</v>
      </c>
      <c r="AC238" s="80">
        <v>0</v>
      </c>
      <c r="AD238" s="47">
        <v>180</v>
      </c>
      <c r="AE238" s="47">
        <v>265000</v>
      </c>
      <c r="AF238" s="47">
        <v>173</v>
      </c>
      <c r="AG238" s="85">
        <v>2800000</v>
      </c>
      <c r="AH238" s="88"/>
      <c r="AI238" s="121">
        <v>120000</v>
      </c>
      <c r="AJ238" s="47">
        <v>700</v>
      </c>
      <c r="AK238" s="47">
        <v>0</v>
      </c>
      <c r="AL238" s="47">
        <v>74000</v>
      </c>
      <c r="AM238" s="47">
        <v>0</v>
      </c>
      <c r="AN238" s="122"/>
      <c r="AO238" s="47">
        <v>3200000</v>
      </c>
      <c r="AP238" s="47">
        <v>0</v>
      </c>
      <c r="AQ238" s="47">
        <v>0</v>
      </c>
      <c r="AR238" s="47">
        <v>0</v>
      </c>
      <c r="AS238" s="47">
        <v>0</v>
      </c>
      <c r="AT238" s="47">
        <v>700000</v>
      </c>
      <c r="AU238" s="85">
        <v>0</v>
      </c>
      <c r="AV238" s="88"/>
      <c r="AW238" s="80">
        <v>0.82</v>
      </c>
      <c r="AX238" s="80">
        <v>0.18</v>
      </c>
      <c r="AY238" s="50" t="s">
        <v>41</v>
      </c>
      <c r="AZ238" s="91" t="s">
        <v>41</v>
      </c>
      <c r="BA238" s="88"/>
      <c r="BB238" s="78">
        <v>80</v>
      </c>
      <c r="BC238" s="75">
        <v>21800000</v>
      </c>
      <c r="BD238" s="75">
        <v>12300000</v>
      </c>
      <c r="BE238" s="75">
        <v>15900000</v>
      </c>
      <c r="BF238" s="75">
        <v>50000000</v>
      </c>
      <c r="BG238" s="50" t="s">
        <v>42</v>
      </c>
      <c r="BH238" s="78">
        <v>73</v>
      </c>
      <c r="BI238" s="130"/>
      <c r="BJ238" s="213" t="s">
        <v>42</v>
      </c>
    </row>
    <row r="239" spans="1:62" s="51" customFormat="1" ht="11.25" customHeight="1" x14ac:dyDescent="0.15">
      <c r="A239" s="216" t="s">
        <v>142</v>
      </c>
      <c r="B239" s="52" t="s">
        <v>172</v>
      </c>
      <c r="C239" s="52" t="s">
        <v>189</v>
      </c>
      <c r="D239" s="52" t="s">
        <v>207</v>
      </c>
      <c r="E239" s="52" t="s">
        <v>227</v>
      </c>
      <c r="F239" s="53"/>
      <c r="G239" s="52">
        <v>25000</v>
      </c>
      <c r="H239" s="47">
        <v>12500</v>
      </c>
      <c r="I239" s="47">
        <v>565</v>
      </c>
      <c r="J239" s="47">
        <v>68</v>
      </c>
      <c r="K239" s="47">
        <v>37</v>
      </c>
      <c r="L239" s="47">
        <v>8</v>
      </c>
      <c r="M239" s="47">
        <v>373</v>
      </c>
      <c r="N239" s="47">
        <v>4</v>
      </c>
      <c r="O239" s="47">
        <v>450</v>
      </c>
      <c r="P239" s="47">
        <v>0</v>
      </c>
      <c r="Q239" s="47">
        <v>0</v>
      </c>
      <c r="R239" s="47">
        <v>0</v>
      </c>
      <c r="S239" s="47">
        <v>0</v>
      </c>
      <c r="T239" s="47">
        <v>0</v>
      </c>
      <c r="U239" s="47">
        <v>0</v>
      </c>
      <c r="V239" s="47">
        <v>0</v>
      </c>
      <c r="W239" s="47">
        <v>0</v>
      </c>
      <c r="X239" s="47">
        <v>0</v>
      </c>
      <c r="Y239" s="47">
        <v>562</v>
      </c>
      <c r="Z239" s="47">
        <v>175</v>
      </c>
      <c r="AA239" s="80">
        <v>0.99</v>
      </c>
      <c r="AB239" s="80">
        <v>0</v>
      </c>
      <c r="AC239" s="80">
        <v>0.01</v>
      </c>
      <c r="AD239" s="47">
        <v>12</v>
      </c>
      <c r="AE239" s="47">
        <v>3350</v>
      </c>
      <c r="AF239" s="47">
        <v>175</v>
      </c>
      <c r="AG239" s="85">
        <v>1750000</v>
      </c>
      <c r="AH239" s="88" t="s">
        <v>242</v>
      </c>
      <c r="AI239" s="121">
        <v>3216</v>
      </c>
      <c r="AJ239" s="47">
        <v>0</v>
      </c>
      <c r="AK239" s="47">
        <v>0</v>
      </c>
      <c r="AL239" s="47">
        <v>214443</v>
      </c>
      <c r="AM239" s="47"/>
      <c r="AN239" s="122"/>
      <c r="AO239" s="47">
        <v>5333929</v>
      </c>
      <c r="AP239" s="47">
        <v>0</v>
      </c>
      <c r="AQ239" s="47">
        <v>2177288</v>
      </c>
      <c r="AR239" s="47">
        <v>0</v>
      </c>
      <c r="AS239" s="47">
        <v>0</v>
      </c>
      <c r="AT239" s="47">
        <v>0</v>
      </c>
      <c r="AU239" s="85">
        <v>0</v>
      </c>
      <c r="AV239" s="88"/>
      <c r="AW239" s="80">
        <v>0.71</v>
      </c>
      <c r="AX239" s="80">
        <v>0.28999999999999998</v>
      </c>
      <c r="AY239" s="50" t="s">
        <v>95</v>
      </c>
      <c r="AZ239" s="91" t="s">
        <v>95</v>
      </c>
      <c r="BA239" s="88" t="s">
        <v>268</v>
      </c>
      <c r="BB239" s="78">
        <v>83</v>
      </c>
      <c r="BC239" s="75">
        <v>6675388</v>
      </c>
      <c r="BD239" s="75">
        <v>4318351</v>
      </c>
      <c r="BE239" s="75">
        <v>8759423</v>
      </c>
      <c r="BF239" s="75">
        <v>19853164</v>
      </c>
      <c r="BG239" s="50" t="s">
        <v>42</v>
      </c>
      <c r="BH239" s="78">
        <v>83</v>
      </c>
      <c r="BI239" s="130" t="s">
        <v>283</v>
      </c>
      <c r="BJ239" s="213" t="s">
        <v>46</v>
      </c>
    </row>
    <row r="240" spans="1:62" s="51" customFormat="1" ht="11.25" customHeight="1" x14ac:dyDescent="0.15">
      <c r="A240" s="216" t="s">
        <v>64</v>
      </c>
      <c r="B240" s="52" t="s">
        <v>62</v>
      </c>
      <c r="C240" s="52" t="s">
        <v>63</v>
      </c>
      <c r="D240" s="52" t="s">
        <v>65</v>
      </c>
      <c r="E240" s="52" t="s">
        <v>66</v>
      </c>
      <c r="F240" s="53"/>
      <c r="G240" s="52">
        <v>24000</v>
      </c>
      <c r="H240" s="47">
        <v>10000</v>
      </c>
      <c r="I240" s="47">
        <v>698</v>
      </c>
      <c r="J240" s="47">
        <v>135</v>
      </c>
      <c r="K240" s="47">
        <v>26</v>
      </c>
      <c r="L240" s="47">
        <v>21</v>
      </c>
      <c r="M240" s="47">
        <v>537</v>
      </c>
      <c r="N240" s="47">
        <v>1</v>
      </c>
      <c r="O240" s="47">
        <v>58</v>
      </c>
      <c r="P240" s="47">
        <v>0</v>
      </c>
      <c r="Q240" s="47">
        <v>0</v>
      </c>
      <c r="R240" s="47">
        <v>0</v>
      </c>
      <c r="S240" s="47">
        <v>0</v>
      </c>
      <c r="T240" s="47">
        <v>0</v>
      </c>
      <c r="U240" s="47">
        <v>0</v>
      </c>
      <c r="V240" s="47">
        <v>0</v>
      </c>
      <c r="W240" s="47">
        <v>0</v>
      </c>
      <c r="X240" s="47">
        <v>0</v>
      </c>
      <c r="Y240" s="47">
        <v>839</v>
      </c>
      <c r="Z240" s="47">
        <v>0</v>
      </c>
      <c r="AA240" s="80">
        <v>0.96</v>
      </c>
      <c r="AB240" s="80">
        <v>0</v>
      </c>
      <c r="AC240" s="80">
        <v>0.04</v>
      </c>
      <c r="AD240" s="47">
        <v>131</v>
      </c>
      <c r="AE240" s="47">
        <v>162000</v>
      </c>
      <c r="AF240" s="47">
        <v>130</v>
      </c>
      <c r="AG240" s="85">
        <v>6650000</v>
      </c>
      <c r="AH240" s="88"/>
      <c r="AI240" s="121">
        <v>111000</v>
      </c>
      <c r="AJ240" s="47">
        <v>22</v>
      </c>
      <c r="AK240" s="47">
        <v>9000</v>
      </c>
      <c r="AL240" s="47">
        <v>45000</v>
      </c>
      <c r="AM240" s="47">
        <v>0</v>
      </c>
      <c r="AN240" s="122"/>
      <c r="AO240" s="47">
        <v>0</v>
      </c>
      <c r="AP240" s="47">
        <v>0</v>
      </c>
      <c r="AQ240" s="47">
        <v>1900000</v>
      </c>
      <c r="AR240" s="47">
        <v>11000</v>
      </c>
      <c r="AS240" s="47">
        <v>0</v>
      </c>
      <c r="AT240" s="47">
        <v>486000</v>
      </c>
      <c r="AU240" s="85">
        <v>0</v>
      </c>
      <c r="AV240" s="88"/>
      <c r="AW240" s="80">
        <v>0.7</v>
      </c>
      <c r="AX240" s="80">
        <v>0.3</v>
      </c>
      <c r="AY240" s="50" t="s">
        <v>50</v>
      </c>
      <c r="AZ240" s="91" t="s">
        <v>50</v>
      </c>
      <c r="BA240" s="88" t="s">
        <v>67</v>
      </c>
      <c r="BB240" s="78">
        <v>52</v>
      </c>
      <c r="BC240" s="75">
        <v>3400000</v>
      </c>
      <c r="BD240" s="75">
        <v>7900000</v>
      </c>
      <c r="BE240" s="75">
        <v>11000000</v>
      </c>
      <c r="BF240" s="75">
        <v>22300000</v>
      </c>
      <c r="BG240" s="50" t="s">
        <v>42</v>
      </c>
      <c r="BH240" s="78">
        <v>57.56</v>
      </c>
      <c r="BI240" s="130"/>
      <c r="BJ240" s="213" t="s">
        <v>46</v>
      </c>
    </row>
    <row r="241" spans="1:62" s="51" customFormat="1" ht="11.25" customHeight="1" x14ac:dyDescent="0.15">
      <c r="A241" s="216" t="s">
        <v>156</v>
      </c>
      <c r="B241" s="52" t="s">
        <v>173</v>
      </c>
      <c r="C241" s="52" t="s">
        <v>190</v>
      </c>
      <c r="D241" s="52" t="s">
        <v>208</v>
      </c>
      <c r="E241" s="52" t="s">
        <v>228</v>
      </c>
      <c r="F241" s="53"/>
      <c r="G241" s="52">
        <v>13706</v>
      </c>
      <c r="H241" s="47">
        <v>5397</v>
      </c>
      <c r="I241" s="47">
        <v>319</v>
      </c>
      <c r="J241" s="47">
        <v>50</v>
      </c>
      <c r="K241" s="47">
        <v>13</v>
      </c>
      <c r="L241" s="47">
        <v>2</v>
      </c>
      <c r="M241" s="47">
        <v>38</v>
      </c>
      <c r="N241" s="47">
        <v>0</v>
      </c>
      <c r="O241" s="47">
        <v>319</v>
      </c>
      <c r="P241" s="47">
        <v>0</v>
      </c>
      <c r="Q241" s="47">
        <v>0</v>
      </c>
      <c r="R241" s="47">
        <v>0</v>
      </c>
      <c r="S241" s="47">
        <v>0</v>
      </c>
      <c r="T241" s="47">
        <v>0</v>
      </c>
      <c r="U241" s="47">
        <v>0</v>
      </c>
      <c r="V241" s="47">
        <v>0</v>
      </c>
      <c r="W241" s="47">
        <v>0</v>
      </c>
      <c r="X241" s="47">
        <v>0</v>
      </c>
      <c r="Y241" s="47">
        <v>429</v>
      </c>
      <c r="Z241" s="47">
        <v>37</v>
      </c>
      <c r="AA241" s="80">
        <v>1</v>
      </c>
      <c r="AB241" s="80">
        <v>0</v>
      </c>
      <c r="AC241" s="80">
        <v>0</v>
      </c>
      <c r="AD241" s="47">
        <v>8</v>
      </c>
      <c r="AE241" s="47">
        <v>3000</v>
      </c>
      <c r="AF241" s="47">
        <v>15</v>
      </c>
      <c r="AG241" s="85">
        <v>568000</v>
      </c>
      <c r="AH241" s="88"/>
      <c r="AI241" s="121">
        <v>859</v>
      </c>
      <c r="AJ241" s="47">
        <v>0</v>
      </c>
      <c r="AK241" s="47">
        <v>0</v>
      </c>
      <c r="AL241" s="47">
        <v>59111</v>
      </c>
      <c r="AM241" s="47">
        <v>1397</v>
      </c>
      <c r="AN241" s="122" t="s">
        <v>269</v>
      </c>
      <c r="AO241" s="47">
        <v>263246</v>
      </c>
      <c r="AP241" s="47">
        <v>0</v>
      </c>
      <c r="AQ241" s="47">
        <v>5329</v>
      </c>
      <c r="AR241" s="47">
        <v>21988</v>
      </c>
      <c r="AS241" s="47">
        <v>0</v>
      </c>
      <c r="AT241" s="47">
        <v>0</v>
      </c>
      <c r="AU241" s="85">
        <v>0</v>
      </c>
      <c r="AV241" s="88"/>
      <c r="AW241" s="80">
        <v>0.95</v>
      </c>
      <c r="AX241" s="80">
        <v>0.05</v>
      </c>
      <c r="AY241" s="50" t="s">
        <v>41</v>
      </c>
      <c r="AZ241" s="91" t="s">
        <v>41</v>
      </c>
      <c r="BA241" s="88" t="s">
        <v>270</v>
      </c>
      <c r="BB241" s="78">
        <v>51.31</v>
      </c>
      <c r="BC241" s="75">
        <v>913484</v>
      </c>
      <c r="BD241" s="75">
        <v>2351597</v>
      </c>
      <c r="BE241" s="75">
        <v>1809527</v>
      </c>
      <c r="BF241" s="75">
        <v>5074608</v>
      </c>
      <c r="BG241" s="50" t="s">
        <v>42</v>
      </c>
      <c r="BH241" s="78">
        <v>49.95</v>
      </c>
      <c r="BI241" s="130"/>
      <c r="BJ241" s="213" t="s">
        <v>46</v>
      </c>
    </row>
    <row r="242" spans="1:62" s="51" customFormat="1" ht="11.25" customHeight="1" x14ac:dyDescent="0.15">
      <c r="A242" s="216" t="s">
        <v>334</v>
      </c>
      <c r="B242" s="52" t="s">
        <v>335</v>
      </c>
      <c r="C242" s="52" t="s">
        <v>336</v>
      </c>
      <c r="D242" s="52" t="s">
        <v>337</v>
      </c>
      <c r="E242" s="52" t="s">
        <v>338</v>
      </c>
      <c r="F242" s="53"/>
      <c r="G242" s="52">
        <v>9366</v>
      </c>
      <c r="H242" s="47">
        <v>4600</v>
      </c>
      <c r="I242" s="47">
        <v>335</v>
      </c>
      <c r="J242" s="47">
        <v>22</v>
      </c>
      <c r="K242" s="47">
        <v>2</v>
      </c>
      <c r="L242" s="47">
        <v>3</v>
      </c>
      <c r="M242" s="47">
        <v>503</v>
      </c>
      <c r="N242" s="47">
        <v>6</v>
      </c>
      <c r="O242" s="47">
        <v>165</v>
      </c>
      <c r="P242" s="47"/>
      <c r="Q242" s="47">
        <v>401</v>
      </c>
      <c r="R242" s="47">
        <v>1</v>
      </c>
      <c r="S242" s="47"/>
      <c r="T242" s="47"/>
      <c r="U242" s="47">
        <v>300</v>
      </c>
      <c r="V242" s="47"/>
      <c r="W242" s="47"/>
      <c r="X242" s="47"/>
      <c r="Y242" s="47">
        <v>664</v>
      </c>
      <c r="Z242" s="47"/>
      <c r="AA242" s="80">
        <v>0.46</v>
      </c>
      <c r="AB242" s="80">
        <v>0.54</v>
      </c>
      <c r="AC242" s="80">
        <v>0</v>
      </c>
      <c r="AD242" s="47">
        <v>107</v>
      </c>
      <c r="AE242" s="47">
        <v>209630</v>
      </c>
      <c r="AF242" s="47">
        <v>44</v>
      </c>
      <c r="AG242" s="85">
        <v>232000</v>
      </c>
      <c r="AH242" s="88"/>
      <c r="AI242" s="123"/>
      <c r="AJ242" s="47">
        <v>201292.6</v>
      </c>
      <c r="AK242" s="47"/>
      <c r="AL242" s="47">
        <v>75726.98</v>
      </c>
      <c r="AM242" s="47">
        <v>43.34</v>
      </c>
      <c r="AN242" s="122" t="s">
        <v>339</v>
      </c>
      <c r="AO242" s="49" t="s">
        <v>275</v>
      </c>
      <c r="AP242" s="47">
        <v>87530</v>
      </c>
      <c r="AQ242" s="47">
        <v>40930</v>
      </c>
      <c r="AR242" s="47"/>
      <c r="AS242" s="47">
        <v>163733</v>
      </c>
      <c r="AT242" s="47"/>
      <c r="AU242" s="85"/>
      <c r="AV242" s="88"/>
      <c r="AW242" s="80">
        <v>0.86</v>
      </c>
      <c r="AX242" s="80">
        <v>0.14000000000000001</v>
      </c>
      <c r="AY242" s="50" t="s">
        <v>50</v>
      </c>
      <c r="AZ242" s="91" t="s">
        <v>50</v>
      </c>
      <c r="BA242" s="88"/>
      <c r="BB242" s="78">
        <v>57.16</v>
      </c>
      <c r="BC242" s="75">
        <v>10805040.880000001</v>
      </c>
      <c r="BD242" s="75">
        <v>5978000</v>
      </c>
      <c r="BE242" s="75">
        <v>12123842.779999999</v>
      </c>
      <c r="BF242" s="75">
        <v>29162864.02</v>
      </c>
      <c r="BG242" s="50" t="s">
        <v>42</v>
      </c>
      <c r="BH242" s="78">
        <v>60.16</v>
      </c>
      <c r="BI242" s="130"/>
      <c r="BJ242" s="213" t="s">
        <v>42</v>
      </c>
    </row>
    <row r="243" spans="1:62" s="51" customFormat="1" ht="11.25" customHeight="1" x14ac:dyDescent="0.15">
      <c r="A243" s="216" t="s">
        <v>157</v>
      </c>
      <c r="B243" s="52" t="s">
        <v>57</v>
      </c>
      <c r="C243" s="52" t="s">
        <v>58</v>
      </c>
      <c r="D243" s="52" t="s">
        <v>59</v>
      </c>
      <c r="E243" s="52" t="s">
        <v>60</v>
      </c>
      <c r="F243" s="53"/>
      <c r="G243" s="52">
        <v>13295</v>
      </c>
      <c r="H243" s="47">
        <v>8410</v>
      </c>
      <c r="I243" s="47">
        <v>550</v>
      </c>
      <c r="J243" s="47">
        <v>5</v>
      </c>
      <c r="K243" s="47">
        <v>3</v>
      </c>
      <c r="L243" s="47">
        <v>0</v>
      </c>
      <c r="M243" s="47">
        <v>50</v>
      </c>
      <c r="N243" s="47">
        <v>25</v>
      </c>
      <c r="O243" s="47">
        <v>275</v>
      </c>
      <c r="P243" s="47">
        <v>0</v>
      </c>
      <c r="Q243" s="47">
        <v>1792</v>
      </c>
      <c r="R243" s="47">
        <v>0</v>
      </c>
      <c r="S243" s="47">
        <v>0</v>
      </c>
      <c r="T243" s="47">
        <v>0</v>
      </c>
      <c r="U243" s="47">
        <v>0</v>
      </c>
      <c r="V243" s="47">
        <v>0</v>
      </c>
      <c r="W243" s="47">
        <v>0</v>
      </c>
      <c r="X243" s="47">
        <v>0</v>
      </c>
      <c r="Y243" s="47">
        <v>700</v>
      </c>
      <c r="Z243" s="47">
        <v>150</v>
      </c>
      <c r="AA243" s="80">
        <v>1</v>
      </c>
      <c r="AB243" s="80">
        <v>0</v>
      </c>
      <c r="AC243" s="80">
        <v>0</v>
      </c>
      <c r="AD243" s="47">
        <v>66</v>
      </c>
      <c r="AE243" s="47">
        <v>228585</v>
      </c>
      <c r="AF243" s="47">
        <v>66</v>
      </c>
      <c r="AG243" s="85">
        <v>858810</v>
      </c>
      <c r="AH243" s="88"/>
      <c r="AI243" s="121">
        <v>470973</v>
      </c>
      <c r="AJ243" s="47">
        <v>0</v>
      </c>
      <c r="AK243" s="47">
        <v>0</v>
      </c>
      <c r="AL243" s="47">
        <v>2514</v>
      </c>
      <c r="AM243" s="47">
        <v>0</v>
      </c>
      <c r="AN243" s="122"/>
      <c r="AO243" s="47">
        <v>938953</v>
      </c>
      <c r="AP243" s="47">
        <v>1167018</v>
      </c>
      <c r="AQ243" s="47">
        <v>0</v>
      </c>
      <c r="AR243" s="47">
        <v>0</v>
      </c>
      <c r="AS243" s="47">
        <v>0</v>
      </c>
      <c r="AT243" s="47">
        <v>0</v>
      </c>
      <c r="AU243" s="85">
        <v>0</v>
      </c>
      <c r="AV243" s="88"/>
      <c r="AW243" s="80">
        <v>0.5</v>
      </c>
      <c r="AX243" s="80">
        <v>0.5</v>
      </c>
      <c r="AY243" s="50" t="s">
        <v>50</v>
      </c>
      <c r="AZ243" s="91" t="s">
        <v>41</v>
      </c>
      <c r="BA243" s="88" t="s">
        <v>61</v>
      </c>
      <c r="BB243" s="78">
        <v>62</v>
      </c>
      <c r="BC243" s="75"/>
      <c r="BD243" s="75"/>
      <c r="BE243" s="75">
        <v>26023573</v>
      </c>
      <c r="BF243" s="75">
        <v>127928431</v>
      </c>
      <c r="BG243" s="50" t="s">
        <v>42</v>
      </c>
      <c r="BH243" s="78">
        <v>70</v>
      </c>
      <c r="BI243" s="130"/>
      <c r="BJ243" s="213" t="s">
        <v>46</v>
      </c>
    </row>
    <row r="244" spans="1:62" s="51" customFormat="1" ht="11.25" customHeight="1" x14ac:dyDescent="0.15">
      <c r="A244" s="325" t="s">
        <v>355</v>
      </c>
      <c r="B244" s="52"/>
      <c r="C244" s="52"/>
      <c r="D244" s="52"/>
      <c r="E244" s="52"/>
      <c r="F244" s="53"/>
      <c r="G244" s="52"/>
      <c r="H244" s="47"/>
      <c r="I244" s="47"/>
      <c r="J244" s="47"/>
      <c r="K244" s="47"/>
      <c r="L244" s="47"/>
      <c r="M244" s="47"/>
      <c r="N244" s="47"/>
      <c r="O244" s="47"/>
      <c r="P244" s="47"/>
      <c r="Q244" s="47"/>
      <c r="R244" s="47"/>
      <c r="S244" s="47"/>
      <c r="T244" s="47"/>
      <c r="U244" s="47"/>
      <c r="V244" s="47"/>
      <c r="W244" s="47"/>
      <c r="X244" s="47"/>
      <c r="Y244" s="47"/>
      <c r="Z244" s="47"/>
      <c r="AA244" s="80"/>
      <c r="AB244" s="80"/>
      <c r="AC244" s="80"/>
      <c r="AD244" s="47"/>
      <c r="AE244" s="47"/>
      <c r="AF244" s="47"/>
      <c r="AG244" s="85"/>
      <c r="AH244" s="88"/>
      <c r="AI244" s="121"/>
      <c r="AJ244" s="47"/>
      <c r="AK244" s="47"/>
      <c r="AL244" s="47"/>
      <c r="AM244" s="47"/>
      <c r="AN244" s="122"/>
      <c r="AO244" s="47"/>
      <c r="AP244" s="47"/>
      <c r="AQ244" s="47"/>
      <c r="AR244" s="47"/>
      <c r="AS244" s="47"/>
      <c r="AT244" s="47"/>
      <c r="AU244" s="85"/>
      <c r="AV244" s="88"/>
      <c r="AW244" s="80"/>
      <c r="AX244" s="80"/>
      <c r="AY244" s="50"/>
      <c r="AZ244" s="91"/>
      <c r="BA244" s="88"/>
      <c r="BB244" s="78"/>
      <c r="BC244" s="75"/>
      <c r="BD244" s="75"/>
      <c r="BE244" s="75"/>
      <c r="BF244" s="75"/>
      <c r="BG244" s="50"/>
      <c r="BH244" s="78"/>
      <c r="BI244" s="130"/>
      <c r="BJ244" s="213"/>
    </row>
    <row r="245" spans="1:62" s="51" customFormat="1" ht="11.25" customHeight="1" x14ac:dyDescent="0.15">
      <c r="A245" s="216" t="s">
        <v>100</v>
      </c>
      <c r="B245" s="52" t="s">
        <v>98</v>
      </c>
      <c r="C245" s="52" t="s">
        <v>99</v>
      </c>
      <c r="D245" s="52" t="s">
        <v>101</v>
      </c>
      <c r="E245" s="52" t="s">
        <v>102</v>
      </c>
      <c r="F245" s="53"/>
      <c r="G245" s="52">
        <v>43546</v>
      </c>
      <c r="H245" s="47"/>
      <c r="I245" s="47">
        <v>1462</v>
      </c>
      <c r="J245" s="47">
        <v>37</v>
      </c>
      <c r="K245" s="47">
        <v>41</v>
      </c>
      <c r="L245" s="47">
        <v>62</v>
      </c>
      <c r="M245" s="47">
        <v>1462</v>
      </c>
      <c r="N245" s="47">
        <v>133</v>
      </c>
      <c r="O245" s="47">
        <v>1315</v>
      </c>
      <c r="P245" s="47"/>
      <c r="Q245" s="47"/>
      <c r="R245" s="47"/>
      <c r="S245" s="47"/>
      <c r="T245" s="47"/>
      <c r="U245" s="47"/>
      <c r="V245" s="47"/>
      <c r="W245" s="47"/>
      <c r="X245" s="47"/>
      <c r="Y245" s="47">
        <v>3385</v>
      </c>
      <c r="Z245" s="47">
        <v>365</v>
      </c>
      <c r="AA245" s="80">
        <v>0.84</v>
      </c>
      <c r="AB245" s="80">
        <v>0</v>
      </c>
      <c r="AC245" s="80">
        <v>0.16</v>
      </c>
      <c r="AD245" s="47">
        <v>257</v>
      </c>
      <c r="AE245" s="47">
        <v>490180</v>
      </c>
      <c r="AF245" s="47">
        <v>60</v>
      </c>
      <c r="AG245" s="85">
        <v>1100000</v>
      </c>
      <c r="AH245" s="88" t="s">
        <v>103</v>
      </c>
      <c r="AI245" s="121">
        <v>1106185</v>
      </c>
      <c r="AJ245" s="47"/>
      <c r="AK245" s="47"/>
      <c r="AL245" s="47">
        <v>16725</v>
      </c>
      <c r="AM245" s="47">
        <v>79800</v>
      </c>
      <c r="AN245" s="122" t="s">
        <v>104</v>
      </c>
      <c r="AO245" s="47">
        <v>1156515</v>
      </c>
      <c r="AP245" s="47">
        <v>69050</v>
      </c>
      <c r="AQ245" s="47">
        <v>201525</v>
      </c>
      <c r="AR245" s="47"/>
      <c r="AS245" s="47"/>
      <c r="AT245" s="47">
        <v>600</v>
      </c>
      <c r="AU245" s="85"/>
      <c r="AV245" s="88"/>
      <c r="AW245" s="80">
        <v>1</v>
      </c>
      <c r="AX245" s="80">
        <v>0</v>
      </c>
      <c r="AY245" s="50" t="s">
        <v>95</v>
      </c>
      <c r="AZ245" s="91" t="s">
        <v>95</v>
      </c>
      <c r="BA245" s="88" t="s">
        <v>105</v>
      </c>
      <c r="BB245" s="78">
        <v>57.87</v>
      </c>
      <c r="BC245" s="75">
        <v>169000000</v>
      </c>
      <c r="BD245" s="75">
        <v>42000000</v>
      </c>
      <c r="BE245" s="75">
        <v>57000000</v>
      </c>
      <c r="BF245" s="75">
        <v>330000000</v>
      </c>
      <c r="BG245" s="50" t="s">
        <v>42</v>
      </c>
      <c r="BH245" s="78">
        <v>62.29</v>
      </c>
      <c r="BI245" s="130" t="s">
        <v>106</v>
      </c>
      <c r="BJ245" s="213" t="s">
        <v>42</v>
      </c>
    </row>
    <row r="246" spans="1:62" s="51" customFormat="1" ht="11.25" customHeight="1" x14ac:dyDescent="0.15">
      <c r="A246" s="325" t="s">
        <v>356</v>
      </c>
      <c r="B246" s="52"/>
      <c r="C246" s="52"/>
      <c r="D246" s="52"/>
      <c r="E246" s="52"/>
      <c r="F246" s="53"/>
      <c r="G246" s="52"/>
      <c r="H246" s="47"/>
      <c r="I246" s="47"/>
      <c r="J246" s="47"/>
      <c r="K246" s="47"/>
      <c r="L246" s="47"/>
      <c r="M246" s="47"/>
      <c r="N246" s="47"/>
      <c r="O246" s="47"/>
      <c r="P246" s="47"/>
      <c r="Q246" s="47"/>
      <c r="R246" s="47"/>
      <c r="S246" s="47"/>
      <c r="T246" s="47"/>
      <c r="U246" s="47"/>
      <c r="V246" s="47"/>
      <c r="W246" s="47"/>
      <c r="X246" s="47"/>
      <c r="Y246" s="47"/>
      <c r="Z246" s="47"/>
      <c r="AA246" s="80"/>
      <c r="AB246" s="80"/>
      <c r="AC246" s="80"/>
      <c r="AD246" s="47"/>
      <c r="AE246" s="47"/>
      <c r="AF246" s="47"/>
      <c r="AG246" s="85"/>
      <c r="AH246" s="88"/>
      <c r="AI246" s="121"/>
      <c r="AJ246" s="47"/>
      <c r="AK246" s="47"/>
      <c r="AL246" s="47"/>
      <c r="AM246" s="47"/>
      <c r="AN246" s="122"/>
      <c r="AO246" s="47"/>
      <c r="AP246" s="47"/>
      <c r="AQ246" s="47"/>
      <c r="AR246" s="47"/>
      <c r="AS246" s="47"/>
      <c r="AT246" s="47"/>
      <c r="AU246" s="85"/>
      <c r="AV246" s="88"/>
      <c r="AW246" s="80"/>
      <c r="AX246" s="80"/>
      <c r="AY246" s="50"/>
      <c r="AZ246" s="91"/>
      <c r="BA246" s="88"/>
      <c r="BB246" s="78"/>
      <c r="BC246" s="75"/>
      <c r="BD246" s="75"/>
      <c r="BE246" s="75"/>
      <c r="BF246" s="75"/>
      <c r="BG246" s="50"/>
      <c r="BH246" s="78"/>
      <c r="BI246" s="130"/>
      <c r="BJ246" s="213"/>
    </row>
    <row r="247" spans="1:62" s="51" customFormat="1" ht="11.25" customHeight="1" x14ac:dyDescent="0.15">
      <c r="A247" s="216" t="s">
        <v>143</v>
      </c>
      <c r="B247" s="52" t="s">
        <v>174</v>
      </c>
      <c r="C247" s="52" t="s">
        <v>191</v>
      </c>
      <c r="D247" s="52" t="s">
        <v>209</v>
      </c>
      <c r="E247" s="52" t="s">
        <v>229</v>
      </c>
      <c r="F247" s="53"/>
      <c r="G247" s="52">
        <v>17049</v>
      </c>
      <c r="H247" s="47">
        <v>8525</v>
      </c>
      <c r="I247" s="47">
        <v>361</v>
      </c>
      <c r="J247" s="47">
        <v>25</v>
      </c>
      <c r="K247" s="47">
        <v>63</v>
      </c>
      <c r="L247" s="47">
        <v>25</v>
      </c>
      <c r="M247" s="47">
        <v>209</v>
      </c>
      <c r="N247" s="47">
        <v>234</v>
      </c>
      <c r="O247" s="47">
        <v>360</v>
      </c>
      <c r="P247" s="47">
        <v>3</v>
      </c>
      <c r="Q247" s="47"/>
      <c r="R247" s="47"/>
      <c r="S247" s="47"/>
      <c r="T247" s="47"/>
      <c r="U247" s="47"/>
      <c r="V247" s="47"/>
      <c r="W247" s="47"/>
      <c r="X247" s="47"/>
      <c r="Y247" s="47">
        <v>371</v>
      </c>
      <c r="Z247" s="47">
        <v>0</v>
      </c>
      <c r="AA247" s="80">
        <v>0.98</v>
      </c>
      <c r="AB247" s="80">
        <v>0</v>
      </c>
      <c r="AC247" s="80">
        <v>0.02</v>
      </c>
      <c r="AD247" s="47">
        <v>70</v>
      </c>
      <c r="AE247" s="47">
        <v>91150</v>
      </c>
      <c r="AF247" s="47">
        <v>84</v>
      </c>
      <c r="AG247" s="85">
        <v>1435000</v>
      </c>
      <c r="AH247" s="88" t="s">
        <v>243</v>
      </c>
      <c r="AI247" s="121">
        <v>42256</v>
      </c>
      <c r="AJ247" s="47">
        <v>0</v>
      </c>
      <c r="AK247" s="47">
        <v>0</v>
      </c>
      <c r="AL247" s="47">
        <v>51549</v>
      </c>
      <c r="AM247" s="47"/>
      <c r="AN247" s="122"/>
      <c r="AO247" s="47">
        <v>1818415</v>
      </c>
      <c r="AP247" s="47">
        <v>0</v>
      </c>
      <c r="AQ247" s="47">
        <v>0</v>
      </c>
      <c r="AR247" s="47">
        <v>5730</v>
      </c>
      <c r="AS247" s="47">
        <v>0</v>
      </c>
      <c r="AT247" s="47">
        <v>468989</v>
      </c>
      <c r="AU247" s="85"/>
      <c r="AV247" s="88"/>
      <c r="AW247" s="80">
        <v>0.8</v>
      </c>
      <c r="AX247" s="80">
        <v>0.2</v>
      </c>
      <c r="AY247" s="50" t="s">
        <v>50</v>
      </c>
      <c r="AZ247" s="91" t="s">
        <v>95</v>
      </c>
      <c r="BA247" s="88" t="s">
        <v>271</v>
      </c>
      <c r="BB247" s="78">
        <v>82</v>
      </c>
      <c r="BC247" s="75">
        <v>9000932</v>
      </c>
      <c r="BD247" s="75">
        <v>7316181</v>
      </c>
      <c r="BE247" s="75">
        <v>4195364</v>
      </c>
      <c r="BF247" s="75">
        <v>20710725</v>
      </c>
      <c r="BG247" s="50" t="s">
        <v>42</v>
      </c>
      <c r="BH247" s="78">
        <v>77</v>
      </c>
      <c r="BI247" s="130" t="s">
        <v>284</v>
      </c>
      <c r="BJ247" s="213" t="s">
        <v>42</v>
      </c>
    </row>
    <row r="248" spans="1:62" s="51" customFormat="1" ht="11.25" customHeight="1" x14ac:dyDescent="0.15">
      <c r="A248" s="216" t="s">
        <v>116</v>
      </c>
      <c r="B248" s="52" t="s">
        <v>114</v>
      </c>
      <c r="C248" s="52" t="s">
        <v>115</v>
      </c>
      <c r="D248" s="52" t="s">
        <v>117</v>
      </c>
      <c r="E248" s="52" t="s">
        <v>118</v>
      </c>
      <c r="F248" s="53"/>
      <c r="G248" s="52">
        <v>43337</v>
      </c>
      <c r="H248" s="47">
        <v>19232</v>
      </c>
      <c r="I248" s="47">
        <v>1610</v>
      </c>
      <c r="J248" s="47">
        <v>57</v>
      </c>
      <c r="K248" s="47">
        <v>9</v>
      </c>
      <c r="L248" s="47">
        <v>3</v>
      </c>
      <c r="M248" s="47">
        <v>362</v>
      </c>
      <c r="N248" s="47">
        <v>182</v>
      </c>
      <c r="O248" s="47">
        <v>1610</v>
      </c>
      <c r="P248" s="47">
        <v>3</v>
      </c>
      <c r="Q248" s="47">
        <v>12</v>
      </c>
      <c r="R248" s="47">
        <v>0</v>
      </c>
      <c r="S248" s="47">
        <v>0</v>
      </c>
      <c r="T248" s="47">
        <v>0</v>
      </c>
      <c r="U248" s="47">
        <v>0</v>
      </c>
      <c r="V248" s="47">
        <v>0</v>
      </c>
      <c r="W248" s="47">
        <v>0</v>
      </c>
      <c r="X248" s="47">
        <v>0</v>
      </c>
      <c r="Y248" s="47">
        <v>2668</v>
      </c>
      <c r="Z248" s="47">
        <v>420</v>
      </c>
      <c r="AA248" s="80">
        <v>0.99</v>
      </c>
      <c r="AB248" s="80">
        <v>0</v>
      </c>
      <c r="AC248" s="80">
        <v>0.01</v>
      </c>
      <c r="AD248" s="47">
        <v>233</v>
      </c>
      <c r="AE248" s="47">
        <v>738098</v>
      </c>
      <c r="AF248" s="47">
        <v>206</v>
      </c>
      <c r="AG248" s="85">
        <v>2812000</v>
      </c>
      <c r="AH248" s="88"/>
      <c r="AI248" s="121">
        <v>949313</v>
      </c>
      <c r="AJ248" s="47">
        <v>0</v>
      </c>
      <c r="AK248" s="47">
        <v>0</v>
      </c>
      <c r="AL248" s="47">
        <v>16754</v>
      </c>
      <c r="AM248" s="47">
        <v>0</v>
      </c>
      <c r="AN248" s="122"/>
      <c r="AO248" s="47">
        <v>8394084</v>
      </c>
      <c r="AP248" s="47">
        <v>1632487</v>
      </c>
      <c r="AQ248" s="47">
        <v>0</v>
      </c>
      <c r="AR248" s="47">
        <v>0</v>
      </c>
      <c r="AS248" s="47">
        <v>171338</v>
      </c>
      <c r="AT248" s="47">
        <v>790345</v>
      </c>
      <c r="AU248" s="85">
        <v>17374</v>
      </c>
      <c r="AV248" s="88" t="s">
        <v>119</v>
      </c>
      <c r="AW248" s="80">
        <v>0.76</v>
      </c>
      <c r="AX248" s="80">
        <v>0.24</v>
      </c>
      <c r="AY248" s="50" t="s">
        <v>41</v>
      </c>
      <c r="AZ248" s="91" t="s">
        <v>41</v>
      </c>
      <c r="BA248" s="88" t="s">
        <v>120</v>
      </c>
      <c r="BB248" s="78">
        <v>76.28</v>
      </c>
      <c r="BC248" s="75">
        <v>21412761</v>
      </c>
      <c r="BD248" s="75">
        <v>36161515</v>
      </c>
      <c r="BE248" s="75">
        <v>63272939</v>
      </c>
      <c r="BF248" s="75">
        <v>120847215</v>
      </c>
      <c r="BG248" s="50" t="s">
        <v>42</v>
      </c>
      <c r="BH248" s="78">
        <v>62.08</v>
      </c>
      <c r="BI248" s="130" t="s">
        <v>121</v>
      </c>
      <c r="BJ248" s="213" t="s">
        <v>46</v>
      </c>
    </row>
    <row r="249" spans="1:62" s="51" customFormat="1" ht="11.25" customHeight="1" x14ac:dyDescent="0.15">
      <c r="A249" s="325" t="s">
        <v>357</v>
      </c>
      <c r="B249" s="52"/>
      <c r="C249" s="52"/>
      <c r="D249" s="52"/>
      <c r="E249" s="52"/>
      <c r="F249" s="53"/>
      <c r="G249" s="52"/>
      <c r="H249" s="47"/>
      <c r="I249" s="47"/>
      <c r="J249" s="47"/>
      <c r="K249" s="47"/>
      <c r="L249" s="47"/>
      <c r="M249" s="47"/>
      <c r="N249" s="47"/>
      <c r="O249" s="47"/>
      <c r="P249" s="47"/>
      <c r="Q249" s="47"/>
      <c r="R249" s="47"/>
      <c r="S249" s="47"/>
      <c r="T249" s="47"/>
      <c r="U249" s="47"/>
      <c r="V249" s="47"/>
      <c r="W249" s="47"/>
      <c r="X249" s="47"/>
      <c r="Y249" s="47"/>
      <c r="Z249" s="47"/>
      <c r="AA249" s="80"/>
      <c r="AB249" s="80"/>
      <c r="AC249" s="80"/>
      <c r="AD249" s="47"/>
      <c r="AE249" s="47"/>
      <c r="AF249" s="47"/>
      <c r="AG249" s="85"/>
      <c r="AH249" s="88"/>
      <c r="AI249" s="121"/>
      <c r="AJ249" s="47"/>
      <c r="AK249" s="47"/>
      <c r="AL249" s="47"/>
      <c r="AM249" s="47"/>
      <c r="AN249" s="122"/>
      <c r="AO249" s="47"/>
      <c r="AP249" s="47"/>
      <c r="AQ249" s="47"/>
      <c r="AR249" s="47"/>
      <c r="AS249" s="47"/>
      <c r="AT249" s="47"/>
      <c r="AU249" s="85"/>
      <c r="AV249" s="88"/>
      <c r="AW249" s="80"/>
      <c r="AX249" s="80"/>
      <c r="AY249" s="50"/>
      <c r="AZ249" s="91"/>
      <c r="BA249" s="88"/>
      <c r="BB249" s="78"/>
      <c r="BC249" s="75"/>
      <c r="BD249" s="75"/>
      <c r="BE249" s="75"/>
      <c r="BF249" s="75"/>
      <c r="BG249" s="50"/>
      <c r="BH249" s="78"/>
      <c r="BI249" s="130"/>
      <c r="BJ249" s="213"/>
    </row>
    <row r="250" spans="1:62" s="51" customFormat="1" ht="11.25" customHeight="1" x14ac:dyDescent="0.15">
      <c r="A250" s="216" t="s">
        <v>144</v>
      </c>
      <c r="B250" s="52" t="s">
        <v>175</v>
      </c>
      <c r="C250" s="52" t="s">
        <v>192</v>
      </c>
      <c r="D250" s="52" t="s">
        <v>210</v>
      </c>
      <c r="E250" s="52" t="s">
        <v>230</v>
      </c>
      <c r="F250" s="53"/>
      <c r="G250" s="52">
        <v>19090</v>
      </c>
      <c r="H250" s="47">
        <v>8029</v>
      </c>
      <c r="I250" s="47">
        <v>437</v>
      </c>
      <c r="J250" s="47">
        <v>63</v>
      </c>
      <c r="K250" s="47">
        <v>29</v>
      </c>
      <c r="L250" s="47">
        <v>0</v>
      </c>
      <c r="M250" s="47">
        <v>314</v>
      </c>
      <c r="N250" s="47">
        <v>35</v>
      </c>
      <c r="O250" s="47"/>
      <c r="P250" s="47">
        <v>0</v>
      </c>
      <c r="Q250" s="47">
        <v>0</v>
      </c>
      <c r="R250" s="47">
        <v>0</v>
      </c>
      <c r="S250" s="47">
        <v>0</v>
      </c>
      <c r="T250" s="47">
        <v>0</v>
      </c>
      <c r="U250" s="47">
        <v>0</v>
      </c>
      <c r="V250" s="47">
        <v>0</v>
      </c>
      <c r="W250" s="47">
        <v>0</v>
      </c>
      <c r="X250" s="47">
        <v>0</v>
      </c>
      <c r="Y250" s="47">
        <v>950</v>
      </c>
      <c r="Z250" s="47">
        <v>46</v>
      </c>
      <c r="AA250" s="80">
        <v>1</v>
      </c>
      <c r="AB250" s="80">
        <v>0</v>
      </c>
      <c r="AC250" s="80">
        <v>0</v>
      </c>
      <c r="AD250" s="47">
        <v>3</v>
      </c>
      <c r="AE250" s="47">
        <v>1000</v>
      </c>
      <c r="AF250" s="47">
        <v>101</v>
      </c>
      <c r="AG250" s="85">
        <v>2031900</v>
      </c>
      <c r="AH250" s="88"/>
      <c r="AI250" s="121">
        <v>187</v>
      </c>
      <c r="AJ250" s="47">
        <v>0</v>
      </c>
      <c r="AK250" s="47">
        <v>0</v>
      </c>
      <c r="AL250" s="47">
        <v>136862</v>
      </c>
      <c r="AM250" s="47"/>
      <c r="AN250" s="122"/>
      <c r="AO250" s="47">
        <v>0</v>
      </c>
      <c r="AP250" s="47">
        <v>0</v>
      </c>
      <c r="AQ250" s="47">
        <v>2884705</v>
      </c>
      <c r="AR250" s="47">
        <v>0</v>
      </c>
      <c r="AS250" s="47">
        <v>0</v>
      </c>
      <c r="AT250" s="47">
        <v>0</v>
      </c>
      <c r="AU250" s="85"/>
      <c r="AV250" s="88"/>
      <c r="AW250" s="80">
        <v>0</v>
      </c>
      <c r="AX250" s="80">
        <v>1</v>
      </c>
      <c r="AY250" s="50" t="s">
        <v>41</v>
      </c>
      <c r="AZ250" s="91" t="s">
        <v>95</v>
      </c>
      <c r="BA250" s="88" t="s">
        <v>272</v>
      </c>
      <c r="BB250" s="78">
        <v>105</v>
      </c>
      <c r="BC250" s="75">
        <v>8224516</v>
      </c>
      <c r="BD250" s="75">
        <v>6094848</v>
      </c>
      <c r="BE250" s="75">
        <v>4625139</v>
      </c>
      <c r="BF250" s="75">
        <v>19326648</v>
      </c>
      <c r="BG250" s="50" t="s">
        <v>42</v>
      </c>
      <c r="BH250" s="78">
        <v>105</v>
      </c>
      <c r="BI250" s="130"/>
      <c r="BJ250" s="213" t="s">
        <v>46</v>
      </c>
    </row>
    <row r="251" spans="1:62" s="51" customFormat="1" ht="11.25" customHeight="1" x14ac:dyDescent="0.15">
      <c r="A251" s="216" t="s">
        <v>145</v>
      </c>
      <c r="B251" s="52" t="s">
        <v>47</v>
      </c>
      <c r="C251" s="52" t="s">
        <v>48</v>
      </c>
      <c r="D251" s="52" t="s">
        <v>49</v>
      </c>
      <c r="E251" s="52"/>
      <c r="F251" s="53"/>
      <c r="G251" s="52">
        <v>96000</v>
      </c>
      <c r="H251" s="47">
        <v>46000</v>
      </c>
      <c r="I251" s="47">
        <v>2454</v>
      </c>
      <c r="J251" s="47">
        <v>137</v>
      </c>
      <c r="K251" s="47">
        <v>24</v>
      </c>
      <c r="L251" s="47">
        <v>11</v>
      </c>
      <c r="M251" s="47">
        <v>1405</v>
      </c>
      <c r="N251" s="47">
        <v>0</v>
      </c>
      <c r="O251" s="47">
        <v>2454</v>
      </c>
      <c r="P251" s="47">
        <v>0</v>
      </c>
      <c r="Q251" s="47">
        <v>659</v>
      </c>
      <c r="R251" s="47">
        <v>0</v>
      </c>
      <c r="S251" s="47">
        <v>0</v>
      </c>
      <c r="T251" s="47">
        <v>0</v>
      </c>
      <c r="U251" s="47">
        <v>500</v>
      </c>
      <c r="V251" s="47">
        <v>0</v>
      </c>
      <c r="W251" s="47">
        <v>0</v>
      </c>
      <c r="X251" s="47">
        <v>0</v>
      </c>
      <c r="Y251" s="47">
        <v>4880</v>
      </c>
      <c r="Z251" s="47">
        <v>702</v>
      </c>
      <c r="AA251" s="80">
        <v>0.8</v>
      </c>
      <c r="AB251" s="80">
        <v>0.08</v>
      </c>
      <c r="AC251" s="80">
        <v>0.12</v>
      </c>
      <c r="AD251" s="47">
        <v>449</v>
      </c>
      <c r="AE251" s="47">
        <v>836000</v>
      </c>
      <c r="AF251" s="47">
        <v>62</v>
      </c>
      <c r="AG251" s="85">
        <v>901000</v>
      </c>
      <c r="AH251" s="88"/>
      <c r="AI251" s="121">
        <v>1100000</v>
      </c>
      <c r="AJ251" s="47">
        <v>0</v>
      </c>
      <c r="AK251" s="47">
        <v>0</v>
      </c>
      <c r="AL251" s="47">
        <v>858000</v>
      </c>
      <c r="AM251" s="47">
        <v>0</v>
      </c>
      <c r="AN251" s="122"/>
      <c r="AO251" s="47">
        <v>10800000</v>
      </c>
      <c r="AP251" s="47">
        <v>0</v>
      </c>
      <c r="AQ251" s="47">
        <v>0</v>
      </c>
      <c r="AR251" s="47">
        <v>0</v>
      </c>
      <c r="AS251" s="47">
        <v>0</v>
      </c>
      <c r="AT251" s="47">
        <v>0</v>
      </c>
      <c r="AU251" s="85">
        <v>0</v>
      </c>
      <c r="AV251" s="88"/>
      <c r="AW251" s="80">
        <v>1</v>
      </c>
      <c r="AX251" s="80">
        <v>0</v>
      </c>
      <c r="AY251" s="50" t="s">
        <v>41</v>
      </c>
      <c r="AZ251" s="91" t="s">
        <v>50</v>
      </c>
      <c r="BA251" s="88"/>
      <c r="BB251" s="78">
        <v>64.040000000000006</v>
      </c>
      <c r="BC251" s="75">
        <v>118000000</v>
      </c>
      <c r="BD251" s="75">
        <v>32900000</v>
      </c>
      <c r="BE251" s="75">
        <v>92700000</v>
      </c>
      <c r="BF251" s="75">
        <v>275000000</v>
      </c>
      <c r="BG251" s="50" t="s">
        <v>42</v>
      </c>
      <c r="BH251" s="78">
        <v>71.930000000000007</v>
      </c>
      <c r="BI251" s="130"/>
      <c r="BJ251" s="213" t="s">
        <v>42</v>
      </c>
    </row>
    <row r="252" spans="1:62" s="51" customFormat="1" ht="11.25" customHeight="1" x14ac:dyDescent="0.15">
      <c r="A252" s="216" t="s">
        <v>322</v>
      </c>
      <c r="B252" s="52" t="s">
        <v>323</v>
      </c>
      <c r="C252" s="52" t="s">
        <v>324</v>
      </c>
      <c r="D252" s="52" t="s">
        <v>325</v>
      </c>
      <c r="E252" s="52" t="s">
        <v>326</v>
      </c>
      <c r="F252" s="53"/>
      <c r="G252" s="52">
        <v>3300</v>
      </c>
      <c r="H252" s="47"/>
      <c r="I252" s="47">
        <v>110</v>
      </c>
      <c r="J252" s="47">
        <v>0</v>
      </c>
      <c r="K252" s="47">
        <v>1</v>
      </c>
      <c r="L252" s="47">
        <v>0</v>
      </c>
      <c r="M252" s="47">
        <v>65</v>
      </c>
      <c r="N252" s="47">
        <v>0</v>
      </c>
      <c r="O252" s="47">
        <v>100</v>
      </c>
      <c r="P252" s="47">
        <v>0</v>
      </c>
      <c r="Q252" s="47">
        <v>350</v>
      </c>
      <c r="R252" s="47">
        <v>0</v>
      </c>
      <c r="S252" s="47">
        <v>2</v>
      </c>
      <c r="T252" s="47">
        <v>0</v>
      </c>
      <c r="U252" s="47"/>
      <c r="V252" s="47">
        <v>0</v>
      </c>
      <c r="W252" s="47"/>
      <c r="X252" s="47">
        <v>0</v>
      </c>
      <c r="Y252" s="47">
        <v>150</v>
      </c>
      <c r="Z252" s="47">
        <v>0</v>
      </c>
      <c r="AA252" s="80">
        <v>1</v>
      </c>
      <c r="AB252" s="80">
        <v>0</v>
      </c>
      <c r="AC252" s="80">
        <v>0</v>
      </c>
      <c r="AD252" s="47">
        <v>14</v>
      </c>
      <c r="AE252" s="47">
        <v>35000</v>
      </c>
      <c r="AF252" s="47">
        <v>28</v>
      </c>
      <c r="AG252" s="85">
        <v>140000</v>
      </c>
      <c r="AH252" s="88"/>
      <c r="AI252" s="121">
        <v>82500</v>
      </c>
      <c r="AJ252" s="47">
        <v>0</v>
      </c>
      <c r="AK252" s="47">
        <v>0</v>
      </c>
      <c r="AL252" s="47">
        <v>12000</v>
      </c>
      <c r="AM252" s="47"/>
      <c r="AN252" s="122"/>
      <c r="AO252" s="47">
        <v>10000</v>
      </c>
      <c r="AP252" s="47">
        <v>5000</v>
      </c>
      <c r="AQ252" s="47">
        <v>5000</v>
      </c>
      <c r="AR252" s="47">
        <v>0</v>
      </c>
      <c r="AS252" s="47">
        <v>0</v>
      </c>
      <c r="AT252" s="47">
        <v>0</v>
      </c>
      <c r="AU252" s="85">
        <v>0</v>
      </c>
      <c r="AV252" s="88"/>
      <c r="AW252" s="80">
        <v>0.5</v>
      </c>
      <c r="AX252" s="80">
        <v>0.5</v>
      </c>
      <c r="AY252" s="50" t="s">
        <v>50</v>
      </c>
      <c r="AZ252" s="91" t="s">
        <v>50</v>
      </c>
      <c r="BA252" s="88"/>
      <c r="BB252" s="78">
        <v>62</v>
      </c>
      <c r="BC252" s="75">
        <v>700000</v>
      </c>
      <c r="BD252" s="75">
        <v>3500000</v>
      </c>
      <c r="BE252" s="75">
        <v>5300000</v>
      </c>
      <c r="BF252" s="75">
        <v>9400000</v>
      </c>
      <c r="BG252" s="50" t="s">
        <v>42</v>
      </c>
      <c r="BH252" s="78">
        <v>62</v>
      </c>
      <c r="BI252" s="130" t="s">
        <v>327</v>
      </c>
      <c r="BJ252" s="213" t="s">
        <v>42</v>
      </c>
    </row>
    <row r="253" spans="1:62" s="51" customFormat="1" ht="11.25" customHeight="1" x14ac:dyDescent="0.15">
      <c r="A253" s="216" t="s">
        <v>70</v>
      </c>
      <c r="B253" s="52" t="s">
        <v>68</v>
      </c>
      <c r="C253" s="52" t="s">
        <v>69</v>
      </c>
      <c r="D253" s="52" t="s">
        <v>71</v>
      </c>
      <c r="E253" s="52" t="s">
        <v>72</v>
      </c>
      <c r="F253" s="53"/>
      <c r="G253" s="52">
        <v>90514</v>
      </c>
      <c r="H253" s="47">
        <v>41391</v>
      </c>
      <c r="I253" s="47">
        <v>553</v>
      </c>
      <c r="J253" s="47">
        <v>116</v>
      </c>
      <c r="K253" s="47">
        <v>0</v>
      </c>
      <c r="L253" s="47">
        <v>0</v>
      </c>
      <c r="M253" s="47">
        <v>0</v>
      </c>
      <c r="N253" s="47">
        <v>0</v>
      </c>
      <c r="O253" s="47">
        <v>150</v>
      </c>
      <c r="P253" s="47">
        <v>23</v>
      </c>
      <c r="Q253" s="47">
        <v>40</v>
      </c>
      <c r="R253" s="47">
        <v>25</v>
      </c>
      <c r="S253" s="47">
        <v>0</v>
      </c>
      <c r="T253" s="47">
        <v>0</v>
      </c>
      <c r="U253" s="47">
        <v>0</v>
      </c>
      <c r="V253" s="47">
        <v>0</v>
      </c>
      <c r="W253" s="47">
        <v>0</v>
      </c>
      <c r="X253" s="47">
        <v>0</v>
      </c>
      <c r="Y253" s="47">
        <v>3107</v>
      </c>
      <c r="Z253" s="47">
        <v>0</v>
      </c>
      <c r="AA253" s="80">
        <v>0.95</v>
      </c>
      <c r="AB253" s="80">
        <v>0.02</v>
      </c>
      <c r="AC253" s="80">
        <v>0.03</v>
      </c>
      <c r="AD253" s="47">
        <v>60</v>
      </c>
      <c r="AE253" s="47">
        <v>57000</v>
      </c>
      <c r="AF253" s="47">
        <v>150</v>
      </c>
      <c r="AG253" s="85">
        <v>528000</v>
      </c>
      <c r="AH253" s="88" t="s">
        <v>73</v>
      </c>
      <c r="AI253" s="121">
        <v>12560</v>
      </c>
      <c r="AJ253" s="47">
        <v>0</v>
      </c>
      <c r="AK253" s="47">
        <v>0</v>
      </c>
      <c r="AL253" s="47">
        <v>4000</v>
      </c>
      <c r="AM253" s="47">
        <v>0</v>
      </c>
      <c r="AN253" s="122"/>
      <c r="AO253" s="47">
        <v>1162453</v>
      </c>
      <c r="AP253" s="47">
        <v>25718</v>
      </c>
      <c r="AQ253" s="47">
        <v>0</v>
      </c>
      <c r="AR253" s="47">
        <v>0</v>
      </c>
      <c r="AS253" s="47">
        <v>0</v>
      </c>
      <c r="AT253" s="47">
        <v>0</v>
      </c>
      <c r="AU253" s="85">
        <v>0</v>
      </c>
      <c r="AV253" s="88"/>
      <c r="AW253" s="80">
        <v>0.97</v>
      </c>
      <c r="AX253" s="80">
        <v>0.03</v>
      </c>
      <c r="AY253" s="50" t="s">
        <v>50</v>
      </c>
      <c r="AZ253" s="91" t="s">
        <v>50</v>
      </c>
      <c r="BA253" s="88"/>
      <c r="BB253" s="78">
        <v>104</v>
      </c>
      <c r="BC253" s="75">
        <v>1272202</v>
      </c>
      <c r="BD253" s="75">
        <v>343405</v>
      </c>
      <c r="BE253" s="75">
        <v>1356191</v>
      </c>
      <c r="BF253" s="75">
        <v>2972438</v>
      </c>
      <c r="BG253" s="50" t="s">
        <v>42</v>
      </c>
      <c r="BH253" s="78">
        <v>108</v>
      </c>
      <c r="BI253" s="130"/>
      <c r="BJ253" s="213" t="s">
        <v>46</v>
      </c>
    </row>
    <row r="254" spans="1:62" s="51" customFormat="1" ht="11.25" customHeight="1" x14ac:dyDescent="0.15">
      <c r="A254" s="216" t="s">
        <v>146</v>
      </c>
      <c r="B254" s="52" t="s">
        <v>176</v>
      </c>
      <c r="C254" s="52" t="s">
        <v>193</v>
      </c>
      <c r="D254" s="52" t="s">
        <v>211</v>
      </c>
      <c r="E254" s="52" t="s">
        <v>231</v>
      </c>
      <c r="F254" s="53"/>
      <c r="G254" s="52">
        <v>18612</v>
      </c>
      <c r="H254" s="47">
        <v>0</v>
      </c>
      <c r="I254" s="47">
        <v>483</v>
      </c>
      <c r="J254" s="47">
        <v>25</v>
      </c>
      <c r="K254" s="47">
        <v>50</v>
      </c>
      <c r="L254" s="47">
        <v>0</v>
      </c>
      <c r="M254" s="47">
        <v>503</v>
      </c>
      <c r="N254" s="47">
        <v>242</v>
      </c>
      <c r="O254" s="47">
        <v>475</v>
      </c>
      <c r="P254" s="47">
        <v>0</v>
      </c>
      <c r="Q254" s="47">
        <v>0</v>
      </c>
      <c r="R254" s="47">
        <v>0</v>
      </c>
      <c r="S254" s="47">
        <v>0</v>
      </c>
      <c r="T254" s="47">
        <v>0</v>
      </c>
      <c r="U254" s="47">
        <v>0</v>
      </c>
      <c r="V254" s="47">
        <v>0</v>
      </c>
      <c r="W254" s="47">
        <v>0</v>
      </c>
      <c r="X254" s="47">
        <v>0</v>
      </c>
      <c r="Y254" s="47">
        <v>331</v>
      </c>
      <c r="Z254" s="47">
        <v>55</v>
      </c>
      <c r="AA254" s="80">
        <v>0.97</v>
      </c>
      <c r="AB254" s="80">
        <v>0</v>
      </c>
      <c r="AC254" s="80">
        <v>0.03</v>
      </c>
      <c r="AD254" s="47">
        <v>66</v>
      </c>
      <c r="AE254" s="47">
        <v>90000</v>
      </c>
      <c r="AF254" s="47">
        <v>75</v>
      </c>
      <c r="AG254" s="85">
        <v>550000</v>
      </c>
      <c r="AH254" s="88"/>
      <c r="AI254" s="121">
        <v>61177</v>
      </c>
      <c r="AJ254" s="47">
        <v>0</v>
      </c>
      <c r="AK254" s="47">
        <v>0</v>
      </c>
      <c r="AL254" s="47">
        <v>23053</v>
      </c>
      <c r="AM254" s="47">
        <v>0</v>
      </c>
      <c r="AN254" s="122"/>
      <c r="AO254" s="47">
        <v>897507</v>
      </c>
      <c r="AP254" s="47">
        <v>0</v>
      </c>
      <c r="AQ254" s="47">
        <v>444391</v>
      </c>
      <c r="AR254" s="47">
        <v>0</v>
      </c>
      <c r="AS254" s="47">
        <v>0</v>
      </c>
      <c r="AT254" s="47">
        <v>0</v>
      </c>
      <c r="AU254" s="85">
        <v>0</v>
      </c>
      <c r="AV254" s="88"/>
      <c r="AW254" s="80">
        <v>0.75</v>
      </c>
      <c r="AX254" s="80">
        <v>0.25</v>
      </c>
      <c r="AY254" s="50" t="s">
        <v>50</v>
      </c>
      <c r="AZ254" s="91" t="s">
        <v>95</v>
      </c>
      <c r="BA254" s="88" t="s">
        <v>273</v>
      </c>
      <c r="BB254" s="78">
        <v>67.58</v>
      </c>
      <c r="BC254" s="75">
        <v>3023579</v>
      </c>
      <c r="BD254" s="75">
        <v>7341708</v>
      </c>
      <c r="BE254" s="75">
        <v>4438773</v>
      </c>
      <c r="BF254" s="75">
        <v>15174848</v>
      </c>
      <c r="BG254" s="50" t="s">
        <v>42</v>
      </c>
      <c r="BH254" s="78">
        <v>69.03</v>
      </c>
      <c r="BI254" s="130"/>
      <c r="BJ254" s="213" t="s">
        <v>46</v>
      </c>
    </row>
    <row r="255" spans="1:62" s="51" customFormat="1" ht="11.25" customHeight="1" x14ac:dyDescent="0.15">
      <c r="A255" s="216" t="s">
        <v>158</v>
      </c>
      <c r="B255" s="52" t="s">
        <v>177</v>
      </c>
      <c r="C255" s="52" t="s">
        <v>194</v>
      </c>
      <c r="D255" s="52" t="s">
        <v>212</v>
      </c>
      <c r="E255" s="52" t="s">
        <v>232</v>
      </c>
      <c r="F255" s="53"/>
      <c r="G255" s="52">
        <v>37662</v>
      </c>
      <c r="H255" s="47">
        <v>13877</v>
      </c>
      <c r="I255" s="47">
        <v>813</v>
      </c>
      <c r="J255" s="47">
        <v>72</v>
      </c>
      <c r="K255" s="47">
        <v>0</v>
      </c>
      <c r="L255" s="47">
        <v>10</v>
      </c>
      <c r="M255" s="47">
        <v>2</v>
      </c>
      <c r="N255" s="47">
        <v>40</v>
      </c>
      <c r="O255" s="47">
        <v>90</v>
      </c>
      <c r="P255" s="47"/>
      <c r="Q255" s="47">
        <v>24</v>
      </c>
      <c r="R255" s="47">
        <v>10</v>
      </c>
      <c r="S255" s="47">
        <v>0</v>
      </c>
      <c r="T255" s="47">
        <v>0</v>
      </c>
      <c r="U255" s="47">
        <v>0</v>
      </c>
      <c r="V255" s="47">
        <v>0</v>
      </c>
      <c r="W255" s="47">
        <v>24</v>
      </c>
      <c r="X255" s="47">
        <v>0</v>
      </c>
      <c r="Y255" s="47">
        <v>1600</v>
      </c>
      <c r="Z255" s="47"/>
      <c r="AA255" s="80">
        <v>0.99</v>
      </c>
      <c r="AB255" s="80">
        <v>0.01</v>
      </c>
      <c r="AC255" s="80">
        <v>0</v>
      </c>
      <c r="AD255" s="47">
        <v>136</v>
      </c>
      <c r="AE255" s="47">
        <v>252904</v>
      </c>
      <c r="AF255" s="47">
        <v>95</v>
      </c>
      <c r="AG255" s="85">
        <v>1712397</v>
      </c>
      <c r="AH255" s="88"/>
      <c r="AI255" s="121">
        <v>160652</v>
      </c>
      <c r="AJ255" s="47"/>
      <c r="AK255" s="47"/>
      <c r="AL255" s="47"/>
      <c r="AM255" s="47"/>
      <c r="AN255" s="122"/>
      <c r="AO255" s="47">
        <v>4850346</v>
      </c>
      <c r="AP255" s="47">
        <v>85813</v>
      </c>
      <c r="AQ255" s="47"/>
      <c r="AR255" s="47"/>
      <c r="AS255" s="47"/>
      <c r="AT255" s="47">
        <v>46702</v>
      </c>
      <c r="AU255" s="85"/>
      <c r="AV255" s="88"/>
      <c r="AW255" s="80">
        <v>0.97</v>
      </c>
      <c r="AX255" s="80">
        <v>0.03</v>
      </c>
      <c r="AY255" s="50" t="s">
        <v>41</v>
      </c>
      <c r="AZ255" s="91" t="s">
        <v>41</v>
      </c>
      <c r="BA255" s="88"/>
      <c r="BB255" s="78">
        <v>75</v>
      </c>
      <c r="BC255" s="75">
        <v>7387201</v>
      </c>
      <c r="BD255" s="75">
        <v>4518469</v>
      </c>
      <c r="BE255" s="75">
        <v>12128030</v>
      </c>
      <c r="BF255" s="75">
        <v>24033700</v>
      </c>
      <c r="BG255" s="50" t="s">
        <v>42</v>
      </c>
      <c r="BH255" s="78">
        <v>85</v>
      </c>
      <c r="BI255" s="130"/>
      <c r="BJ255" s="213" t="s">
        <v>46</v>
      </c>
    </row>
    <row r="256" spans="1:62" s="51" customFormat="1" ht="11.25" customHeight="1" x14ac:dyDescent="0.15">
      <c r="A256" s="325" t="s">
        <v>358</v>
      </c>
      <c r="B256" s="52"/>
      <c r="C256" s="52"/>
      <c r="D256" s="52"/>
      <c r="E256" s="52"/>
      <c r="F256" s="53"/>
      <c r="G256" s="52"/>
      <c r="H256" s="47"/>
      <c r="I256" s="47"/>
      <c r="J256" s="47"/>
      <c r="K256" s="47"/>
      <c r="L256" s="47"/>
      <c r="M256" s="47"/>
      <c r="N256" s="47"/>
      <c r="O256" s="47"/>
      <c r="P256" s="47"/>
      <c r="Q256" s="47"/>
      <c r="R256" s="47"/>
      <c r="S256" s="47"/>
      <c r="T256" s="47"/>
      <c r="U256" s="47"/>
      <c r="V256" s="47"/>
      <c r="W256" s="47"/>
      <c r="X256" s="47"/>
      <c r="Y256" s="47"/>
      <c r="Z256" s="47"/>
      <c r="AA256" s="80"/>
      <c r="AB256" s="80"/>
      <c r="AC256" s="80"/>
      <c r="AD256" s="47"/>
      <c r="AE256" s="47"/>
      <c r="AF256" s="47"/>
      <c r="AG256" s="85"/>
      <c r="AH256" s="88"/>
      <c r="AI256" s="121"/>
      <c r="AJ256" s="47"/>
      <c r="AK256" s="47"/>
      <c r="AL256" s="47"/>
      <c r="AM256" s="47"/>
      <c r="AN256" s="122"/>
      <c r="AO256" s="47"/>
      <c r="AP256" s="47"/>
      <c r="AQ256" s="47"/>
      <c r="AR256" s="47"/>
      <c r="AS256" s="47"/>
      <c r="AT256" s="47"/>
      <c r="AU256" s="85"/>
      <c r="AV256" s="88"/>
      <c r="AW256" s="80"/>
      <c r="AX256" s="80"/>
      <c r="AY256" s="50"/>
      <c r="AZ256" s="91"/>
      <c r="BA256" s="88"/>
      <c r="BB256" s="78"/>
      <c r="BC256" s="75"/>
      <c r="BD256" s="75"/>
      <c r="BE256" s="75"/>
      <c r="BF256" s="75"/>
      <c r="BG256" s="50"/>
      <c r="BH256" s="78"/>
      <c r="BI256" s="130"/>
      <c r="BJ256" s="213"/>
    </row>
    <row r="257" spans="1:62" s="51" customFormat="1" ht="11.25" customHeight="1" x14ac:dyDescent="0.15">
      <c r="A257" s="327" t="s">
        <v>359</v>
      </c>
      <c r="B257" s="52"/>
      <c r="C257" s="52"/>
      <c r="D257" s="52"/>
      <c r="E257" s="52"/>
      <c r="F257" s="53"/>
      <c r="G257" s="52"/>
      <c r="H257" s="47"/>
      <c r="I257" s="47"/>
      <c r="J257" s="47"/>
      <c r="K257" s="47"/>
      <c r="L257" s="47"/>
      <c r="M257" s="47"/>
      <c r="N257" s="47"/>
      <c r="O257" s="47"/>
      <c r="P257" s="47"/>
      <c r="Q257" s="47"/>
      <c r="R257" s="47"/>
      <c r="S257" s="47"/>
      <c r="T257" s="47"/>
      <c r="U257" s="47"/>
      <c r="V257" s="47"/>
      <c r="W257" s="47"/>
      <c r="X257" s="47"/>
      <c r="Y257" s="47"/>
      <c r="Z257" s="47"/>
      <c r="AA257" s="80"/>
      <c r="AB257" s="80"/>
      <c r="AC257" s="80"/>
      <c r="AD257" s="47"/>
      <c r="AE257" s="47"/>
      <c r="AF257" s="47"/>
      <c r="AG257" s="85"/>
      <c r="AH257" s="88"/>
      <c r="AI257" s="121"/>
      <c r="AJ257" s="47"/>
      <c r="AK257" s="47"/>
      <c r="AL257" s="47"/>
      <c r="AM257" s="47"/>
      <c r="AN257" s="122"/>
      <c r="AO257" s="47"/>
      <c r="AP257" s="47"/>
      <c r="AQ257" s="47"/>
      <c r="AR257" s="47"/>
      <c r="AS257" s="47"/>
      <c r="AT257" s="47"/>
      <c r="AU257" s="85"/>
      <c r="AV257" s="88"/>
      <c r="AW257" s="80"/>
      <c r="AX257" s="80"/>
      <c r="AY257" s="50"/>
      <c r="AZ257" s="91"/>
      <c r="BA257" s="88"/>
      <c r="BB257" s="78"/>
      <c r="BC257" s="75"/>
      <c r="BD257" s="75"/>
      <c r="BE257" s="75"/>
      <c r="BF257" s="75"/>
      <c r="BG257" s="50"/>
      <c r="BH257" s="78"/>
      <c r="BI257" s="130"/>
      <c r="BJ257" s="213"/>
    </row>
    <row r="258" spans="1:62" s="51" customFormat="1" ht="11.25" customHeight="1" x14ac:dyDescent="0.15">
      <c r="A258" s="328" t="s">
        <v>147</v>
      </c>
      <c r="B258" s="52" t="s">
        <v>78</v>
      </c>
      <c r="C258" s="52" t="s">
        <v>79</v>
      </c>
      <c r="D258" s="52" t="s">
        <v>80</v>
      </c>
      <c r="E258" s="52" t="s">
        <v>81</v>
      </c>
      <c r="F258" s="53"/>
      <c r="G258" s="52">
        <v>6522</v>
      </c>
      <c r="H258" s="47">
        <v>3481</v>
      </c>
      <c r="I258" s="47">
        <v>275</v>
      </c>
      <c r="J258" s="47">
        <v>8</v>
      </c>
      <c r="K258" s="47">
        <v>0</v>
      </c>
      <c r="L258" s="47">
        <v>2</v>
      </c>
      <c r="M258" s="47">
        <v>275</v>
      </c>
      <c r="N258" s="47">
        <v>3</v>
      </c>
      <c r="O258" s="47">
        <v>275</v>
      </c>
      <c r="P258" s="47">
        <v>0</v>
      </c>
      <c r="Q258" s="47">
        <v>1</v>
      </c>
      <c r="R258" s="47">
        <v>1</v>
      </c>
      <c r="S258" s="47">
        <v>0</v>
      </c>
      <c r="T258" s="47">
        <v>0</v>
      </c>
      <c r="U258" s="47">
        <v>1</v>
      </c>
      <c r="V258" s="47">
        <v>0</v>
      </c>
      <c r="W258" s="47">
        <v>0</v>
      </c>
      <c r="X258" s="47">
        <v>0</v>
      </c>
      <c r="Y258" s="47">
        <v>300</v>
      </c>
      <c r="Z258" s="47">
        <v>25</v>
      </c>
      <c r="AA258" s="80">
        <v>0.99</v>
      </c>
      <c r="AB258" s="80">
        <v>0</v>
      </c>
      <c r="AC258" s="80">
        <v>0.01</v>
      </c>
      <c r="AD258" s="47">
        <v>64</v>
      </c>
      <c r="AE258" s="47">
        <v>128000</v>
      </c>
      <c r="AF258" s="47">
        <v>63</v>
      </c>
      <c r="AG258" s="85">
        <v>180000</v>
      </c>
      <c r="AH258" s="88"/>
      <c r="AI258" s="121">
        <v>132271</v>
      </c>
      <c r="AJ258" s="47">
        <v>0</v>
      </c>
      <c r="AK258" s="47">
        <v>0</v>
      </c>
      <c r="AL258" s="47">
        <v>7430</v>
      </c>
      <c r="AM258" s="47"/>
      <c r="AN258" s="122"/>
      <c r="AO258" s="47">
        <v>2274378</v>
      </c>
      <c r="AP258" s="47">
        <v>0</v>
      </c>
      <c r="AQ258" s="47"/>
      <c r="AR258" s="47">
        <v>0</v>
      </c>
      <c r="AS258" s="47"/>
      <c r="AT258" s="47"/>
      <c r="AU258" s="85">
        <v>159284</v>
      </c>
      <c r="AV258" s="88" t="s">
        <v>82</v>
      </c>
      <c r="AW258" s="80">
        <v>0.93</v>
      </c>
      <c r="AX258" s="80">
        <v>7.0000000000000007E-2</v>
      </c>
      <c r="AY258" s="50" t="s">
        <v>50</v>
      </c>
      <c r="AZ258" s="91" t="s">
        <v>41</v>
      </c>
      <c r="BA258" s="88" t="s">
        <v>83</v>
      </c>
      <c r="BB258" s="78">
        <v>77</v>
      </c>
      <c r="BC258" s="75">
        <v>9927972</v>
      </c>
      <c r="BD258" s="75">
        <v>11050538</v>
      </c>
      <c r="BE258" s="75">
        <v>9959052</v>
      </c>
      <c r="BF258" s="75">
        <v>30937562</v>
      </c>
      <c r="BG258" s="50" t="s">
        <v>42</v>
      </c>
      <c r="BH258" s="78">
        <v>79.7</v>
      </c>
      <c r="BI258" s="130"/>
      <c r="BJ258" s="213" t="s">
        <v>46</v>
      </c>
    </row>
    <row r="259" spans="1:62" s="51" customFormat="1" ht="11.25" customHeight="1" x14ac:dyDescent="0.15">
      <c r="A259" s="327" t="s">
        <v>360</v>
      </c>
      <c r="B259" s="52"/>
      <c r="C259" s="52"/>
      <c r="D259" s="52"/>
      <c r="E259" s="52"/>
      <c r="F259" s="53"/>
      <c r="G259" s="52"/>
      <c r="H259" s="47"/>
      <c r="I259" s="47"/>
      <c r="J259" s="47"/>
      <c r="K259" s="47"/>
      <c r="L259" s="47"/>
      <c r="M259" s="47"/>
      <c r="N259" s="47"/>
      <c r="O259" s="47"/>
      <c r="P259" s="47"/>
      <c r="Q259" s="47"/>
      <c r="R259" s="47"/>
      <c r="S259" s="47"/>
      <c r="T259" s="47"/>
      <c r="U259" s="47"/>
      <c r="V259" s="47"/>
      <c r="W259" s="47"/>
      <c r="X259" s="47"/>
      <c r="Y259" s="47"/>
      <c r="Z259" s="47"/>
      <c r="AA259" s="80"/>
      <c r="AB259" s="80"/>
      <c r="AC259" s="80"/>
      <c r="AD259" s="47"/>
      <c r="AE259" s="47"/>
      <c r="AF259" s="47"/>
      <c r="AG259" s="85"/>
      <c r="AH259" s="88"/>
      <c r="AI259" s="121"/>
      <c r="AJ259" s="47"/>
      <c r="AK259" s="47"/>
      <c r="AL259" s="47"/>
      <c r="AM259" s="47"/>
      <c r="AN259" s="122"/>
      <c r="AO259" s="47"/>
      <c r="AP259" s="47"/>
      <c r="AQ259" s="47"/>
      <c r="AR259" s="47"/>
      <c r="AS259" s="47"/>
      <c r="AT259" s="47"/>
      <c r="AU259" s="85"/>
      <c r="AV259" s="88"/>
      <c r="AW259" s="80"/>
      <c r="AX259" s="80"/>
      <c r="AY259" s="50"/>
      <c r="AZ259" s="91"/>
      <c r="BA259" s="88"/>
      <c r="BB259" s="78"/>
      <c r="BC259" s="75"/>
      <c r="BD259" s="75"/>
      <c r="BE259" s="75"/>
      <c r="BF259" s="75"/>
      <c r="BG259" s="50"/>
      <c r="BH259" s="78"/>
      <c r="BI259" s="130"/>
      <c r="BJ259" s="213"/>
    </row>
    <row r="260" spans="1:62" s="51" customFormat="1" ht="11.25" customHeight="1" x14ac:dyDescent="0.15">
      <c r="A260" s="328" t="s">
        <v>148</v>
      </c>
      <c r="B260" s="52" t="s">
        <v>178</v>
      </c>
      <c r="C260" s="52" t="s">
        <v>195</v>
      </c>
      <c r="D260" s="52" t="s">
        <v>213</v>
      </c>
      <c r="E260" s="52" t="s">
        <v>233</v>
      </c>
      <c r="F260" s="53"/>
      <c r="G260" s="52">
        <v>18600</v>
      </c>
      <c r="H260" s="47">
        <v>7069</v>
      </c>
      <c r="I260" s="47">
        <v>500</v>
      </c>
      <c r="J260" s="47">
        <v>35</v>
      </c>
      <c r="K260" s="47">
        <v>20</v>
      </c>
      <c r="L260" s="47">
        <v>1</v>
      </c>
      <c r="M260" s="47">
        <v>128</v>
      </c>
      <c r="N260" s="47">
        <v>28</v>
      </c>
      <c r="O260" s="47">
        <v>350</v>
      </c>
      <c r="P260" s="47">
        <v>9</v>
      </c>
      <c r="Q260" s="47">
        <v>0</v>
      </c>
      <c r="R260" s="47">
        <v>0</v>
      </c>
      <c r="S260" s="47">
        <v>0</v>
      </c>
      <c r="T260" s="47">
        <v>0</v>
      </c>
      <c r="U260" s="47">
        <v>0</v>
      </c>
      <c r="V260" s="47">
        <v>0</v>
      </c>
      <c r="W260" s="47">
        <v>0</v>
      </c>
      <c r="X260" s="47">
        <v>0</v>
      </c>
      <c r="Y260" s="47">
        <v>1110</v>
      </c>
      <c r="Z260" s="47">
        <v>166</v>
      </c>
      <c r="AA260" s="80">
        <v>1</v>
      </c>
      <c r="AB260" s="80">
        <v>0</v>
      </c>
      <c r="AC260" s="80">
        <v>0</v>
      </c>
      <c r="AD260" s="47">
        <v>139</v>
      </c>
      <c r="AE260" s="47">
        <v>54000</v>
      </c>
      <c r="AF260" s="47">
        <v>127</v>
      </c>
      <c r="AG260" s="85">
        <v>1100000</v>
      </c>
      <c r="AH260" s="88"/>
      <c r="AI260" s="121">
        <v>31698</v>
      </c>
      <c r="AJ260" s="47">
        <v>0</v>
      </c>
      <c r="AK260" s="47">
        <v>0</v>
      </c>
      <c r="AL260" s="47">
        <v>8000</v>
      </c>
      <c r="AM260" s="47">
        <v>52000</v>
      </c>
      <c r="AN260" s="122" t="s">
        <v>274</v>
      </c>
      <c r="AO260" s="47">
        <v>1200000</v>
      </c>
      <c r="AP260" s="47">
        <v>639688</v>
      </c>
      <c r="AQ260" s="47">
        <v>332053</v>
      </c>
      <c r="AR260" s="47">
        <v>2909</v>
      </c>
      <c r="AS260" s="47">
        <v>0</v>
      </c>
      <c r="AT260" s="47">
        <v>0</v>
      </c>
      <c r="AU260" s="85">
        <v>0</v>
      </c>
      <c r="AV260" s="88"/>
      <c r="AW260" s="80">
        <v>0.55000000000000004</v>
      </c>
      <c r="AX260" s="80">
        <v>0.45</v>
      </c>
      <c r="AY260" s="50" t="s">
        <v>95</v>
      </c>
      <c r="AZ260" s="91" t="s">
        <v>95</v>
      </c>
      <c r="BA260" s="88"/>
      <c r="BB260" s="78">
        <v>121</v>
      </c>
      <c r="BC260" s="75">
        <v>12450362</v>
      </c>
      <c r="BD260" s="75">
        <v>11548672</v>
      </c>
      <c r="BE260" s="75">
        <v>7022521</v>
      </c>
      <c r="BF260" s="75">
        <v>34000000</v>
      </c>
      <c r="BG260" s="50" t="s">
        <v>42</v>
      </c>
      <c r="BH260" s="78">
        <v>119</v>
      </c>
      <c r="BI260" s="130"/>
      <c r="BJ260" s="213" t="s">
        <v>42</v>
      </c>
    </row>
    <row r="261" spans="1:62" s="51" customFormat="1" ht="11.25" customHeight="1" x14ac:dyDescent="0.15">
      <c r="A261" s="328" t="s">
        <v>149</v>
      </c>
      <c r="B261" s="52" t="s">
        <v>179</v>
      </c>
      <c r="C261" s="52" t="s">
        <v>196</v>
      </c>
      <c r="D261" s="52" t="s">
        <v>214</v>
      </c>
      <c r="E261" s="52" t="s">
        <v>234</v>
      </c>
      <c r="F261" s="53"/>
      <c r="G261" s="52">
        <v>75000</v>
      </c>
      <c r="H261" s="47">
        <v>36000</v>
      </c>
      <c r="I261" s="47">
        <v>1020</v>
      </c>
      <c r="J261" s="47">
        <v>137</v>
      </c>
      <c r="K261" s="47">
        <v>29</v>
      </c>
      <c r="L261" s="47">
        <v>0</v>
      </c>
      <c r="M261" s="47">
        <v>10</v>
      </c>
      <c r="N261" s="47">
        <v>0</v>
      </c>
      <c r="O261" s="47">
        <v>100</v>
      </c>
      <c r="P261" s="47">
        <v>0</v>
      </c>
      <c r="Q261" s="47"/>
      <c r="R261" s="47"/>
      <c r="S261" s="47"/>
      <c r="T261" s="47"/>
      <c r="U261" s="47"/>
      <c r="V261" s="47"/>
      <c r="W261" s="47"/>
      <c r="X261" s="47"/>
      <c r="Y261" s="47">
        <v>4500</v>
      </c>
      <c r="Z261" s="47">
        <v>125</v>
      </c>
      <c r="AA261" s="80">
        <v>1</v>
      </c>
      <c r="AB261" s="80">
        <v>0</v>
      </c>
      <c r="AC261" s="80">
        <v>0</v>
      </c>
      <c r="AD261" s="47">
        <v>158</v>
      </c>
      <c r="AE261" s="47">
        <v>177000</v>
      </c>
      <c r="AF261" s="47">
        <v>75</v>
      </c>
      <c r="AG261" s="85">
        <v>450000</v>
      </c>
      <c r="AH261" s="88" t="s">
        <v>244</v>
      </c>
      <c r="AI261" s="121">
        <v>253575</v>
      </c>
      <c r="AJ261" s="47">
        <v>200</v>
      </c>
      <c r="AK261" s="47"/>
      <c r="AL261" s="47">
        <v>381425</v>
      </c>
      <c r="AM261" s="47"/>
      <c r="AN261" s="122"/>
      <c r="AO261" s="47">
        <v>681000</v>
      </c>
      <c r="AP261" s="47">
        <v>100000</v>
      </c>
      <c r="AQ261" s="47"/>
      <c r="AR261" s="47"/>
      <c r="AS261" s="47"/>
      <c r="AT261" s="47"/>
      <c r="AU261" s="85"/>
      <c r="AV261" s="88"/>
      <c r="AW261" s="80">
        <v>0.87</v>
      </c>
      <c r="AX261" s="80">
        <v>0.13</v>
      </c>
      <c r="AY261" s="50" t="s">
        <v>50</v>
      </c>
      <c r="AZ261" s="91" t="s">
        <v>50</v>
      </c>
      <c r="BA261" s="88"/>
      <c r="BB261" s="78">
        <v>80.930000000000007</v>
      </c>
      <c r="BC261" s="75"/>
      <c r="BD261" s="75"/>
      <c r="BE261" s="75"/>
      <c r="BF261" s="75">
        <v>61530000</v>
      </c>
      <c r="BG261" s="50" t="s">
        <v>46</v>
      </c>
      <c r="BH261" s="78"/>
      <c r="BI261" s="130"/>
      <c r="BJ261" s="213" t="s">
        <v>46</v>
      </c>
    </row>
    <row r="262" spans="1:62" s="51" customFormat="1" ht="11.25" customHeight="1" x14ac:dyDescent="0.15">
      <c r="A262" s="216" t="s">
        <v>75</v>
      </c>
      <c r="B262" s="68" t="s">
        <v>74</v>
      </c>
      <c r="C262" s="68" t="s">
        <v>417</v>
      </c>
      <c r="D262" s="68" t="s">
        <v>76</v>
      </c>
      <c r="E262" s="68" t="s">
        <v>235</v>
      </c>
      <c r="F262" s="69"/>
      <c r="G262" s="68">
        <v>34535</v>
      </c>
      <c r="H262" s="70">
        <v>11463.54</v>
      </c>
      <c r="I262" s="70">
        <v>0</v>
      </c>
      <c r="J262" s="70">
        <v>0</v>
      </c>
      <c r="K262" s="70">
        <v>0</v>
      </c>
      <c r="L262" s="70">
        <v>2</v>
      </c>
      <c r="M262" s="70">
        <v>0</v>
      </c>
      <c r="N262" s="70">
        <v>0</v>
      </c>
      <c r="O262" s="70">
        <v>0</v>
      </c>
      <c r="P262" s="70">
        <v>0</v>
      </c>
      <c r="Q262" s="70">
        <v>1517</v>
      </c>
      <c r="R262" s="70">
        <v>762</v>
      </c>
      <c r="S262" s="70">
        <v>31</v>
      </c>
      <c r="T262" s="70">
        <v>0</v>
      </c>
      <c r="U262" s="70">
        <v>3251</v>
      </c>
      <c r="V262" s="70">
        <v>716</v>
      </c>
      <c r="W262" s="70">
        <v>1281</v>
      </c>
      <c r="X262" s="70">
        <v>2</v>
      </c>
      <c r="Y262" s="70">
        <v>0</v>
      </c>
      <c r="Z262" s="70">
        <v>0</v>
      </c>
      <c r="AA262" s="80">
        <v>0</v>
      </c>
      <c r="AB262" s="80">
        <v>0</v>
      </c>
      <c r="AC262" s="80">
        <v>1</v>
      </c>
      <c r="AD262" s="70">
        <v>262</v>
      </c>
      <c r="AE262" s="70">
        <v>525456</v>
      </c>
      <c r="AF262" s="70"/>
      <c r="AG262" s="86"/>
      <c r="AH262" s="89" t="s">
        <v>77</v>
      </c>
      <c r="AI262" s="124">
        <v>388797</v>
      </c>
      <c r="AJ262" s="70">
        <v>120</v>
      </c>
      <c r="AK262" s="70">
        <v>0</v>
      </c>
      <c r="AL262" s="70">
        <v>31221</v>
      </c>
      <c r="AM262" s="70"/>
      <c r="AN262" s="125"/>
      <c r="AO262" s="70">
        <v>3300471</v>
      </c>
      <c r="AP262" s="70">
        <v>106487</v>
      </c>
      <c r="AQ262" s="70">
        <v>56715</v>
      </c>
      <c r="AR262" s="70">
        <v>0</v>
      </c>
      <c r="AS262" s="70"/>
      <c r="AT262" s="70">
        <v>104101</v>
      </c>
      <c r="AU262" s="86"/>
      <c r="AV262" s="89"/>
      <c r="AW262" s="80">
        <v>0.92</v>
      </c>
      <c r="AX262" s="80">
        <v>0.08</v>
      </c>
      <c r="AY262" s="71" t="s">
        <v>50</v>
      </c>
      <c r="AZ262" s="92" t="s">
        <v>41</v>
      </c>
      <c r="BA262" s="89"/>
      <c r="BB262" s="79">
        <v>69.010000000000005</v>
      </c>
      <c r="BC262" s="76">
        <v>19007154</v>
      </c>
      <c r="BD262" s="76">
        <v>23767883</v>
      </c>
      <c r="BE262" s="76">
        <v>31419463</v>
      </c>
      <c r="BF262" s="76">
        <v>74194500</v>
      </c>
      <c r="BG262" s="71"/>
      <c r="BH262" s="78">
        <v>71.349999999999994</v>
      </c>
      <c r="BI262" s="141"/>
      <c r="BJ262" s="215" t="s">
        <v>42</v>
      </c>
    </row>
    <row r="263" spans="1:62" s="51" customFormat="1" ht="11.25" customHeight="1" x14ac:dyDescent="0.15">
      <c r="A263" s="325" t="s">
        <v>361</v>
      </c>
      <c r="B263" s="68"/>
      <c r="C263" s="68"/>
      <c r="D263" s="68"/>
      <c r="E263" s="68"/>
      <c r="F263" s="69"/>
      <c r="G263" s="68"/>
      <c r="H263" s="70"/>
      <c r="I263" s="70"/>
      <c r="J263" s="70"/>
      <c r="K263" s="70"/>
      <c r="L263" s="70"/>
      <c r="M263" s="70"/>
      <c r="N263" s="70"/>
      <c r="O263" s="70"/>
      <c r="P263" s="70"/>
      <c r="Q263" s="70"/>
      <c r="R263" s="70"/>
      <c r="S263" s="70"/>
      <c r="T263" s="70"/>
      <c r="U263" s="70"/>
      <c r="V263" s="70"/>
      <c r="W263" s="70"/>
      <c r="X263" s="70"/>
      <c r="Y263" s="70"/>
      <c r="Z263" s="70"/>
      <c r="AA263" s="147"/>
      <c r="AB263" s="147"/>
      <c r="AC263" s="147"/>
      <c r="AD263" s="70"/>
      <c r="AE263" s="70"/>
      <c r="AF263" s="70"/>
      <c r="AG263" s="86"/>
      <c r="AH263" s="89"/>
      <c r="AI263" s="124"/>
      <c r="AJ263" s="70"/>
      <c r="AK263" s="70"/>
      <c r="AL263" s="70"/>
      <c r="AM263" s="70"/>
      <c r="AN263" s="125"/>
      <c r="AO263" s="70"/>
      <c r="AP263" s="70"/>
      <c r="AQ263" s="70"/>
      <c r="AR263" s="70"/>
      <c r="AS263" s="70"/>
      <c r="AT263" s="70"/>
      <c r="AU263" s="86"/>
      <c r="AV263" s="89"/>
      <c r="AW263" s="147"/>
      <c r="AX263" s="147"/>
      <c r="AY263" s="71"/>
      <c r="AZ263" s="92"/>
      <c r="BA263" s="89"/>
      <c r="BB263" s="79"/>
      <c r="BC263" s="76"/>
      <c r="BD263" s="76"/>
      <c r="BE263" s="76"/>
      <c r="BF263" s="76"/>
      <c r="BG263" s="71"/>
      <c r="BH263" s="79"/>
      <c r="BI263" s="141"/>
      <c r="BJ263" s="215"/>
    </row>
    <row r="264" spans="1:62" s="51" customFormat="1" ht="11.25" customHeight="1" x14ac:dyDescent="0.15">
      <c r="A264" s="217"/>
      <c r="B264" s="329"/>
      <c r="C264" s="329"/>
      <c r="D264" s="329"/>
      <c r="E264" s="329"/>
      <c r="F264" s="60"/>
      <c r="G264" s="329"/>
      <c r="H264" s="127"/>
      <c r="I264" s="127"/>
      <c r="J264" s="127"/>
      <c r="K264" s="127"/>
      <c r="L264" s="127"/>
      <c r="M264" s="127"/>
      <c r="N264" s="127"/>
      <c r="O264" s="127"/>
      <c r="P264" s="127"/>
      <c r="Q264" s="127"/>
      <c r="R264" s="127"/>
      <c r="S264" s="127"/>
      <c r="T264" s="127"/>
      <c r="U264" s="127"/>
      <c r="V264" s="127"/>
      <c r="W264" s="127"/>
      <c r="X264" s="127"/>
      <c r="Y264" s="127"/>
      <c r="Z264" s="127"/>
      <c r="AA264" s="127"/>
      <c r="AB264" s="127"/>
      <c r="AC264" s="127"/>
      <c r="AD264" s="127"/>
      <c r="AE264" s="127"/>
      <c r="AF264" s="127"/>
      <c r="AG264" s="330"/>
      <c r="AH264" s="90"/>
      <c r="AI264" s="126"/>
      <c r="AJ264" s="127"/>
      <c r="AK264" s="127"/>
      <c r="AL264" s="127"/>
      <c r="AM264" s="127"/>
      <c r="AN264" s="128"/>
      <c r="AO264" s="127"/>
      <c r="AP264" s="127"/>
      <c r="AQ264" s="127"/>
      <c r="AR264" s="127"/>
      <c r="AS264" s="127"/>
      <c r="AT264" s="127"/>
      <c r="AU264" s="330"/>
      <c r="AV264" s="90"/>
      <c r="AW264" s="127"/>
      <c r="AX264" s="127"/>
      <c r="AY264" s="331"/>
      <c r="AZ264" s="332"/>
      <c r="BA264" s="90"/>
      <c r="BB264" s="333"/>
      <c r="BC264" s="333"/>
      <c r="BD264" s="333"/>
      <c r="BE264" s="333"/>
      <c r="BF264" s="333"/>
      <c r="BG264" s="331"/>
      <c r="BH264" s="77"/>
      <c r="BI264" s="127"/>
      <c r="BJ264" s="334"/>
    </row>
    <row r="265" spans="1:62" s="51" customFormat="1" ht="11.25" customHeight="1" x14ac:dyDescent="0.15">
      <c r="A265" s="57" t="s">
        <v>250</v>
      </c>
      <c r="B265" s="56"/>
      <c r="C265" s="56"/>
      <c r="D265" s="56"/>
      <c r="E265" s="56"/>
      <c r="F265" s="56"/>
      <c r="G265" s="56"/>
      <c r="H265" s="56"/>
      <c r="I265" s="56"/>
      <c r="J265" s="56"/>
      <c r="K265" s="56"/>
      <c r="L265" s="56"/>
      <c r="M265" s="56"/>
      <c r="N265" s="56"/>
      <c r="O265" s="56"/>
      <c r="P265" s="56"/>
      <c r="Q265" s="56"/>
      <c r="R265" s="56"/>
      <c r="S265" s="56"/>
      <c r="T265" s="56"/>
      <c r="U265" s="56"/>
    </row>
    <row r="266" spans="1:62" s="51" customFormat="1" ht="11.25" customHeight="1" x14ac:dyDescent="0.15">
      <c r="A266" s="58" t="s">
        <v>249</v>
      </c>
      <c r="B266" s="56"/>
      <c r="C266" s="56"/>
      <c r="D266" s="56"/>
      <c r="E266" s="56"/>
      <c r="F266" s="56"/>
      <c r="G266" s="56"/>
      <c r="H266" s="56"/>
      <c r="I266" s="56"/>
      <c r="J266" s="56"/>
      <c r="K266" s="56"/>
      <c r="L266" s="56"/>
      <c r="M266" s="56"/>
      <c r="N266" s="56"/>
      <c r="O266" s="56"/>
      <c r="P266" s="56"/>
      <c r="Q266" s="56"/>
      <c r="R266" s="56"/>
      <c r="S266" s="56"/>
      <c r="T266" s="56"/>
      <c r="U266" s="56"/>
    </row>
    <row r="267" spans="1:62" ht="11.25" customHeight="1" x14ac:dyDescent="0.2">
      <c r="A267" s="58" t="s">
        <v>251</v>
      </c>
      <c r="B267" s="28"/>
      <c r="C267" s="28"/>
      <c r="D267" s="31"/>
      <c r="E267" s="28"/>
      <c r="F267" s="28"/>
      <c r="G267" s="28"/>
      <c r="H267" s="28"/>
      <c r="I267" s="28"/>
      <c r="J267" s="28"/>
      <c r="K267" s="28"/>
      <c r="L267" s="28"/>
      <c r="M267" s="28"/>
      <c r="N267" s="28"/>
      <c r="O267" s="28"/>
      <c r="P267" s="28"/>
      <c r="Q267" s="28"/>
      <c r="R267" s="28"/>
      <c r="S267" s="28"/>
      <c r="T267" s="28"/>
      <c r="U267" s="28"/>
    </row>
    <row r="268" spans="1:62" ht="11.25" customHeight="1" x14ac:dyDescent="0.2">
      <c r="A268" s="58" t="s">
        <v>289</v>
      </c>
      <c r="B268" s="28"/>
      <c r="C268" s="28"/>
      <c r="D268" s="31"/>
      <c r="E268" s="28"/>
      <c r="F268" s="28"/>
      <c r="G268" s="28"/>
      <c r="H268" s="28"/>
      <c r="I268" s="28"/>
      <c r="J268" s="28"/>
      <c r="K268" s="28"/>
      <c r="L268" s="28"/>
      <c r="M268" s="28"/>
      <c r="N268" s="28"/>
      <c r="O268" s="28"/>
      <c r="P268" s="28"/>
      <c r="Q268" s="28"/>
      <c r="R268" s="28"/>
      <c r="S268" s="28"/>
      <c r="T268" s="28"/>
      <c r="U268" s="28"/>
    </row>
    <row r="269" spans="1:62" ht="11.25" customHeight="1" x14ac:dyDescent="0.2">
      <c r="A269" s="58" t="s">
        <v>288</v>
      </c>
      <c r="B269" s="28"/>
      <c r="C269" s="28"/>
      <c r="D269" s="31"/>
      <c r="E269" s="28"/>
      <c r="F269" s="28"/>
      <c r="G269" s="28"/>
      <c r="H269" s="28"/>
      <c r="I269" s="28"/>
      <c r="J269" s="28"/>
      <c r="K269" s="28"/>
      <c r="L269" s="28"/>
      <c r="M269" s="28"/>
      <c r="N269" s="28"/>
      <c r="O269" s="28"/>
      <c r="P269" s="28"/>
      <c r="Q269" s="28"/>
      <c r="R269" s="28"/>
      <c r="S269" s="28"/>
      <c r="T269" s="28"/>
      <c r="U269" s="28"/>
    </row>
    <row r="270" spans="1:62" ht="12.75" x14ac:dyDescent="0.2">
      <c r="A270" s="33"/>
      <c r="B270" s="28"/>
      <c r="C270" s="28"/>
      <c r="D270" s="31"/>
      <c r="E270" s="28"/>
      <c r="F270" s="28"/>
      <c r="G270" s="34"/>
      <c r="H270" s="34"/>
      <c r="I270" s="28"/>
      <c r="J270" s="28"/>
      <c r="K270" s="28"/>
      <c r="L270" s="28"/>
      <c r="M270" s="28"/>
      <c r="N270" s="28"/>
      <c r="O270" s="28"/>
      <c r="P270" s="28"/>
      <c r="Q270" s="28"/>
      <c r="R270" s="28"/>
      <c r="S270" s="28"/>
      <c r="T270" s="28"/>
      <c r="U270" s="28"/>
    </row>
    <row r="271" spans="1:62" ht="11.25" customHeight="1" x14ac:dyDescent="0.2">
      <c r="A271" s="28"/>
      <c r="B271" s="28"/>
      <c r="C271" s="28"/>
      <c r="D271" s="31"/>
      <c r="E271" s="28"/>
      <c r="F271" s="28"/>
      <c r="G271" s="28"/>
      <c r="H271" s="28"/>
      <c r="I271" s="28"/>
      <c r="J271" s="28"/>
      <c r="K271" s="28"/>
      <c r="L271" s="28"/>
      <c r="M271" s="28"/>
      <c r="N271" s="28"/>
      <c r="O271" s="28"/>
      <c r="P271" s="28"/>
      <c r="Q271" s="28"/>
      <c r="R271" s="28"/>
      <c r="S271" s="28"/>
      <c r="T271" s="28"/>
      <c r="U271" s="28"/>
    </row>
    <row r="272" spans="1:62" ht="11.25" customHeight="1" x14ac:dyDescent="0.2">
      <c r="A272" s="28"/>
      <c r="B272" s="28"/>
      <c r="C272" s="28"/>
      <c r="D272" s="31"/>
      <c r="E272" s="28"/>
      <c r="F272" s="28"/>
      <c r="G272" s="28"/>
      <c r="H272" s="28"/>
      <c r="I272" s="28"/>
      <c r="J272" s="28"/>
      <c r="K272" s="28"/>
      <c r="L272" s="28"/>
      <c r="M272" s="28"/>
      <c r="N272" s="28"/>
      <c r="O272" s="28"/>
      <c r="P272" s="28"/>
      <c r="Q272" s="28"/>
      <c r="R272" s="28"/>
      <c r="S272" s="28"/>
      <c r="T272" s="28"/>
      <c r="U272" s="28"/>
    </row>
    <row r="273" spans="1:21" ht="11.25" customHeight="1" x14ac:dyDescent="0.2">
      <c r="A273" s="28"/>
      <c r="B273" s="28"/>
      <c r="C273" s="28"/>
      <c r="D273" s="31"/>
      <c r="E273" s="28"/>
      <c r="F273" s="28"/>
      <c r="G273" s="28"/>
      <c r="H273" s="28"/>
      <c r="I273" s="28"/>
      <c r="J273" s="28"/>
      <c r="K273" s="28"/>
      <c r="L273" s="28"/>
      <c r="M273" s="28"/>
      <c r="N273" s="28"/>
      <c r="O273" s="28"/>
      <c r="P273" s="28"/>
      <c r="Q273" s="28"/>
      <c r="R273" s="28"/>
      <c r="S273" s="28"/>
      <c r="T273" s="28"/>
      <c r="U273" s="28"/>
    </row>
    <row r="274" spans="1:21" ht="11.25" customHeight="1" x14ac:dyDescent="0.2">
      <c r="A274" s="28"/>
      <c r="B274" s="28"/>
      <c r="C274" s="28"/>
      <c r="D274" s="31"/>
      <c r="E274" s="28"/>
      <c r="F274" s="28"/>
      <c r="G274" s="28"/>
      <c r="H274" s="28"/>
      <c r="I274" s="28"/>
      <c r="J274" s="28"/>
      <c r="K274" s="28"/>
      <c r="L274" s="28"/>
      <c r="M274" s="28"/>
      <c r="N274" s="28"/>
      <c r="O274" s="28"/>
      <c r="P274" s="28"/>
      <c r="Q274" s="28"/>
      <c r="R274" s="28"/>
      <c r="S274" s="28"/>
      <c r="T274" s="28"/>
      <c r="U274" s="28"/>
    </row>
    <row r="275" spans="1:21" ht="11.25" customHeight="1" x14ac:dyDescent="0.2">
      <c r="A275" s="28"/>
      <c r="B275" s="28"/>
      <c r="C275" s="28"/>
      <c r="D275" s="31"/>
      <c r="E275" s="28"/>
      <c r="F275" s="28"/>
      <c r="G275" s="28"/>
      <c r="H275" s="28"/>
      <c r="I275" s="28"/>
      <c r="J275" s="28"/>
      <c r="K275" s="28"/>
      <c r="L275" s="28"/>
      <c r="M275" s="28"/>
      <c r="N275" s="28"/>
      <c r="O275" s="28"/>
      <c r="P275" s="28"/>
      <c r="Q275" s="28"/>
      <c r="R275" s="28"/>
      <c r="S275" s="28"/>
      <c r="T275" s="28"/>
      <c r="U275" s="28"/>
    </row>
    <row r="276" spans="1:21" ht="11.25" customHeight="1" x14ac:dyDescent="0.2">
      <c r="A276" s="28"/>
      <c r="B276" s="28"/>
      <c r="C276" s="28"/>
      <c r="D276" s="31"/>
      <c r="E276" s="28"/>
      <c r="F276" s="28"/>
      <c r="G276" s="28"/>
      <c r="H276" s="28"/>
      <c r="I276" s="28"/>
      <c r="J276" s="28"/>
      <c r="K276" s="28"/>
      <c r="L276" s="28"/>
      <c r="M276" s="28"/>
      <c r="N276" s="28"/>
      <c r="O276" s="28"/>
      <c r="P276" s="28"/>
      <c r="Q276" s="28"/>
      <c r="R276" s="28"/>
      <c r="S276" s="28"/>
      <c r="T276" s="28"/>
      <c r="U276" s="28"/>
    </row>
    <row r="277" spans="1:21" ht="11.25" customHeight="1" x14ac:dyDescent="0.2">
      <c r="A277" s="28"/>
      <c r="B277" s="28"/>
      <c r="C277" s="28"/>
      <c r="D277" s="31"/>
      <c r="E277" s="28"/>
      <c r="F277" s="28"/>
      <c r="G277" s="28"/>
      <c r="H277" s="28"/>
      <c r="I277" s="28"/>
      <c r="J277" s="28"/>
      <c r="K277" s="28"/>
      <c r="L277" s="28"/>
      <c r="M277" s="28"/>
      <c r="N277" s="28"/>
      <c r="O277" s="28"/>
      <c r="P277" s="28"/>
      <c r="Q277" s="28"/>
      <c r="R277" s="28"/>
      <c r="S277" s="28"/>
      <c r="T277" s="28"/>
      <c r="U277" s="28"/>
    </row>
    <row r="278" spans="1:21" ht="11.25" customHeight="1" x14ac:dyDescent="0.2">
      <c r="A278" s="28"/>
      <c r="B278" s="28"/>
      <c r="C278" s="28"/>
      <c r="D278" s="31"/>
      <c r="E278" s="28"/>
      <c r="F278" s="28"/>
      <c r="G278" s="28"/>
      <c r="H278" s="28"/>
      <c r="I278" s="28"/>
      <c r="J278" s="28"/>
      <c r="K278" s="28"/>
      <c r="L278" s="28"/>
      <c r="M278" s="28"/>
      <c r="N278" s="28"/>
      <c r="O278" s="28"/>
      <c r="P278" s="28"/>
      <c r="Q278" s="28"/>
      <c r="R278" s="28"/>
      <c r="S278" s="28"/>
      <c r="T278" s="28"/>
      <c r="U278" s="28"/>
    </row>
    <row r="279" spans="1:21" ht="11.25" customHeight="1" x14ac:dyDescent="0.2">
      <c r="A279" s="28"/>
      <c r="B279" s="28"/>
      <c r="C279" s="28"/>
      <c r="D279" s="31"/>
      <c r="E279" s="28"/>
      <c r="F279" s="28"/>
      <c r="G279" s="28"/>
      <c r="H279" s="28"/>
      <c r="I279" s="28"/>
      <c r="J279" s="28"/>
      <c r="K279" s="28"/>
      <c r="L279" s="28"/>
      <c r="M279" s="28"/>
      <c r="N279" s="28"/>
      <c r="O279" s="28"/>
      <c r="P279" s="28"/>
      <c r="Q279" s="28"/>
      <c r="R279" s="28"/>
      <c r="S279" s="28"/>
      <c r="T279" s="28"/>
      <c r="U279" s="28"/>
    </row>
    <row r="280" spans="1:21" ht="11.25" customHeight="1" x14ac:dyDescent="0.2">
      <c r="A280" s="28"/>
      <c r="B280" s="28"/>
      <c r="C280" s="28"/>
      <c r="D280" s="31"/>
      <c r="E280" s="28"/>
      <c r="F280" s="28"/>
      <c r="G280" s="28"/>
      <c r="H280" s="28"/>
      <c r="I280" s="28"/>
      <c r="J280" s="28"/>
      <c r="K280" s="28"/>
      <c r="L280" s="28"/>
      <c r="M280" s="28"/>
      <c r="N280" s="28"/>
      <c r="O280" s="28"/>
      <c r="P280" s="28"/>
      <c r="Q280" s="28"/>
      <c r="R280" s="28"/>
      <c r="S280" s="28"/>
      <c r="T280" s="28"/>
      <c r="U280" s="28"/>
    </row>
    <row r="281" spans="1:21" ht="11.25" customHeight="1" x14ac:dyDescent="0.2">
      <c r="A281" s="28"/>
      <c r="B281" s="28"/>
      <c r="C281" s="28"/>
      <c r="D281" s="31"/>
      <c r="E281" s="28"/>
      <c r="F281" s="28"/>
      <c r="G281" s="28"/>
      <c r="H281" s="28"/>
      <c r="I281" s="28"/>
      <c r="J281" s="28"/>
      <c r="K281" s="28"/>
      <c r="L281" s="28"/>
      <c r="M281" s="28"/>
      <c r="N281" s="28"/>
      <c r="O281" s="28"/>
      <c r="P281" s="28"/>
      <c r="Q281" s="28"/>
      <c r="R281" s="28"/>
      <c r="S281" s="28"/>
      <c r="T281" s="28"/>
      <c r="U281" s="28"/>
    </row>
    <row r="282" spans="1:21" ht="11.25" customHeight="1" x14ac:dyDescent="0.2">
      <c r="A282" s="28"/>
      <c r="B282" s="28"/>
      <c r="C282" s="28"/>
      <c r="D282" s="31"/>
      <c r="E282" s="28"/>
      <c r="F282" s="28"/>
      <c r="G282" s="28"/>
      <c r="H282" s="28"/>
      <c r="I282" s="28"/>
      <c r="J282" s="28"/>
      <c r="K282" s="28"/>
      <c r="L282" s="28"/>
      <c r="M282" s="28"/>
      <c r="N282" s="28"/>
      <c r="O282" s="28"/>
      <c r="P282" s="28"/>
      <c r="Q282" s="28"/>
      <c r="R282" s="28"/>
      <c r="S282" s="28"/>
      <c r="T282" s="28"/>
      <c r="U282" s="28"/>
    </row>
    <row r="283" spans="1:21" ht="11.25" customHeight="1" x14ac:dyDescent="0.2">
      <c r="A283" s="28"/>
      <c r="B283" s="28"/>
      <c r="C283" s="28"/>
      <c r="D283" s="31"/>
      <c r="E283" s="28"/>
      <c r="F283" s="28"/>
      <c r="G283" s="28"/>
      <c r="H283" s="28"/>
      <c r="I283" s="28"/>
      <c r="J283" s="28"/>
      <c r="K283" s="28"/>
      <c r="L283" s="28"/>
      <c r="M283" s="28"/>
      <c r="N283" s="28"/>
      <c r="O283" s="28"/>
      <c r="P283" s="28"/>
      <c r="Q283" s="28"/>
      <c r="R283" s="28"/>
      <c r="S283" s="28"/>
      <c r="T283" s="28"/>
      <c r="U283" s="28"/>
    </row>
    <row r="284" spans="1:21" ht="11.25" customHeight="1" x14ac:dyDescent="0.2">
      <c r="A284" s="28"/>
      <c r="B284" s="28"/>
      <c r="C284" s="28"/>
      <c r="D284" s="31"/>
      <c r="E284" s="28"/>
      <c r="F284" s="28"/>
      <c r="G284" s="28"/>
      <c r="H284" s="28"/>
      <c r="I284" s="28"/>
      <c r="J284" s="28"/>
      <c r="K284" s="28"/>
      <c r="L284" s="28"/>
      <c r="M284" s="28"/>
      <c r="N284" s="28"/>
      <c r="O284" s="28"/>
      <c r="P284" s="28"/>
      <c r="Q284" s="28"/>
      <c r="R284" s="28"/>
      <c r="S284" s="28"/>
      <c r="T284" s="28"/>
      <c r="U284" s="28"/>
    </row>
    <row r="285" spans="1:21" ht="11.25" customHeight="1" x14ac:dyDescent="0.2">
      <c r="A285" s="28"/>
      <c r="B285" s="28"/>
      <c r="C285" s="28"/>
      <c r="D285" s="31"/>
      <c r="E285" s="28"/>
      <c r="F285" s="28"/>
      <c r="G285" s="28"/>
      <c r="H285" s="28"/>
      <c r="I285" s="28"/>
      <c r="J285" s="28"/>
      <c r="K285" s="28"/>
      <c r="L285" s="28"/>
      <c r="M285" s="28"/>
      <c r="N285" s="28"/>
      <c r="O285" s="28"/>
      <c r="P285" s="28"/>
      <c r="Q285" s="28"/>
      <c r="R285" s="28"/>
      <c r="S285" s="28"/>
      <c r="T285" s="28"/>
      <c r="U285" s="28"/>
    </row>
    <row r="286" spans="1:21" ht="11.25" customHeight="1" x14ac:dyDescent="0.2">
      <c r="A286" s="28"/>
      <c r="B286" s="28"/>
      <c r="C286" s="28"/>
      <c r="D286" s="31"/>
      <c r="E286" s="28"/>
      <c r="F286" s="28"/>
      <c r="G286" s="28"/>
      <c r="H286" s="28"/>
      <c r="I286" s="28"/>
      <c r="J286" s="28"/>
      <c r="K286" s="28"/>
      <c r="L286" s="28"/>
      <c r="M286" s="28"/>
      <c r="N286" s="28"/>
      <c r="O286" s="28"/>
      <c r="P286" s="28"/>
      <c r="Q286" s="28"/>
      <c r="R286" s="28"/>
      <c r="S286" s="28"/>
      <c r="T286" s="28"/>
      <c r="U286" s="28"/>
    </row>
    <row r="287" spans="1:21" ht="11.25" customHeight="1" x14ac:dyDescent="0.2">
      <c r="A287" s="28"/>
      <c r="B287" s="28"/>
      <c r="C287" s="28"/>
      <c r="D287" s="31"/>
      <c r="E287" s="28"/>
      <c r="F287" s="28"/>
      <c r="G287" s="28"/>
      <c r="H287" s="28"/>
      <c r="I287" s="28"/>
      <c r="J287" s="28"/>
      <c r="K287" s="28"/>
      <c r="L287" s="28"/>
      <c r="M287" s="28"/>
      <c r="N287" s="28"/>
      <c r="O287" s="28"/>
      <c r="P287" s="28"/>
      <c r="Q287" s="28"/>
      <c r="R287" s="28"/>
      <c r="S287" s="28"/>
      <c r="T287" s="28"/>
      <c r="U287" s="28"/>
    </row>
    <row r="288" spans="1:21" ht="11.25" customHeight="1" x14ac:dyDescent="0.2">
      <c r="A288" s="28"/>
      <c r="B288" s="28"/>
      <c r="C288" s="28"/>
      <c r="D288" s="31"/>
      <c r="E288" s="28"/>
      <c r="F288" s="28"/>
      <c r="G288" s="28"/>
      <c r="H288" s="28"/>
      <c r="I288" s="28"/>
      <c r="J288" s="28"/>
      <c r="K288" s="28"/>
      <c r="L288" s="28"/>
      <c r="M288" s="28"/>
      <c r="N288" s="28"/>
      <c r="O288" s="28"/>
      <c r="P288" s="28"/>
      <c r="Q288" s="28"/>
      <c r="R288" s="28"/>
      <c r="S288" s="28"/>
      <c r="T288" s="28"/>
      <c r="U288" s="28"/>
    </row>
    <row r="289" spans="1:21" ht="11.25" customHeight="1" x14ac:dyDescent="0.2">
      <c r="A289" s="28"/>
      <c r="B289" s="28"/>
      <c r="C289" s="28"/>
      <c r="D289" s="31"/>
      <c r="E289" s="28"/>
      <c r="F289" s="28"/>
      <c r="G289" s="28"/>
      <c r="H289" s="28"/>
      <c r="I289" s="28"/>
      <c r="J289" s="28"/>
      <c r="K289" s="28"/>
      <c r="L289" s="28"/>
      <c r="M289" s="28"/>
      <c r="N289" s="28"/>
      <c r="O289" s="28"/>
      <c r="P289" s="28"/>
      <c r="Q289" s="28"/>
      <c r="R289" s="28"/>
      <c r="S289" s="28"/>
      <c r="T289" s="28"/>
      <c r="U289" s="28"/>
    </row>
    <row r="290" spans="1:21" ht="11.25" customHeight="1" x14ac:dyDescent="0.2">
      <c r="A290" s="28"/>
      <c r="B290" s="28"/>
      <c r="C290" s="28"/>
      <c r="D290" s="31"/>
      <c r="E290" s="28"/>
      <c r="F290" s="28"/>
      <c r="G290" s="28"/>
      <c r="H290" s="28"/>
      <c r="I290" s="28"/>
      <c r="J290" s="28"/>
      <c r="K290" s="28"/>
      <c r="L290" s="28"/>
      <c r="M290" s="28"/>
      <c r="N290" s="28"/>
      <c r="O290" s="28"/>
      <c r="P290" s="28"/>
      <c r="Q290" s="28"/>
      <c r="R290" s="28"/>
      <c r="S290" s="28"/>
      <c r="T290" s="28"/>
      <c r="U290" s="28"/>
    </row>
    <row r="291" spans="1:21" ht="11.25" customHeight="1" x14ac:dyDescent="0.2">
      <c r="A291" s="28"/>
      <c r="B291" s="28"/>
      <c r="C291" s="28"/>
      <c r="D291" s="31"/>
      <c r="E291" s="28"/>
      <c r="F291" s="28"/>
      <c r="G291" s="28"/>
      <c r="H291" s="28"/>
      <c r="I291" s="28"/>
      <c r="J291" s="28"/>
      <c r="K291" s="28"/>
      <c r="L291" s="28"/>
      <c r="M291" s="28"/>
      <c r="N291" s="28"/>
      <c r="O291" s="28"/>
      <c r="P291" s="28"/>
      <c r="Q291" s="28"/>
      <c r="R291" s="28"/>
      <c r="S291" s="28"/>
      <c r="T291" s="28"/>
      <c r="U291" s="28"/>
    </row>
    <row r="292" spans="1:21" ht="11.25" customHeight="1" x14ac:dyDescent="0.2">
      <c r="A292" s="28"/>
      <c r="B292" s="28"/>
      <c r="C292" s="28"/>
      <c r="D292" s="31"/>
      <c r="E292" s="28"/>
      <c r="F292" s="28"/>
      <c r="G292" s="28"/>
      <c r="H292" s="28"/>
      <c r="I292" s="28"/>
      <c r="J292" s="28"/>
      <c r="K292" s="28"/>
      <c r="L292" s="28"/>
      <c r="M292" s="28"/>
      <c r="N292" s="28"/>
      <c r="O292" s="28"/>
      <c r="P292" s="28"/>
      <c r="Q292" s="28"/>
      <c r="R292" s="28"/>
      <c r="S292" s="28"/>
      <c r="T292" s="28"/>
      <c r="U292" s="28"/>
    </row>
    <row r="293" spans="1:21" ht="11.25" customHeight="1" x14ac:dyDescent="0.2">
      <c r="A293" s="28"/>
      <c r="B293" s="28"/>
      <c r="C293" s="28"/>
      <c r="D293" s="31"/>
      <c r="E293" s="28"/>
      <c r="F293" s="28"/>
      <c r="G293" s="28"/>
      <c r="H293" s="28"/>
      <c r="I293" s="28"/>
      <c r="J293" s="28"/>
      <c r="K293" s="28"/>
      <c r="L293" s="28"/>
      <c r="M293" s="28"/>
      <c r="N293" s="28"/>
      <c r="O293" s="28"/>
      <c r="P293" s="28"/>
      <c r="Q293" s="28"/>
      <c r="R293" s="28"/>
      <c r="S293" s="28"/>
      <c r="T293" s="28"/>
      <c r="U293" s="28"/>
    </row>
    <row r="294" spans="1:21" ht="11.25" customHeight="1" x14ac:dyDescent="0.2">
      <c r="A294" s="28"/>
      <c r="B294" s="28"/>
      <c r="C294" s="28"/>
      <c r="D294" s="31"/>
      <c r="E294" s="28"/>
      <c r="F294" s="28"/>
      <c r="G294" s="28"/>
      <c r="H294" s="28"/>
      <c r="I294" s="28"/>
      <c r="J294" s="28"/>
      <c r="K294" s="28"/>
      <c r="L294" s="28"/>
      <c r="M294" s="28"/>
      <c r="N294" s="28"/>
      <c r="O294" s="28"/>
      <c r="P294" s="28"/>
      <c r="Q294" s="28"/>
      <c r="R294" s="28"/>
      <c r="S294" s="28"/>
      <c r="T294" s="28"/>
      <c r="U294" s="28"/>
    </row>
    <row r="295" spans="1:21" ht="11.25" customHeight="1" x14ac:dyDescent="0.2">
      <c r="A295" s="28"/>
      <c r="B295" s="28"/>
      <c r="C295" s="28"/>
      <c r="D295" s="31"/>
      <c r="E295" s="28"/>
      <c r="F295" s="28"/>
      <c r="G295" s="28"/>
      <c r="H295" s="28"/>
      <c r="I295" s="28"/>
      <c r="J295" s="28"/>
      <c r="K295" s="28"/>
      <c r="L295" s="28"/>
      <c r="M295" s="28"/>
      <c r="N295" s="28"/>
      <c r="O295" s="28"/>
      <c r="P295" s="28"/>
      <c r="Q295" s="28"/>
      <c r="R295" s="28"/>
      <c r="S295" s="28"/>
      <c r="T295" s="28"/>
      <c r="U295" s="28"/>
    </row>
    <row r="296" spans="1:21" ht="11.25" customHeight="1" x14ac:dyDescent="0.2">
      <c r="A296" s="28"/>
      <c r="B296" s="28"/>
      <c r="C296" s="28"/>
      <c r="D296" s="31"/>
      <c r="E296" s="28"/>
      <c r="F296" s="28"/>
      <c r="G296" s="28"/>
      <c r="H296" s="28"/>
      <c r="I296" s="28"/>
      <c r="J296" s="28"/>
      <c r="K296" s="28"/>
      <c r="L296" s="28"/>
      <c r="M296" s="28"/>
      <c r="N296" s="28"/>
      <c r="O296" s="28"/>
      <c r="P296" s="28"/>
      <c r="Q296" s="28"/>
      <c r="R296" s="28"/>
      <c r="S296" s="28"/>
      <c r="T296" s="28"/>
      <c r="U296" s="28"/>
    </row>
    <row r="297" spans="1:21" ht="11.25" customHeight="1" x14ac:dyDescent="0.2">
      <c r="A297" s="28"/>
      <c r="B297" s="28"/>
      <c r="C297" s="28"/>
      <c r="D297" s="31"/>
      <c r="E297" s="28"/>
      <c r="F297" s="28"/>
      <c r="G297" s="28"/>
      <c r="H297" s="28"/>
      <c r="I297" s="28"/>
      <c r="J297" s="28"/>
      <c r="K297" s="28"/>
      <c r="L297" s="28"/>
      <c r="M297" s="28"/>
      <c r="N297" s="28"/>
      <c r="O297" s="28"/>
      <c r="P297" s="28"/>
      <c r="Q297" s="28"/>
      <c r="R297" s="28"/>
      <c r="S297" s="28"/>
      <c r="T297" s="28"/>
      <c r="U297" s="28"/>
    </row>
    <row r="298" spans="1:21" ht="11.25" customHeight="1" x14ac:dyDescent="0.2">
      <c r="A298" s="28"/>
      <c r="B298" s="28"/>
      <c r="C298" s="28"/>
      <c r="D298" s="31"/>
      <c r="E298" s="28"/>
      <c r="F298" s="28"/>
      <c r="G298" s="28"/>
      <c r="H298" s="28"/>
      <c r="I298" s="28"/>
      <c r="J298" s="28"/>
      <c r="K298" s="28"/>
      <c r="L298" s="28"/>
      <c r="M298" s="28"/>
      <c r="N298" s="28"/>
      <c r="O298" s="28"/>
      <c r="P298" s="28"/>
      <c r="Q298" s="28"/>
      <c r="R298" s="28"/>
      <c r="S298" s="28"/>
      <c r="T298" s="28"/>
      <c r="U298" s="28"/>
    </row>
    <row r="299" spans="1:21" ht="11.25" customHeight="1" x14ac:dyDescent="0.2">
      <c r="A299" s="28"/>
      <c r="B299" s="28"/>
      <c r="C299" s="28"/>
      <c r="D299" s="31"/>
      <c r="E299" s="28"/>
      <c r="F299" s="28"/>
      <c r="G299" s="28"/>
      <c r="H299" s="28"/>
      <c r="I299" s="28"/>
      <c r="J299" s="28"/>
      <c r="K299" s="28"/>
      <c r="L299" s="28"/>
      <c r="M299" s="28"/>
      <c r="N299" s="28"/>
      <c r="O299" s="28"/>
      <c r="P299" s="28"/>
      <c r="Q299" s="28"/>
      <c r="R299" s="28"/>
      <c r="S299" s="28"/>
      <c r="T299" s="28"/>
      <c r="U299" s="28"/>
    </row>
    <row r="300" spans="1:21" ht="11.25" customHeight="1" x14ac:dyDescent="0.2">
      <c r="A300" s="28"/>
      <c r="B300" s="28"/>
      <c r="C300" s="28"/>
      <c r="D300" s="31"/>
      <c r="E300" s="28"/>
      <c r="F300" s="28"/>
      <c r="G300" s="28"/>
      <c r="H300" s="28"/>
      <c r="I300" s="28"/>
      <c r="J300" s="28"/>
      <c r="K300" s="28"/>
      <c r="L300" s="28"/>
      <c r="M300" s="28"/>
      <c r="N300" s="28"/>
      <c r="O300" s="28"/>
      <c r="P300" s="28"/>
      <c r="Q300" s="28"/>
      <c r="R300" s="28"/>
      <c r="S300" s="28"/>
      <c r="T300" s="28"/>
      <c r="U300" s="28"/>
    </row>
    <row r="301" spans="1:21" ht="11.25" customHeight="1" x14ac:dyDescent="0.2">
      <c r="A301" s="28"/>
      <c r="B301" s="28"/>
      <c r="C301" s="28"/>
      <c r="D301" s="31"/>
      <c r="E301" s="28"/>
      <c r="F301" s="28"/>
      <c r="G301" s="28"/>
      <c r="H301" s="28"/>
      <c r="I301" s="28"/>
      <c r="J301" s="28"/>
      <c r="K301" s="28"/>
      <c r="L301" s="28"/>
      <c r="M301" s="28"/>
      <c r="N301" s="28"/>
      <c r="O301" s="28"/>
      <c r="P301" s="28"/>
      <c r="Q301" s="28"/>
      <c r="R301" s="28"/>
      <c r="S301" s="28"/>
      <c r="T301" s="28"/>
      <c r="U301" s="28"/>
    </row>
    <row r="302" spans="1:21" ht="11.25" customHeight="1" x14ac:dyDescent="0.2">
      <c r="A302" s="28"/>
      <c r="B302" s="28"/>
      <c r="C302" s="28"/>
      <c r="D302" s="31"/>
      <c r="E302" s="28"/>
      <c r="F302" s="28"/>
      <c r="G302" s="28"/>
      <c r="H302" s="28"/>
      <c r="I302" s="28"/>
      <c r="J302" s="28"/>
      <c r="K302" s="28"/>
      <c r="L302" s="28"/>
      <c r="M302" s="28"/>
      <c r="N302" s="28"/>
      <c r="O302" s="28"/>
      <c r="P302" s="28"/>
      <c r="Q302" s="28"/>
      <c r="R302" s="28"/>
      <c r="S302" s="28"/>
      <c r="T302" s="28"/>
      <c r="U302" s="28"/>
    </row>
    <row r="303" spans="1:21" ht="11.25" customHeight="1" x14ac:dyDescent="0.2">
      <c r="A303" s="28"/>
      <c r="B303" s="28"/>
      <c r="C303" s="28"/>
      <c r="D303" s="31"/>
      <c r="E303" s="28"/>
      <c r="F303" s="28"/>
      <c r="G303" s="28"/>
      <c r="H303" s="28"/>
      <c r="I303" s="28"/>
      <c r="J303" s="28"/>
      <c r="K303" s="28"/>
      <c r="L303" s="28"/>
      <c r="M303" s="28"/>
      <c r="N303" s="28"/>
      <c r="O303" s="28"/>
      <c r="P303" s="28"/>
      <c r="Q303" s="28"/>
      <c r="R303" s="28"/>
      <c r="S303" s="28"/>
      <c r="T303" s="28"/>
      <c r="U303" s="28"/>
    </row>
    <row r="304" spans="1:21" ht="11.25" customHeight="1" x14ac:dyDescent="0.2">
      <c r="A304" s="28"/>
      <c r="B304" s="28"/>
      <c r="C304" s="28"/>
      <c r="D304" s="31"/>
      <c r="E304" s="28"/>
      <c r="F304" s="28"/>
      <c r="G304" s="28"/>
      <c r="H304" s="28"/>
      <c r="I304" s="28"/>
      <c r="J304" s="28"/>
      <c r="K304" s="28"/>
      <c r="L304" s="28"/>
      <c r="M304" s="28"/>
      <c r="N304" s="28"/>
      <c r="O304" s="28"/>
      <c r="P304" s="28"/>
      <c r="Q304" s="28"/>
      <c r="R304" s="28"/>
      <c r="S304" s="28"/>
      <c r="T304" s="28"/>
      <c r="U304" s="28"/>
    </row>
    <row r="305" spans="1:21" ht="11.25" customHeight="1" x14ac:dyDescent="0.2">
      <c r="A305" s="28"/>
      <c r="B305" s="28"/>
      <c r="C305" s="28"/>
      <c r="D305" s="31"/>
      <c r="E305" s="28"/>
      <c r="F305" s="28"/>
      <c r="G305" s="28"/>
      <c r="H305" s="28"/>
      <c r="I305" s="28"/>
      <c r="J305" s="28"/>
      <c r="K305" s="28"/>
      <c r="L305" s="28"/>
      <c r="M305" s="28"/>
      <c r="N305" s="28"/>
      <c r="O305" s="28"/>
      <c r="P305" s="28"/>
      <c r="Q305" s="28"/>
      <c r="R305" s="28"/>
      <c r="S305" s="28"/>
      <c r="T305" s="28"/>
      <c r="U305" s="28"/>
    </row>
    <row r="306" spans="1:21" ht="11.25" customHeight="1" x14ac:dyDescent="0.2">
      <c r="A306" s="28"/>
      <c r="B306" s="28"/>
      <c r="C306" s="28"/>
      <c r="D306" s="31"/>
      <c r="E306" s="28"/>
      <c r="F306" s="28"/>
      <c r="G306" s="28"/>
      <c r="H306" s="28"/>
      <c r="I306" s="28"/>
      <c r="J306" s="28"/>
      <c r="K306" s="28"/>
      <c r="L306" s="28"/>
      <c r="M306" s="28"/>
      <c r="N306" s="28"/>
      <c r="O306" s="28"/>
      <c r="P306" s="28"/>
      <c r="Q306" s="28"/>
      <c r="R306" s="28"/>
      <c r="S306" s="28"/>
      <c r="T306" s="28"/>
      <c r="U306" s="28"/>
    </row>
    <row r="307" spans="1:21" ht="11.25" customHeight="1" x14ac:dyDescent="0.2">
      <c r="A307" s="28"/>
      <c r="B307" s="28"/>
      <c r="C307" s="28"/>
      <c r="D307" s="31"/>
      <c r="E307" s="28"/>
      <c r="F307" s="28"/>
      <c r="G307" s="28"/>
      <c r="H307" s="28"/>
      <c r="I307" s="28"/>
      <c r="J307" s="28"/>
      <c r="K307" s="28"/>
      <c r="L307" s="28"/>
      <c r="M307" s="28"/>
      <c r="N307" s="28"/>
      <c r="O307" s="28"/>
      <c r="P307" s="28"/>
      <c r="Q307" s="28"/>
      <c r="R307" s="28"/>
      <c r="S307" s="28"/>
      <c r="T307" s="28"/>
      <c r="U307" s="28"/>
    </row>
    <row r="308" spans="1:21" ht="11.25" customHeight="1" x14ac:dyDescent="0.2">
      <c r="A308" s="28"/>
      <c r="B308" s="28"/>
      <c r="C308" s="28"/>
      <c r="D308" s="31"/>
      <c r="E308" s="28"/>
      <c r="F308" s="28"/>
      <c r="G308" s="28"/>
      <c r="H308" s="28"/>
      <c r="I308" s="28"/>
      <c r="J308" s="28"/>
      <c r="K308" s="28"/>
      <c r="L308" s="28"/>
      <c r="M308" s="28"/>
      <c r="N308" s="28"/>
      <c r="O308" s="28"/>
      <c r="P308" s="28"/>
      <c r="Q308" s="28"/>
      <c r="R308" s="28"/>
      <c r="S308" s="28"/>
      <c r="T308" s="28"/>
      <c r="U308" s="28"/>
    </row>
    <row r="309" spans="1:21" ht="11.25" customHeight="1" x14ac:dyDescent="0.2">
      <c r="A309" s="28"/>
      <c r="B309" s="28"/>
      <c r="C309" s="28"/>
      <c r="D309" s="31"/>
      <c r="E309" s="28"/>
      <c r="F309" s="28"/>
      <c r="G309" s="28"/>
      <c r="H309" s="28"/>
      <c r="I309" s="28"/>
      <c r="J309" s="28"/>
      <c r="K309" s="28"/>
      <c r="L309" s="28"/>
      <c r="M309" s="28"/>
      <c r="N309" s="28"/>
      <c r="O309" s="28"/>
      <c r="P309" s="28"/>
      <c r="Q309" s="28"/>
      <c r="R309" s="28"/>
      <c r="S309" s="28"/>
      <c r="T309" s="28"/>
      <c r="U309" s="28"/>
    </row>
    <row r="310" spans="1:21" ht="11.25" customHeight="1" x14ac:dyDescent="0.2">
      <c r="A310" s="28"/>
      <c r="B310" s="28"/>
      <c r="C310" s="28"/>
      <c r="D310" s="31"/>
      <c r="E310" s="28"/>
      <c r="F310" s="28"/>
      <c r="G310" s="28"/>
      <c r="H310" s="28"/>
      <c r="I310" s="28"/>
      <c r="J310" s="28"/>
      <c r="K310" s="28"/>
      <c r="L310" s="28"/>
      <c r="M310" s="28"/>
      <c r="N310" s="28"/>
      <c r="O310" s="28"/>
      <c r="P310" s="28"/>
      <c r="Q310" s="28"/>
      <c r="R310" s="28"/>
      <c r="S310" s="28"/>
      <c r="T310" s="28"/>
      <c r="U310" s="28"/>
    </row>
    <row r="311" spans="1:21" ht="11.25" customHeight="1" x14ac:dyDescent="0.2">
      <c r="A311" s="28"/>
      <c r="B311" s="28"/>
      <c r="C311" s="28"/>
      <c r="D311" s="31"/>
      <c r="E311" s="28"/>
      <c r="F311" s="28"/>
      <c r="G311" s="28"/>
      <c r="H311" s="28"/>
      <c r="I311" s="28"/>
      <c r="J311" s="28"/>
      <c r="K311" s="28"/>
      <c r="L311" s="28"/>
      <c r="M311" s="28"/>
      <c r="N311" s="28"/>
      <c r="O311" s="28"/>
      <c r="P311" s="28"/>
      <c r="Q311" s="28"/>
      <c r="R311" s="28"/>
      <c r="S311" s="28"/>
      <c r="T311" s="28"/>
      <c r="U311" s="28"/>
    </row>
    <row r="312" spans="1:21" ht="11.25" customHeight="1" x14ac:dyDescent="0.2">
      <c r="A312" s="28"/>
      <c r="B312" s="28"/>
      <c r="C312" s="28"/>
      <c r="D312" s="31"/>
      <c r="E312" s="28"/>
      <c r="F312" s="28"/>
      <c r="G312" s="28"/>
      <c r="H312" s="28"/>
      <c r="I312" s="28"/>
      <c r="J312" s="28"/>
      <c r="K312" s="28"/>
      <c r="L312" s="28"/>
      <c r="M312" s="28"/>
      <c r="N312" s="28"/>
      <c r="O312" s="28"/>
      <c r="P312" s="28"/>
      <c r="Q312" s="28"/>
      <c r="R312" s="28"/>
      <c r="S312" s="28"/>
      <c r="T312" s="28"/>
      <c r="U312" s="28"/>
    </row>
    <row r="313" spans="1:21" ht="11.25" customHeight="1" x14ac:dyDescent="0.2">
      <c r="A313" s="28"/>
      <c r="B313" s="28"/>
      <c r="C313" s="28"/>
      <c r="D313" s="31"/>
      <c r="E313" s="28"/>
      <c r="F313" s="28"/>
      <c r="G313" s="28"/>
      <c r="H313" s="28"/>
      <c r="I313" s="28"/>
      <c r="J313" s="28"/>
      <c r="K313" s="28"/>
      <c r="L313" s="28"/>
      <c r="M313" s="28"/>
      <c r="N313" s="28"/>
      <c r="O313" s="28"/>
      <c r="P313" s="28"/>
      <c r="Q313" s="28"/>
      <c r="R313" s="28"/>
      <c r="S313" s="28"/>
      <c r="T313" s="28"/>
      <c r="U313" s="28"/>
    </row>
    <row r="314" spans="1:21" ht="11.25" customHeight="1" x14ac:dyDescent="0.2">
      <c r="A314" s="28"/>
      <c r="B314" s="28"/>
      <c r="C314" s="28"/>
      <c r="D314" s="31"/>
      <c r="E314" s="28"/>
      <c r="F314" s="28"/>
      <c r="G314" s="28"/>
      <c r="H314" s="28"/>
      <c r="I314" s="28"/>
      <c r="J314" s="28"/>
      <c r="K314" s="28"/>
      <c r="L314" s="28"/>
      <c r="M314" s="28"/>
      <c r="N314" s="28"/>
      <c r="O314" s="28"/>
      <c r="P314" s="28"/>
      <c r="Q314" s="28"/>
      <c r="R314" s="28"/>
      <c r="S314" s="28"/>
      <c r="T314" s="28"/>
      <c r="U314" s="28"/>
    </row>
    <row r="315" spans="1:21" ht="11.25" customHeight="1" x14ac:dyDescent="0.2">
      <c r="A315" s="28"/>
      <c r="B315" s="28"/>
      <c r="C315" s="28"/>
      <c r="D315" s="31"/>
      <c r="E315" s="28"/>
      <c r="F315" s="28"/>
      <c r="G315" s="28"/>
      <c r="H315" s="28"/>
      <c r="I315" s="28"/>
      <c r="J315" s="28"/>
      <c r="K315" s="28"/>
      <c r="L315" s="28"/>
      <c r="M315" s="28"/>
      <c r="N315" s="28"/>
      <c r="O315" s="28"/>
      <c r="P315" s="28"/>
      <c r="Q315" s="28"/>
      <c r="R315" s="28"/>
      <c r="S315" s="28"/>
      <c r="T315" s="28"/>
      <c r="U315" s="28"/>
    </row>
    <row r="316" spans="1:21" ht="11.25" customHeight="1" x14ac:dyDescent="0.2">
      <c r="A316" s="28"/>
      <c r="B316" s="28"/>
      <c r="C316" s="28"/>
      <c r="D316" s="31"/>
      <c r="E316" s="28"/>
      <c r="F316" s="28"/>
      <c r="G316" s="28"/>
      <c r="H316" s="28"/>
      <c r="I316" s="28"/>
      <c r="J316" s="28"/>
      <c r="K316" s="28"/>
      <c r="L316" s="28"/>
      <c r="M316" s="28"/>
      <c r="N316" s="28"/>
      <c r="O316" s="28"/>
      <c r="P316" s="28"/>
      <c r="Q316" s="28"/>
      <c r="R316" s="28"/>
      <c r="S316" s="28"/>
      <c r="T316" s="28"/>
      <c r="U316" s="28"/>
    </row>
    <row r="317" spans="1:21" ht="11.25" customHeight="1" x14ac:dyDescent="0.2">
      <c r="A317" s="28"/>
      <c r="B317" s="28"/>
      <c r="C317" s="28"/>
      <c r="D317" s="31"/>
      <c r="E317" s="28"/>
      <c r="F317" s="28"/>
      <c r="G317" s="28"/>
      <c r="H317" s="28"/>
      <c r="I317" s="28"/>
      <c r="J317" s="28"/>
      <c r="K317" s="28"/>
      <c r="L317" s="28"/>
      <c r="M317" s="28"/>
      <c r="N317" s="28"/>
      <c r="O317" s="28"/>
      <c r="P317" s="28"/>
      <c r="Q317" s="28"/>
      <c r="R317" s="28"/>
      <c r="S317" s="28"/>
      <c r="T317" s="28"/>
      <c r="U317" s="28"/>
    </row>
    <row r="318" spans="1:21" ht="11.25" customHeight="1" x14ac:dyDescent="0.2">
      <c r="A318" s="28"/>
      <c r="B318" s="28"/>
      <c r="C318" s="28"/>
      <c r="D318" s="31"/>
      <c r="E318" s="28"/>
      <c r="F318" s="28"/>
      <c r="G318" s="28"/>
      <c r="H318" s="28"/>
      <c r="I318" s="28"/>
      <c r="J318" s="28"/>
      <c r="K318" s="28"/>
      <c r="L318" s="28"/>
      <c r="M318" s="28"/>
      <c r="N318" s="28"/>
      <c r="O318" s="28"/>
      <c r="P318" s="28"/>
      <c r="Q318" s="28"/>
      <c r="R318" s="28"/>
      <c r="S318" s="28"/>
      <c r="T318" s="28"/>
      <c r="U318" s="28"/>
    </row>
    <row r="319" spans="1:21" ht="11.25" customHeight="1" x14ac:dyDescent="0.2">
      <c r="A319" s="28"/>
      <c r="B319" s="28"/>
      <c r="C319" s="28"/>
      <c r="D319" s="31"/>
      <c r="E319" s="28"/>
      <c r="F319" s="28"/>
      <c r="G319" s="28"/>
      <c r="H319" s="28"/>
      <c r="I319" s="28"/>
      <c r="J319" s="28"/>
      <c r="K319" s="28"/>
      <c r="L319" s="28"/>
      <c r="M319" s="28"/>
      <c r="N319" s="28"/>
      <c r="O319" s="28"/>
      <c r="P319" s="28"/>
      <c r="Q319" s="28"/>
      <c r="R319" s="28"/>
      <c r="S319" s="28"/>
      <c r="T319" s="28"/>
      <c r="U319" s="28"/>
    </row>
    <row r="320" spans="1:21" ht="11.25" customHeight="1" x14ac:dyDescent="0.2">
      <c r="A320" s="28"/>
      <c r="B320" s="28"/>
      <c r="C320" s="28"/>
      <c r="D320" s="31"/>
      <c r="E320" s="28"/>
      <c r="F320" s="28"/>
      <c r="G320" s="28"/>
      <c r="H320" s="28"/>
      <c r="I320" s="28"/>
      <c r="J320" s="28"/>
      <c r="K320" s="28"/>
      <c r="L320" s="28"/>
      <c r="M320" s="28"/>
      <c r="N320" s="28"/>
      <c r="O320" s="28"/>
      <c r="P320" s="28"/>
      <c r="Q320" s="28"/>
      <c r="R320" s="28"/>
      <c r="S320" s="28"/>
      <c r="T320" s="28"/>
      <c r="U320" s="28"/>
    </row>
    <row r="321" spans="1:21" ht="11.25" customHeight="1" x14ac:dyDescent="0.2">
      <c r="A321" s="28"/>
      <c r="B321" s="28"/>
      <c r="C321" s="28"/>
      <c r="D321" s="31"/>
      <c r="E321" s="28"/>
      <c r="F321" s="28"/>
      <c r="G321" s="28"/>
      <c r="H321" s="28"/>
      <c r="I321" s="28"/>
      <c r="J321" s="28"/>
      <c r="K321" s="28"/>
      <c r="L321" s="28"/>
      <c r="M321" s="28"/>
      <c r="N321" s="28"/>
      <c r="O321" s="28"/>
      <c r="P321" s="28"/>
      <c r="Q321" s="28"/>
      <c r="R321" s="28"/>
      <c r="S321" s="28"/>
      <c r="T321" s="28"/>
      <c r="U321" s="28"/>
    </row>
    <row r="322" spans="1:21" ht="11.25" customHeight="1" x14ac:dyDescent="0.2">
      <c r="A322" s="28"/>
      <c r="B322" s="28"/>
      <c r="C322" s="28"/>
      <c r="D322" s="31"/>
      <c r="E322" s="28"/>
      <c r="F322" s="28"/>
      <c r="G322" s="28"/>
      <c r="H322" s="28"/>
      <c r="I322" s="28"/>
      <c r="J322" s="28"/>
      <c r="K322" s="28"/>
      <c r="L322" s="28"/>
      <c r="M322" s="28"/>
      <c r="N322" s="28"/>
      <c r="O322" s="28"/>
      <c r="P322" s="28"/>
      <c r="Q322" s="28"/>
      <c r="R322" s="28"/>
      <c r="S322" s="28"/>
      <c r="T322" s="28"/>
      <c r="U322" s="28"/>
    </row>
    <row r="323" spans="1:21" ht="11.25" customHeight="1" x14ac:dyDescent="0.2">
      <c r="A323" s="28"/>
      <c r="B323" s="28"/>
      <c r="C323" s="28"/>
      <c r="D323" s="31"/>
      <c r="E323" s="28"/>
      <c r="F323" s="28"/>
      <c r="G323" s="28"/>
      <c r="H323" s="28"/>
      <c r="I323" s="28"/>
      <c r="J323" s="28"/>
      <c r="K323" s="28"/>
      <c r="L323" s="28"/>
      <c r="M323" s="28"/>
      <c r="N323" s="28"/>
      <c r="O323" s="28"/>
      <c r="P323" s="28"/>
      <c r="Q323" s="28"/>
      <c r="R323" s="28"/>
      <c r="S323" s="28"/>
      <c r="T323" s="28"/>
      <c r="U323" s="28"/>
    </row>
    <row r="324" spans="1:21" ht="11.25" customHeight="1" x14ac:dyDescent="0.2">
      <c r="A324" s="28"/>
      <c r="B324" s="28"/>
      <c r="C324" s="28"/>
      <c r="D324" s="31"/>
      <c r="E324" s="28"/>
      <c r="F324" s="28"/>
      <c r="G324" s="28"/>
      <c r="H324" s="28"/>
      <c r="I324" s="28"/>
      <c r="J324" s="28"/>
      <c r="K324" s="28"/>
      <c r="L324" s="28"/>
      <c r="M324" s="28"/>
      <c r="N324" s="28"/>
      <c r="O324" s="28"/>
      <c r="P324" s="28"/>
      <c r="Q324" s="28"/>
      <c r="R324" s="28"/>
      <c r="S324" s="28"/>
      <c r="T324" s="28"/>
      <c r="U324" s="28"/>
    </row>
    <row r="325" spans="1:21" ht="11.25" customHeight="1" x14ac:dyDescent="0.2">
      <c r="A325" s="28"/>
      <c r="B325" s="28"/>
      <c r="C325" s="28"/>
      <c r="D325" s="31"/>
      <c r="E325" s="28"/>
      <c r="F325" s="28"/>
      <c r="G325" s="28"/>
      <c r="H325" s="28"/>
      <c r="I325" s="28"/>
      <c r="J325" s="28"/>
      <c r="K325" s="28"/>
      <c r="L325" s="28"/>
      <c r="M325" s="28"/>
      <c r="N325" s="28"/>
      <c r="O325" s="28"/>
      <c r="P325" s="28"/>
      <c r="Q325" s="28"/>
      <c r="R325" s="28"/>
      <c r="S325" s="28"/>
      <c r="T325" s="28"/>
      <c r="U325" s="28"/>
    </row>
    <row r="326" spans="1:21" ht="11.25" customHeight="1" x14ac:dyDescent="0.2">
      <c r="A326" s="28"/>
      <c r="B326" s="28"/>
      <c r="C326" s="28"/>
      <c r="D326" s="31"/>
      <c r="E326" s="28"/>
      <c r="F326" s="28"/>
      <c r="G326" s="28"/>
      <c r="H326" s="28"/>
      <c r="I326" s="28"/>
      <c r="J326" s="28"/>
      <c r="K326" s="28"/>
      <c r="L326" s="28"/>
      <c r="M326" s="28"/>
      <c r="N326" s="28"/>
      <c r="O326" s="28"/>
      <c r="P326" s="28"/>
      <c r="Q326" s="28"/>
      <c r="R326" s="28"/>
      <c r="S326" s="28"/>
      <c r="T326" s="28"/>
      <c r="U326" s="28"/>
    </row>
    <row r="327" spans="1:21" ht="11.25" customHeight="1" x14ac:dyDescent="0.2">
      <c r="A327" s="28"/>
      <c r="B327" s="28"/>
      <c r="C327" s="28"/>
      <c r="D327" s="31"/>
      <c r="E327" s="28"/>
      <c r="F327" s="28"/>
      <c r="G327" s="28"/>
      <c r="H327" s="28"/>
      <c r="I327" s="28"/>
      <c r="J327" s="28"/>
      <c r="K327" s="28"/>
      <c r="L327" s="28"/>
      <c r="M327" s="28"/>
      <c r="N327" s="28"/>
      <c r="O327" s="28"/>
      <c r="P327" s="28"/>
      <c r="Q327" s="28"/>
      <c r="R327" s="28"/>
      <c r="S327" s="28"/>
      <c r="T327" s="28"/>
      <c r="U327" s="28"/>
    </row>
    <row r="328" spans="1:21" ht="11.25" customHeight="1" x14ac:dyDescent="0.2">
      <c r="A328" s="28"/>
      <c r="B328" s="28"/>
      <c r="C328" s="28"/>
      <c r="D328" s="31"/>
      <c r="E328" s="28"/>
      <c r="F328" s="28"/>
      <c r="G328" s="28"/>
      <c r="H328" s="28"/>
      <c r="I328" s="28"/>
      <c r="J328" s="28"/>
      <c r="K328" s="28"/>
      <c r="L328" s="28"/>
      <c r="M328" s="28"/>
      <c r="N328" s="28"/>
      <c r="O328" s="28"/>
      <c r="P328" s="28"/>
      <c r="Q328" s="28"/>
      <c r="R328" s="28"/>
      <c r="S328" s="28"/>
      <c r="T328" s="28"/>
      <c r="U328" s="28"/>
    </row>
    <row r="329" spans="1:21" ht="11.25" customHeight="1" x14ac:dyDescent="0.2">
      <c r="A329" s="28"/>
      <c r="B329" s="28"/>
      <c r="C329" s="28"/>
      <c r="D329" s="31"/>
      <c r="E329" s="28"/>
      <c r="F329" s="28"/>
      <c r="G329" s="28"/>
      <c r="H329" s="28"/>
      <c r="I329" s="28"/>
      <c r="J329" s="28"/>
      <c r="K329" s="28"/>
      <c r="L329" s="28"/>
      <c r="M329" s="28"/>
      <c r="N329" s="28"/>
      <c r="O329" s="28"/>
      <c r="P329" s="28"/>
      <c r="Q329" s="28"/>
      <c r="R329" s="28"/>
      <c r="S329" s="28"/>
      <c r="T329" s="28"/>
      <c r="U329" s="28"/>
    </row>
    <row r="330" spans="1:21" ht="11.25" customHeight="1" x14ac:dyDescent="0.2">
      <c r="A330" s="28"/>
      <c r="B330" s="28"/>
      <c r="C330" s="28"/>
      <c r="D330" s="31"/>
      <c r="E330" s="28"/>
      <c r="F330" s="28"/>
      <c r="G330" s="28"/>
      <c r="H330" s="28"/>
      <c r="I330" s="28"/>
      <c r="J330" s="28"/>
      <c r="K330" s="28"/>
      <c r="L330" s="28"/>
      <c r="M330" s="28"/>
      <c r="N330" s="28"/>
      <c r="O330" s="28"/>
      <c r="P330" s="28"/>
      <c r="Q330" s="28"/>
      <c r="R330" s="28"/>
      <c r="S330" s="28"/>
      <c r="T330" s="28"/>
      <c r="U330" s="28"/>
    </row>
    <row r="331" spans="1:21" ht="11.25" customHeight="1" x14ac:dyDescent="0.2">
      <c r="A331" s="28"/>
      <c r="B331" s="28"/>
      <c r="C331" s="28"/>
      <c r="D331" s="31"/>
      <c r="E331" s="28"/>
      <c r="F331" s="28"/>
      <c r="G331" s="28"/>
      <c r="H331" s="28"/>
      <c r="I331" s="28"/>
      <c r="J331" s="28"/>
      <c r="K331" s="28"/>
      <c r="L331" s="28"/>
      <c r="M331" s="28"/>
      <c r="N331" s="28"/>
      <c r="O331" s="28"/>
      <c r="P331" s="28"/>
      <c r="Q331" s="28"/>
      <c r="R331" s="28"/>
      <c r="S331" s="28"/>
      <c r="T331" s="28"/>
      <c r="U331" s="28"/>
    </row>
    <row r="332" spans="1:21" ht="11.25" customHeight="1" x14ac:dyDescent="0.2">
      <c r="A332" s="28"/>
      <c r="B332" s="28"/>
      <c r="C332" s="28"/>
      <c r="D332" s="31"/>
      <c r="E332" s="28"/>
      <c r="F332" s="28"/>
      <c r="G332" s="28"/>
      <c r="H332" s="28"/>
      <c r="I332" s="28"/>
      <c r="J332" s="28"/>
      <c r="K332" s="28"/>
      <c r="L332" s="28"/>
      <c r="M332" s="28"/>
      <c r="N332" s="28"/>
      <c r="O332" s="28"/>
      <c r="P332" s="28"/>
      <c r="Q332" s="28"/>
      <c r="R332" s="28"/>
      <c r="S332" s="28"/>
      <c r="T332" s="28"/>
      <c r="U332" s="28"/>
    </row>
    <row r="333" spans="1:21" ht="11.25" customHeight="1" x14ac:dyDescent="0.2">
      <c r="A333" s="28"/>
      <c r="B333" s="28"/>
      <c r="C333" s="28"/>
      <c r="D333" s="31"/>
      <c r="E333" s="28"/>
      <c r="F333" s="28"/>
      <c r="G333" s="28"/>
      <c r="H333" s="28"/>
      <c r="I333" s="28"/>
      <c r="J333" s="28"/>
      <c r="K333" s="28"/>
      <c r="L333" s="28"/>
      <c r="M333" s="28"/>
      <c r="N333" s="28"/>
      <c r="O333" s="28"/>
      <c r="P333" s="28"/>
      <c r="Q333" s="28"/>
      <c r="R333" s="28"/>
      <c r="S333" s="28"/>
      <c r="T333" s="28"/>
      <c r="U333" s="28"/>
    </row>
    <row r="334" spans="1:21" ht="11.25" customHeight="1" x14ac:dyDescent="0.2">
      <c r="A334" s="28"/>
      <c r="B334" s="28"/>
      <c r="C334" s="28"/>
      <c r="D334" s="31"/>
      <c r="E334" s="28"/>
      <c r="F334" s="28"/>
      <c r="G334" s="28"/>
      <c r="H334" s="28"/>
      <c r="I334" s="28"/>
      <c r="J334" s="28"/>
      <c r="K334" s="28"/>
      <c r="L334" s="28"/>
      <c r="M334" s="28"/>
      <c r="N334" s="28"/>
      <c r="O334" s="28"/>
      <c r="P334" s="28"/>
      <c r="Q334" s="28"/>
      <c r="R334" s="28"/>
      <c r="S334" s="28"/>
      <c r="T334" s="28"/>
      <c r="U334" s="28"/>
    </row>
    <row r="335" spans="1:21" ht="11.25" customHeight="1" x14ac:dyDescent="0.2">
      <c r="A335" s="28"/>
      <c r="B335" s="28"/>
      <c r="C335" s="28"/>
      <c r="D335" s="31"/>
      <c r="E335" s="28"/>
      <c r="F335" s="28"/>
      <c r="G335" s="28"/>
      <c r="H335" s="28"/>
      <c r="I335" s="28"/>
      <c r="J335" s="28"/>
      <c r="K335" s="28"/>
      <c r="L335" s="28"/>
      <c r="M335" s="28"/>
      <c r="N335" s="28"/>
      <c r="O335" s="28"/>
      <c r="P335" s="28"/>
      <c r="Q335" s="28"/>
      <c r="R335" s="28"/>
      <c r="S335" s="28"/>
      <c r="T335" s="28"/>
      <c r="U335" s="28"/>
    </row>
    <row r="336" spans="1:21" ht="11.25" customHeight="1" x14ac:dyDescent="0.2">
      <c r="A336" s="28"/>
      <c r="B336" s="28"/>
      <c r="C336" s="28"/>
      <c r="D336" s="31"/>
      <c r="E336" s="28"/>
      <c r="F336" s="28"/>
      <c r="G336" s="28"/>
      <c r="H336" s="28"/>
      <c r="I336" s="28"/>
      <c r="J336" s="28"/>
      <c r="K336" s="28"/>
      <c r="L336" s="28"/>
      <c r="M336" s="28"/>
      <c r="N336" s="28"/>
      <c r="O336" s="28"/>
      <c r="P336" s="28"/>
      <c r="Q336" s="28"/>
      <c r="R336" s="28"/>
      <c r="S336" s="28"/>
      <c r="T336" s="28"/>
      <c r="U336" s="28"/>
    </row>
    <row r="337" spans="1:21" ht="11.25" customHeight="1" x14ac:dyDescent="0.2">
      <c r="A337" s="28"/>
      <c r="B337" s="28"/>
      <c r="C337" s="28"/>
      <c r="D337" s="31"/>
      <c r="E337" s="28"/>
      <c r="F337" s="28"/>
      <c r="G337" s="28"/>
      <c r="H337" s="28"/>
      <c r="I337" s="28"/>
      <c r="J337" s="28"/>
      <c r="K337" s="28"/>
      <c r="L337" s="28"/>
      <c r="M337" s="28"/>
      <c r="N337" s="28"/>
      <c r="O337" s="28"/>
      <c r="P337" s="28"/>
      <c r="Q337" s="28"/>
      <c r="R337" s="28"/>
      <c r="S337" s="28"/>
      <c r="T337" s="28"/>
      <c r="U337" s="28"/>
    </row>
    <row r="338" spans="1:21" ht="11.25" customHeight="1" x14ac:dyDescent="0.2">
      <c r="A338" s="28"/>
      <c r="B338" s="28"/>
      <c r="C338" s="28"/>
      <c r="D338" s="31"/>
      <c r="E338" s="28"/>
      <c r="F338" s="28"/>
      <c r="G338" s="28"/>
      <c r="H338" s="28"/>
      <c r="I338" s="28"/>
      <c r="J338" s="28"/>
      <c r="K338" s="28"/>
      <c r="L338" s="28"/>
      <c r="M338" s="28"/>
      <c r="N338" s="28"/>
      <c r="O338" s="28"/>
      <c r="P338" s="28"/>
      <c r="Q338" s="28"/>
      <c r="R338" s="28"/>
      <c r="S338" s="28"/>
      <c r="T338" s="28"/>
      <c r="U338" s="28"/>
    </row>
    <row r="339" spans="1:21" ht="11.25" customHeight="1" x14ac:dyDescent="0.2">
      <c r="A339" s="28"/>
      <c r="B339" s="28"/>
      <c r="C339" s="28"/>
      <c r="D339" s="31"/>
      <c r="E339" s="28"/>
      <c r="F339" s="28"/>
      <c r="G339" s="28"/>
      <c r="H339" s="28"/>
      <c r="I339" s="28"/>
      <c r="J339" s="28"/>
      <c r="K339" s="28"/>
      <c r="L339" s="28"/>
      <c r="M339" s="28"/>
      <c r="N339" s="28"/>
      <c r="O339" s="28"/>
      <c r="P339" s="28"/>
      <c r="Q339" s="28"/>
      <c r="R339" s="28"/>
      <c r="S339" s="28"/>
      <c r="T339" s="28"/>
      <c r="U339" s="28"/>
    </row>
    <row r="340" spans="1:21" ht="11.25" customHeight="1" x14ac:dyDescent="0.2">
      <c r="A340" s="28"/>
      <c r="B340" s="28"/>
      <c r="C340" s="28"/>
      <c r="D340" s="31"/>
      <c r="E340" s="28"/>
      <c r="F340" s="28"/>
      <c r="G340" s="28"/>
      <c r="H340" s="28"/>
      <c r="I340" s="28"/>
      <c r="J340" s="28"/>
      <c r="K340" s="28"/>
      <c r="L340" s="28"/>
      <c r="M340" s="28"/>
      <c r="N340" s="28"/>
      <c r="O340" s="28"/>
      <c r="P340" s="28"/>
      <c r="Q340" s="28"/>
      <c r="R340" s="28"/>
      <c r="S340" s="28"/>
      <c r="T340" s="28"/>
      <c r="U340" s="28"/>
    </row>
    <row r="341" spans="1:21" ht="11.25" customHeight="1" x14ac:dyDescent="0.2">
      <c r="A341" s="28"/>
      <c r="B341" s="28"/>
      <c r="C341" s="28"/>
      <c r="D341" s="31"/>
      <c r="E341" s="28"/>
      <c r="F341" s="28"/>
      <c r="G341" s="28"/>
      <c r="H341" s="28"/>
      <c r="I341" s="28"/>
      <c r="J341" s="28"/>
      <c r="K341" s="28"/>
      <c r="L341" s="28"/>
      <c r="M341" s="28"/>
      <c r="N341" s="28"/>
      <c r="O341" s="28"/>
      <c r="P341" s="28"/>
      <c r="Q341" s="28"/>
      <c r="R341" s="28"/>
      <c r="S341" s="28"/>
      <c r="T341" s="28"/>
      <c r="U341" s="28"/>
    </row>
    <row r="342" spans="1:21" ht="11.25" customHeight="1" x14ac:dyDescent="0.2">
      <c r="A342" s="28"/>
      <c r="B342" s="28"/>
      <c r="C342" s="28"/>
      <c r="D342" s="31"/>
      <c r="E342" s="28"/>
      <c r="F342" s="28"/>
      <c r="G342" s="28"/>
      <c r="H342" s="28"/>
      <c r="I342" s="28"/>
      <c r="J342" s="28"/>
      <c r="K342" s="28"/>
      <c r="L342" s="28"/>
      <c r="M342" s="28"/>
      <c r="N342" s="28"/>
      <c r="O342" s="28"/>
      <c r="P342" s="28"/>
      <c r="Q342" s="28"/>
      <c r="R342" s="28"/>
      <c r="S342" s="28"/>
      <c r="T342" s="28"/>
      <c r="U342" s="28"/>
    </row>
    <row r="343" spans="1:21" ht="11.25" customHeight="1" x14ac:dyDescent="0.2">
      <c r="A343" s="28"/>
      <c r="B343" s="28"/>
      <c r="C343" s="28"/>
      <c r="D343" s="31"/>
      <c r="E343" s="28"/>
      <c r="F343" s="28"/>
      <c r="G343" s="28"/>
      <c r="H343" s="28"/>
      <c r="I343" s="28"/>
      <c r="J343" s="28"/>
      <c r="K343" s="28"/>
      <c r="L343" s="28"/>
      <c r="M343" s="28"/>
      <c r="N343" s="28"/>
      <c r="O343" s="28"/>
      <c r="P343" s="28"/>
      <c r="Q343" s="28"/>
      <c r="R343" s="28"/>
      <c r="S343" s="28"/>
      <c r="T343" s="28"/>
      <c r="U343" s="28"/>
    </row>
    <row r="344" spans="1:21" ht="11.25" customHeight="1" x14ac:dyDescent="0.2">
      <c r="A344" s="28"/>
      <c r="B344" s="28"/>
      <c r="C344" s="28"/>
      <c r="D344" s="31"/>
      <c r="E344" s="28"/>
      <c r="F344" s="28"/>
      <c r="G344" s="28"/>
      <c r="H344" s="28"/>
      <c r="I344" s="28"/>
      <c r="J344" s="28"/>
      <c r="K344" s="28"/>
      <c r="L344" s="28"/>
      <c r="M344" s="28"/>
      <c r="N344" s="28"/>
      <c r="O344" s="28"/>
      <c r="P344" s="28"/>
      <c r="Q344" s="28"/>
      <c r="R344" s="28"/>
      <c r="S344" s="28"/>
      <c r="T344" s="28"/>
      <c r="U344" s="28"/>
    </row>
    <row r="345" spans="1:21" ht="11.25" customHeight="1" x14ac:dyDescent="0.2">
      <c r="A345" s="28"/>
      <c r="B345" s="28"/>
      <c r="C345" s="28"/>
      <c r="D345" s="31"/>
      <c r="E345" s="28"/>
      <c r="F345" s="28"/>
      <c r="G345" s="28"/>
      <c r="H345" s="28"/>
      <c r="I345" s="28"/>
      <c r="J345" s="28"/>
      <c r="K345" s="28"/>
      <c r="L345" s="28"/>
      <c r="M345" s="28"/>
      <c r="N345" s="28"/>
      <c r="O345" s="28"/>
      <c r="P345" s="28"/>
      <c r="Q345" s="28"/>
      <c r="R345" s="28"/>
      <c r="S345" s="28"/>
      <c r="T345" s="28"/>
      <c r="U345" s="28"/>
    </row>
    <row r="346" spans="1:21" ht="11.25" customHeight="1" x14ac:dyDescent="0.2">
      <c r="A346" s="28"/>
      <c r="B346" s="28"/>
      <c r="C346" s="28"/>
      <c r="D346" s="31"/>
      <c r="E346" s="28"/>
      <c r="F346" s="28"/>
      <c r="G346" s="28"/>
      <c r="H346" s="28"/>
      <c r="I346" s="28"/>
      <c r="J346" s="28"/>
      <c r="K346" s="28"/>
      <c r="L346" s="28"/>
      <c r="M346" s="28"/>
      <c r="N346" s="28"/>
      <c r="O346" s="28"/>
      <c r="P346" s="28"/>
      <c r="Q346" s="28"/>
      <c r="R346" s="28"/>
      <c r="S346" s="28"/>
      <c r="T346" s="28"/>
      <c r="U346" s="28"/>
    </row>
    <row r="347" spans="1:21" ht="11.25" customHeight="1" x14ac:dyDescent="0.2">
      <c r="A347" s="28"/>
      <c r="B347" s="28"/>
      <c r="C347" s="28"/>
      <c r="D347" s="31"/>
      <c r="E347" s="28"/>
      <c r="F347" s="28"/>
      <c r="G347" s="28"/>
      <c r="H347" s="28"/>
      <c r="I347" s="28"/>
      <c r="J347" s="28"/>
      <c r="K347" s="28"/>
      <c r="L347" s="28"/>
      <c r="M347" s="28"/>
      <c r="N347" s="28"/>
      <c r="O347" s="28"/>
      <c r="P347" s="28"/>
      <c r="Q347" s="28"/>
      <c r="R347" s="28"/>
      <c r="S347" s="28"/>
      <c r="T347" s="28"/>
      <c r="U347" s="28"/>
    </row>
    <row r="348" spans="1:21" ht="11.25" customHeight="1" x14ac:dyDescent="0.2">
      <c r="A348" s="28"/>
      <c r="B348" s="28"/>
      <c r="C348" s="28"/>
      <c r="D348" s="31"/>
      <c r="E348" s="28"/>
      <c r="F348" s="28"/>
      <c r="G348" s="28"/>
      <c r="H348" s="28"/>
      <c r="I348" s="28"/>
      <c r="J348" s="28"/>
      <c r="K348" s="28"/>
      <c r="L348" s="28"/>
      <c r="M348" s="28"/>
      <c r="N348" s="28"/>
      <c r="O348" s="28"/>
      <c r="P348" s="28"/>
      <c r="Q348" s="28"/>
      <c r="R348" s="28"/>
      <c r="S348" s="28"/>
      <c r="T348" s="28"/>
      <c r="U348" s="28"/>
    </row>
    <row r="349" spans="1:21" ht="11.25" customHeight="1" x14ac:dyDescent="0.2">
      <c r="A349" s="28"/>
      <c r="B349" s="28"/>
      <c r="C349" s="28"/>
      <c r="D349" s="31"/>
      <c r="E349" s="28"/>
      <c r="F349" s="28"/>
      <c r="G349" s="28"/>
      <c r="H349" s="28"/>
      <c r="I349" s="28"/>
      <c r="J349" s="28"/>
      <c r="K349" s="28"/>
      <c r="L349" s="28"/>
      <c r="M349" s="28"/>
      <c r="N349" s="28"/>
      <c r="O349" s="28"/>
      <c r="P349" s="28"/>
      <c r="Q349" s="28"/>
      <c r="R349" s="28"/>
      <c r="S349" s="28"/>
      <c r="T349" s="28"/>
      <c r="U349" s="28"/>
    </row>
    <row r="350" spans="1:21" ht="11.25" customHeight="1" x14ac:dyDescent="0.2">
      <c r="A350" s="28"/>
      <c r="B350" s="28"/>
      <c r="C350" s="28"/>
      <c r="D350" s="31"/>
      <c r="E350" s="28"/>
      <c r="F350" s="28"/>
      <c r="G350" s="28"/>
      <c r="H350" s="28"/>
      <c r="I350" s="28"/>
      <c r="J350" s="28"/>
      <c r="K350" s="28"/>
      <c r="L350" s="28"/>
      <c r="M350" s="28"/>
      <c r="N350" s="28"/>
      <c r="O350" s="28"/>
      <c r="P350" s="28"/>
      <c r="Q350" s="28"/>
      <c r="R350" s="28"/>
      <c r="S350" s="28"/>
      <c r="T350" s="28"/>
      <c r="U350" s="28"/>
    </row>
    <row r="351" spans="1:21" ht="11.25" customHeight="1" x14ac:dyDescent="0.2">
      <c r="A351" s="28"/>
      <c r="B351" s="28"/>
      <c r="C351" s="28"/>
      <c r="D351" s="31"/>
      <c r="E351" s="28"/>
      <c r="F351" s="28"/>
      <c r="G351" s="28"/>
      <c r="H351" s="28"/>
      <c r="I351" s="28"/>
      <c r="J351" s="28"/>
      <c r="K351" s="28"/>
      <c r="L351" s="28"/>
      <c r="M351" s="28"/>
      <c r="N351" s="28"/>
      <c r="O351" s="28"/>
      <c r="P351" s="28"/>
      <c r="Q351" s="28"/>
      <c r="R351" s="28"/>
      <c r="S351" s="28"/>
      <c r="T351" s="28"/>
      <c r="U351" s="28"/>
    </row>
    <row r="352" spans="1:21" ht="11.25" customHeight="1" x14ac:dyDescent="0.2">
      <c r="A352" s="28"/>
      <c r="B352" s="28"/>
      <c r="C352" s="28"/>
      <c r="D352" s="31"/>
      <c r="E352" s="28"/>
      <c r="F352" s="28"/>
      <c r="G352" s="28"/>
      <c r="H352" s="28"/>
      <c r="I352" s="28"/>
      <c r="J352" s="28"/>
      <c r="K352" s="28"/>
      <c r="L352" s="28"/>
      <c r="M352" s="28"/>
      <c r="N352" s="28"/>
      <c r="O352" s="28"/>
      <c r="P352" s="28"/>
      <c r="Q352" s="28"/>
      <c r="R352" s="28"/>
      <c r="S352" s="28"/>
      <c r="T352" s="28"/>
      <c r="U352" s="28"/>
    </row>
    <row r="353" spans="1:21" ht="11.25" customHeight="1" x14ac:dyDescent="0.2">
      <c r="A353" s="28"/>
      <c r="B353" s="28"/>
      <c r="C353" s="28"/>
      <c r="D353" s="31"/>
      <c r="E353" s="28"/>
      <c r="F353" s="28"/>
      <c r="G353" s="28"/>
      <c r="H353" s="28"/>
      <c r="I353" s="28"/>
      <c r="J353" s="28"/>
      <c r="K353" s="28"/>
      <c r="L353" s="28"/>
      <c r="M353" s="28"/>
      <c r="N353" s="28"/>
      <c r="O353" s="28"/>
      <c r="P353" s="28"/>
      <c r="Q353" s="28"/>
      <c r="R353" s="28"/>
      <c r="S353" s="28"/>
      <c r="T353" s="28"/>
      <c r="U353" s="28"/>
    </row>
    <row r="354" spans="1:21" ht="11.25" customHeight="1" x14ac:dyDescent="0.2">
      <c r="A354" s="28"/>
      <c r="B354" s="28"/>
      <c r="C354" s="28"/>
      <c r="D354" s="31"/>
      <c r="E354" s="28"/>
      <c r="F354" s="28"/>
      <c r="G354" s="28"/>
      <c r="H354" s="28"/>
      <c r="I354" s="28"/>
      <c r="J354" s="28"/>
      <c r="K354" s="28"/>
      <c r="L354" s="28"/>
      <c r="M354" s="28"/>
      <c r="N354" s="28"/>
      <c r="O354" s="28"/>
      <c r="P354" s="28"/>
      <c r="Q354" s="28"/>
      <c r="R354" s="28"/>
      <c r="S354" s="28"/>
      <c r="T354" s="28"/>
      <c r="U354" s="28"/>
    </row>
    <row r="355" spans="1:21" ht="11.25" customHeight="1" x14ac:dyDescent="0.2">
      <c r="A355" s="28"/>
      <c r="B355" s="28"/>
      <c r="C355" s="28"/>
      <c r="D355" s="31"/>
      <c r="E355" s="28"/>
      <c r="F355" s="28"/>
      <c r="G355" s="28"/>
      <c r="H355" s="28"/>
      <c r="I355" s="28"/>
      <c r="J355" s="28"/>
      <c r="K355" s="28"/>
      <c r="L355" s="28"/>
      <c r="M355" s="28"/>
      <c r="N355" s="28"/>
      <c r="O355" s="28"/>
      <c r="P355" s="28"/>
      <c r="Q355" s="28"/>
      <c r="R355" s="28"/>
      <c r="S355" s="28"/>
      <c r="T355" s="28"/>
      <c r="U355" s="28"/>
    </row>
    <row r="356" spans="1:21" ht="11.25" customHeight="1" x14ac:dyDescent="0.2">
      <c r="A356" s="28"/>
      <c r="B356" s="28"/>
      <c r="C356" s="28"/>
      <c r="D356" s="31"/>
      <c r="E356" s="28"/>
      <c r="F356" s="28"/>
      <c r="G356" s="28"/>
      <c r="H356" s="28"/>
      <c r="I356" s="28"/>
      <c r="J356" s="28"/>
      <c r="K356" s="28"/>
      <c r="L356" s="28"/>
      <c r="M356" s="28"/>
      <c r="N356" s="28"/>
      <c r="O356" s="28"/>
      <c r="P356" s="28"/>
      <c r="Q356" s="28"/>
      <c r="R356" s="28"/>
      <c r="S356" s="28"/>
      <c r="T356" s="28"/>
      <c r="U356" s="28"/>
    </row>
    <row r="357" spans="1:21" ht="11.25" customHeight="1" x14ac:dyDescent="0.2">
      <c r="A357" s="28"/>
      <c r="B357" s="28"/>
      <c r="C357" s="28"/>
      <c r="D357" s="31"/>
      <c r="E357" s="28"/>
      <c r="F357" s="28"/>
      <c r="G357" s="28"/>
      <c r="H357" s="28"/>
      <c r="I357" s="28"/>
      <c r="J357" s="28"/>
      <c r="K357" s="28"/>
      <c r="L357" s="28"/>
      <c r="M357" s="28"/>
      <c r="N357" s="28"/>
      <c r="O357" s="28"/>
      <c r="P357" s="28"/>
      <c r="Q357" s="28"/>
      <c r="R357" s="28"/>
      <c r="S357" s="28"/>
      <c r="T357" s="28"/>
      <c r="U357" s="28"/>
    </row>
    <row r="358" spans="1:21" ht="11.25" customHeight="1" x14ac:dyDescent="0.2">
      <c r="A358" s="28"/>
      <c r="B358" s="28"/>
      <c r="C358" s="28"/>
      <c r="D358" s="31"/>
      <c r="E358" s="28"/>
      <c r="F358" s="28"/>
      <c r="G358" s="28"/>
      <c r="H358" s="28"/>
      <c r="I358" s="28"/>
      <c r="J358" s="28"/>
      <c r="K358" s="28"/>
      <c r="L358" s="28"/>
      <c r="M358" s="28"/>
      <c r="N358" s="28"/>
      <c r="O358" s="28"/>
      <c r="P358" s="28"/>
      <c r="Q358" s="28"/>
      <c r="R358" s="28"/>
      <c r="S358" s="28"/>
      <c r="T358" s="28"/>
      <c r="U358" s="28"/>
    </row>
    <row r="359" spans="1:21" ht="11.25" customHeight="1" x14ac:dyDescent="0.2">
      <c r="A359" s="28"/>
      <c r="B359" s="28"/>
      <c r="C359" s="28"/>
      <c r="D359" s="31"/>
      <c r="E359" s="28"/>
      <c r="F359" s="28"/>
      <c r="G359" s="28"/>
      <c r="H359" s="28"/>
      <c r="I359" s="28"/>
      <c r="J359" s="28"/>
      <c r="K359" s="28"/>
      <c r="L359" s="28"/>
      <c r="M359" s="28"/>
      <c r="N359" s="28"/>
      <c r="O359" s="28"/>
      <c r="P359" s="28"/>
      <c r="Q359" s="28"/>
      <c r="R359" s="28"/>
      <c r="S359" s="28"/>
      <c r="T359" s="28"/>
      <c r="U359" s="28"/>
    </row>
    <row r="360" spans="1:21" ht="11.25" customHeight="1" x14ac:dyDescent="0.2">
      <c r="A360" s="28"/>
      <c r="B360" s="28"/>
      <c r="C360" s="28"/>
      <c r="D360" s="31"/>
      <c r="E360" s="28"/>
      <c r="F360" s="28"/>
      <c r="G360" s="28"/>
      <c r="H360" s="28"/>
      <c r="I360" s="28"/>
      <c r="J360" s="28"/>
      <c r="K360" s="28"/>
      <c r="L360" s="28"/>
      <c r="M360" s="28"/>
      <c r="N360" s="28"/>
      <c r="O360" s="28"/>
      <c r="P360" s="28"/>
      <c r="Q360" s="28"/>
      <c r="R360" s="28"/>
      <c r="S360" s="28"/>
      <c r="T360" s="28"/>
      <c r="U360" s="28"/>
    </row>
    <row r="361" spans="1:21" ht="11.25" customHeight="1" x14ac:dyDescent="0.2">
      <c r="A361" s="28"/>
      <c r="B361" s="28"/>
      <c r="C361" s="28"/>
      <c r="D361" s="31"/>
      <c r="E361" s="28"/>
      <c r="F361" s="28"/>
      <c r="G361" s="28"/>
      <c r="H361" s="28"/>
      <c r="I361" s="28"/>
      <c r="J361" s="28"/>
      <c r="K361" s="28"/>
      <c r="L361" s="28"/>
      <c r="M361" s="28"/>
      <c r="N361" s="28"/>
      <c r="O361" s="28"/>
      <c r="P361" s="28"/>
      <c r="Q361" s="28"/>
      <c r="R361" s="28"/>
      <c r="S361" s="28"/>
      <c r="T361" s="28"/>
      <c r="U361" s="28"/>
    </row>
    <row r="362" spans="1:21" ht="11.25" customHeight="1" x14ac:dyDescent="0.2">
      <c r="A362" s="28"/>
      <c r="B362" s="28"/>
      <c r="C362" s="28"/>
      <c r="D362" s="31"/>
      <c r="E362" s="28"/>
      <c r="F362" s="28"/>
      <c r="G362" s="28"/>
      <c r="H362" s="28"/>
      <c r="I362" s="28"/>
      <c r="J362" s="28"/>
      <c r="K362" s="28"/>
      <c r="L362" s="28"/>
      <c r="M362" s="28"/>
      <c r="N362" s="28"/>
      <c r="O362" s="28"/>
      <c r="P362" s="28"/>
      <c r="Q362" s="28"/>
      <c r="R362" s="28"/>
      <c r="S362" s="28"/>
      <c r="T362" s="28"/>
      <c r="U362" s="28"/>
    </row>
    <row r="363" spans="1:21" ht="11.25" customHeight="1" x14ac:dyDescent="0.2">
      <c r="A363" s="28"/>
      <c r="B363" s="28"/>
      <c r="C363" s="28"/>
      <c r="D363" s="31"/>
      <c r="E363" s="28"/>
      <c r="F363" s="28"/>
      <c r="G363" s="28"/>
      <c r="H363" s="28"/>
      <c r="I363" s="28"/>
      <c r="J363" s="28"/>
      <c r="K363" s="28"/>
      <c r="L363" s="28"/>
      <c r="M363" s="28"/>
      <c r="N363" s="28"/>
      <c r="O363" s="28"/>
      <c r="P363" s="28"/>
      <c r="Q363" s="28"/>
      <c r="R363" s="28"/>
      <c r="S363" s="28"/>
      <c r="T363" s="28"/>
      <c r="U363" s="28"/>
    </row>
    <row r="364" spans="1:21" ht="11.25" customHeight="1" x14ac:dyDescent="0.2">
      <c r="A364" s="28"/>
      <c r="B364" s="28"/>
      <c r="C364" s="28"/>
      <c r="D364" s="31"/>
      <c r="E364" s="28"/>
      <c r="F364" s="28"/>
      <c r="G364" s="28"/>
      <c r="H364" s="28"/>
      <c r="I364" s="28"/>
      <c r="J364" s="28"/>
      <c r="K364" s="28"/>
      <c r="L364" s="28"/>
      <c r="M364" s="28"/>
      <c r="N364" s="28"/>
      <c r="O364" s="28"/>
      <c r="P364" s="28"/>
      <c r="Q364" s="28"/>
      <c r="R364" s="28"/>
      <c r="S364" s="28"/>
      <c r="T364" s="28"/>
      <c r="U364" s="28"/>
    </row>
    <row r="365" spans="1:21" ht="11.25" customHeight="1" x14ac:dyDescent="0.2">
      <c r="A365" s="28"/>
      <c r="B365" s="28"/>
      <c r="C365" s="28"/>
      <c r="D365" s="31"/>
      <c r="E365" s="28"/>
      <c r="F365" s="28"/>
      <c r="G365" s="28"/>
      <c r="H365" s="28"/>
      <c r="I365" s="28"/>
      <c r="J365" s="28"/>
      <c r="K365" s="28"/>
      <c r="L365" s="28"/>
      <c r="M365" s="28"/>
      <c r="N365" s="28"/>
      <c r="O365" s="28"/>
      <c r="P365" s="28"/>
      <c r="Q365" s="28"/>
      <c r="R365" s="28"/>
      <c r="S365" s="28"/>
      <c r="T365" s="28"/>
      <c r="U365" s="28"/>
    </row>
    <row r="366" spans="1:21" ht="11.25" customHeight="1" x14ac:dyDescent="0.2">
      <c r="A366" s="28"/>
      <c r="B366" s="28"/>
      <c r="C366" s="28"/>
      <c r="D366" s="31"/>
      <c r="E366" s="28"/>
      <c r="F366" s="28"/>
      <c r="G366" s="28"/>
      <c r="H366" s="28"/>
      <c r="I366" s="28"/>
      <c r="J366" s="28"/>
      <c r="K366" s="28"/>
      <c r="L366" s="28"/>
      <c r="M366" s="28"/>
      <c r="N366" s="28"/>
      <c r="O366" s="28"/>
      <c r="P366" s="28"/>
      <c r="Q366" s="28"/>
      <c r="R366" s="28"/>
      <c r="S366" s="28"/>
      <c r="T366" s="28"/>
      <c r="U366" s="28"/>
    </row>
    <row r="367" spans="1:21" ht="11.25" customHeight="1" x14ac:dyDescent="0.2">
      <c r="A367" s="28"/>
      <c r="B367" s="28"/>
      <c r="C367" s="28"/>
      <c r="D367" s="31"/>
      <c r="E367" s="28"/>
      <c r="F367" s="28"/>
      <c r="G367" s="28"/>
      <c r="H367" s="28"/>
      <c r="I367" s="28"/>
      <c r="J367" s="28"/>
      <c r="K367" s="28"/>
      <c r="L367" s="28"/>
      <c r="M367" s="28"/>
      <c r="N367" s="28"/>
      <c r="O367" s="28"/>
      <c r="P367" s="28"/>
      <c r="Q367" s="28"/>
      <c r="R367" s="28"/>
      <c r="S367" s="28"/>
      <c r="T367" s="28"/>
      <c r="U367" s="28"/>
    </row>
    <row r="368" spans="1:21" ht="11.25" customHeight="1" x14ac:dyDescent="0.2">
      <c r="A368" s="28"/>
      <c r="B368" s="28"/>
      <c r="C368" s="28"/>
      <c r="D368" s="31"/>
      <c r="E368" s="28"/>
      <c r="F368" s="28"/>
      <c r="G368" s="28"/>
      <c r="H368" s="28"/>
      <c r="I368" s="28"/>
      <c r="J368" s="28"/>
      <c r="K368" s="28"/>
      <c r="L368" s="28"/>
      <c r="M368" s="28"/>
      <c r="N368" s="28"/>
      <c r="O368" s="28"/>
      <c r="P368" s="28"/>
      <c r="Q368" s="28"/>
      <c r="R368" s="28"/>
      <c r="S368" s="28"/>
      <c r="T368" s="28"/>
      <c r="U368" s="28"/>
    </row>
    <row r="369" spans="1:21" ht="11.25" customHeight="1" x14ac:dyDescent="0.2">
      <c r="A369" s="28"/>
      <c r="B369" s="28"/>
      <c r="C369" s="28"/>
      <c r="D369" s="31"/>
      <c r="E369" s="28"/>
      <c r="F369" s="28"/>
      <c r="G369" s="28"/>
      <c r="H369" s="28"/>
      <c r="I369" s="28"/>
      <c r="J369" s="28"/>
      <c r="K369" s="28"/>
      <c r="L369" s="28"/>
      <c r="M369" s="28"/>
      <c r="N369" s="28"/>
      <c r="O369" s="28"/>
      <c r="P369" s="28"/>
      <c r="Q369" s="28"/>
      <c r="R369" s="28"/>
      <c r="S369" s="28"/>
      <c r="T369" s="28"/>
      <c r="U369" s="28"/>
    </row>
    <row r="370" spans="1:21" ht="11.25" customHeight="1" x14ac:dyDescent="0.2">
      <c r="A370" s="28"/>
      <c r="B370" s="28"/>
      <c r="C370" s="28"/>
      <c r="D370" s="31"/>
      <c r="E370" s="28"/>
      <c r="F370" s="28"/>
      <c r="G370" s="28"/>
      <c r="H370" s="28"/>
      <c r="I370" s="28"/>
      <c r="J370" s="28"/>
      <c r="K370" s="28"/>
      <c r="L370" s="28"/>
      <c r="M370" s="28"/>
      <c r="N370" s="28"/>
      <c r="O370" s="28"/>
      <c r="P370" s="28"/>
      <c r="Q370" s="28"/>
      <c r="R370" s="28"/>
      <c r="S370" s="28"/>
      <c r="T370" s="28"/>
      <c r="U370" s="28"/>
    </row>
    <row r="371" spans="1:21" ht="11.25" customHeight="1" x14ac:dyDescent="0.2">
      <c r="A371" s="28"/>
      <c r="B371" s="28"/>
      <c r="C371" s="28"/>
      <c r="D371" s="31"/>
      <c r="E371" s="28"/>
      <c r="F371" s="28"/>
      <c r="G371" s="28"/>
      <c r="H371" s="28"/>
      <c r="I371" s="28"/>
      <c r="J371" s="28"/>
      <c r="K371" s="28"/>
      <c r="L371" s="28"/>
      <c r="M371" s="28"/>
      <c r="N371" s="28"/>
      <c r="O371" s="28"/>
      <c r="P371" s="28"/>
      <c r="Q371" s="28"/>
      <c r="R371" s="28"/>
      <c r="S371" s="28"/>
      <c r="T371" s="28"/>
      <c r="U371" s="28"/>
    </row>
    <row r="372" spans="1:21" ht="11.25" customHeight="1" x14ac:dyDescent="0.2">
      <c r="A372" s="28"/>
      <c r="B372" s="28"/>
      <c r="C372" s="28"/>
      <c r="D372" s="31"/>
      <c r="E372" s="28"/>
      <c r="F372" s="28"/>
      <c r="G372" s="28"/>
      <c r="H372" s="28"/>
      <c r="I372" s="28"/>
      <c r="J372" s="28"/>
      <c r="K372" s="28"/>
      <c r="L372" s="28"/>
      <c r="M372" s="28"/>
      <c r="N372" s="28"/>
      <c r="O372" s="28"/>
      <c r="P372" s="28"/>
      <c r="Q372" s="28"/>
      <c r="R372" s="28"/>
      <c r="S372" s="28"/>
      <c r="T372" s="28"/>
      <c r="U372" s="28"/>
    </row>
    <row r="373" spans="1:21" ht="11.25" customHeight="1" x14ac:dyDescent="0.2">
      <c r="A373" s="28"/>
      <c r="B373" s="28"/>
      <c r="C373" s="28"/>
      <c r="D373" s="31"/>
      <c r="E373" s="28"/>
      <c r="F373" s="28"/>
      <c r="G373" s="28"/>
      <c r="H373" s="28"/>
      <c r="I373" s="28"/>
      <c r="J373" s="28"/>
      <c r="K373" s="28"/>
      <c r="L373" s="28"/>
      <c r="M373" s="28"/>
      <c r="N373" s="28"/>
      <c r="O373" s="28"/>
      <c r="P373" s="28"/>
      <c r="Q373" s="28"/>
      <c r="R373" s="28"/>
      <c r="S373" s="28"/>
      <c r="T373" s="28"/>
      <c r="U373" s="28"/>
    </row>
    <row r="374" spans="1:21" ht="11.25" customHeight="1" x14ac:dyDescent="0.2">
      <c r="A374" s="28"/>
      <c r="B374" s="28"/>
      <c r="C374" s="28"/>
      <c r="D374" s="31"/>
      <c r="E374" s="28"/>
      <c r="F374" s="28"/>
      <c r="G374" s="28"/>
      <c r="H374" s="28"/>
      <c r="I374" s="28"/>
      <c r="J374" s="28"/>
      <c r="K374" s="28"/>
      <c r="L374" s="28"/>
      <c r="M374" s="28"/>
      <c r="N374" s="28"/>
      <c r="O374" s="28"/>
      <c r="P374" s="28"/>
      <c r="Q374" s="28"/>
      <c r="R374" s="28"/>
      <c r="S374" s="28"/>
      <c r="T374" s="28"/>
      <c r="U374" s="28"/>
    </row>
    <row r="375" spans="1:21" ht="11.25" customHeight="1" x14ac:dyDescent="0.2">
      <c r="A375" s="28"/>
      <c r="B375" s="28"/>
      <c r="C375" s="28"/>
      <c r="D375" s="31"/>
      <c r="E375" s="28"/>
      <c r="F375" s="28"/>
      <c r="G375" s="28"/>
      <c r="H375" s="28"/>
      <c r="I375" s="28"/>
      <c r="J375" s="28"/>
      <c r="K375" s="28"/>
      <c r="L375" s="28"/>
      <c r="M375" s="28"/>
      <c r="N375" s="28"/>
      <c r="O375" s="28"/>
      <c r="P375" s="28"/>
      <c r="Q375" s="28"/>
      <c r="R375" s="28"/>
      <c r="S375" s="28"/>
      <c r="T375" s="28"/>
      <c r="U375" s="28"/>
    </row>
    <row r="376" spans="1:21" ht="11.25" customHeight="1" x14ac:dyDescent="0.2">
      <c r="A376" s="28"/>
      <c r="B376" s="28"/>
      <c r="C376" s="28"/>
      <c r="D376" s="31"/>
      <c r="E376" s="28"/>
      <c r="F376" s="28"/>
      <c r="G376" s="28"/>
      <c r="H376" s="28"/>
      <c r="I376" s="28"/>
      <c r="J376" s="28"/>
      <c r="K376" s="28"/>
      <c r="L376" s="28"/>
      <c r="M376" s="28"/>
      <c r="N376" s="28"/>
      <c r="O376" s="28"/>
      <c r="P376" s="28"/>
      <c r="Q376" s="28"/>
      <c r="R376" s="28"/>
      <c r="S376" s="28"/>
      <c r="T376" s="28"/>
      <c r="U376" s="28"/>
    </row>
    <row r="377" spans="1:21" ht="11.25" customHeight="1" x14ac:dyDescent="0.2">
      <c r="A377" s="28"/>
      <c r="B377" s="28"/>
      <c r="C377" s="28"/>
      <c r="D377" s="31"/>
      <c r="E377" s="28"/>
      <c r="F377" s="28"/>
      <c r="G377" s="28"/>
      <c r="H377" s="28"/>
      <c r="I377" s="28"/>
      <c r="J377" s="28"/>
      <c r="K377" s="28"/>
      <c r="L377" s="28"/>
      <c r="M377" s="28"/>
      <c r="N377" s="28"/>
      <c r="O377" s="28"/>
      <c r="P377" s="28"/>
      <c r="Q377" s="28"/>
      <c r="R377" s="28"/>
      <c r="S377" s="28"/>
      <c r="T377" s="28"/>
      <c r="U377" s="28"/>
    </row>
    <row r="378" spans="1:21" ht="11.25" customHeight="1" x14ac:dyDescent="0.2">
      <c r="A378" s="28"/>
      <c r="B378" s="28"/>
      <c r="C378" s="28"/>
      <c r="D378" s="31"/>
      <c r="E378" s="28"/>
      <c r="F378" s="28"/>
      <c r="G378" s="28"/>
      <c r="H378" s="28"/>
      <c r="I378" s="28"/>
      <c r="J378" s="28"/>
      <c r="K378" s="28"/>
      <c r="L378" s="28"/>
      <c r="M378" s="28"/>
      <c r="N378" s="28"/>
      <c r="O378" s="28"/>
      <c r="P378" s="28"/>
      <c r="Q378" s="28"/>
      <c r="R378" s="28"/>
      <c r="S378" s="28"/>
      <c r="T378" s="28"/>
      <c r="U378" s="28"/>
    </row>
    <row r="379" spans="1:21" ht="11.25" customHeight="1" x14ac:dyDescent="0.2">
      <c r="A379" s="28"/>
      <c r="B379" s="28"/>
      <c r="C379" s="28"/>
      <c r="D379" s="31"/>
      <c r="E379" s="28"/>
      <c r="F379" s="28"/>
      <c r="G379" s="28"/>
      <c r="H379" s="28"/>
      <c r="I379" s="28"/>
      <c r="J379" s="28"/>
      <c r="K379" s="28"/>
      <c r="L379" s="28"/>
      <c r="M379" s="28"/>
      <c r="N379" s="28"/>
      <c r="O379" s="28"/>
      <c r="P379" s="28"/>
      <c r="Q379" s="28"/>
      <c r="R379" s="28"/>
      <c r="S379" s="28"/>
      <c r="T379" s="28"/>
      <c r="U379" s="28"/>
    </row>
    <row r="380" spans="1:21" ht="11.25" customHeight="1" x14ac:dyDescent="0.2">
      <c r="A380" s="28"/>
      <c r="B380" s="28"/>
      <c r="C380" s="28"/>
      <c r="D380" s="31"/>
      <c r="E380" s="28"/>
      <c r="F380" s="28"/>
      <c r="G380" s="28"/>
      <c r="H380" s="28"/>
      <c r="I380" s="28"/>
      <c r="J380" s="28"/>
      <c r="K380" s="28"/>
      <c r="L380" s="28"/>
      <c r="M380" s="28"/>
      <c r="N380" s="28"/>
      <c r="O380" s="28"/>
      <c r="P380" s="28"/>
      <c r="Q380" s="28"/>
      <c r="R380" s="28"/>
      <c r="S380" s="28"/>
      <c r="T380" s="28"/>
      <c r="U380" s="28"/>
    </row>
    <row r="381" spans="1:21" ht="11.25" customHeight="1" x14ac:dyDescent="0.2">
      <c r="A381" s="28"/>
      <c r="B381" s="28"/>
      <c r="C381" s="28"/>
      <c r="D381" s="31"/>
      <c r="E381" s="28"/>
      <c r="F381" s="28"/>
      <c r="G381" s="28"/>
      <c r="H381" s="28"/>
      <c r="I381" s="28"/>
      <c r="J381" s="28"/>
      <c r="K381" s="28"/>
      <c r="L381" s="28"/>
      <c r="M381" s="28"/>
      <c r="N381" s="28"/>
      <c r="O381" s="28"/>
      <c r="P381" s="28"/>
      <c r="Q381" s="28"/>
      <c r="R381" s="28"/>
      <c r="S381" s="28"/>
      <c r="T381" s="28"/>
      <c r="U381" s="28"/>
    </row>
    <row r="382" spans="1:21" ht="11.25" customHeight="1" x14ac:dyDescent="0.2">
      <c r="A382" s="28"/>
      <c r="B382" s="28"/>
      <c r="C382" s="28"/>
      <c r="D382" s="31"/>
      <c r="E382" s="28"/>
      <c r="F382" s="28"/>
      <c r="G382" s="28"/>
      <c r="H382" s="28"/>
      <c r="I382" s="28"/>
      <c r="J382" s="28"/>
      <c r="K382" s="28"/>
      <c r="L382" s="28"/>
      <c r="M382" s="28"/>
      <c r="N382" s="28"/>
      <c r="O382" s="28"/>
      <c r="P382" s="28"/>
      <c r="Q382" s="28"/>
      <c r="R382" s="28"/>
      <c r="S382" s="28"/>
      <c r="T382" s="28"/>
      <c r="U382" s="28"/>
    </row>
    <row r="383" spans="1:21" ht="11.25" customHeight="1" x14ac:dyDescent="0.2">
      <c r="A383" s="28"/>
      <c r="B383" s="28"/>
      <c r="C383" s="28"/>
      <c r="D383" s="31"/>
      <c r="E383" s="28"/>
      <c r="F383" s="28"/>
      <c r="G383" s="28"/>
      <c r="H383" s="28"/>
      <c r="I383" s="28"/>
      <c r="J383" s="28"/>
      <c r="K383" s="28"/>
      <c r="L383" s="28"/>
      <c r="M383" s="28"/>
      <c r="N383" s="28"/>
      <c r="O383" s="28"/>
      <c r="P383" s="28"/>
      <c r="Q383" s="28"/>
      <c r="R383" s="28"/>
      <c r="S383" s="28"/>
      <c r="T383" s="28"/>
      <c r="U383" s="28"/>
    </row>
    <row r="384" spans="1:21" ht="11.25" customHeight="1" x14ac:dyDescent="0.2">
      <c r="A384" s="28"/>
      <c r="B384" s="28"/>
      <c r="C384" s="28"/>
      <c r="D384" s="31"/>
      <c r="E384" s="28"/>
      <c r="F384" s="28"/>
      <c r="G384" s="28"/>
      <c r="H384" s="28"/>
      <c r="I384" s="28"/>
      <c r="J384" s="28"/>
      <c r="K384" s="28"/>
      <c r="L384" s="28"/>
      <c r="M384" s="28"/>
      <c r="N384" s="28"/>
      <c r="O384" s="28"/>
      <c r="P384" s="28"/>
      <c r="Q384" s="28"/>
      <c r="R384" s="28"/>
      <c r="S384" s="28"/>
      <c r="T384" s="28"/>
      <c r="U384" s="28"/>
    </row>
    <row r="385" spans="1:21" ht="11.25" customHeight="1" x14ac:dyDescent="0.2">
      <c r="A385" s="28"/>
      <c r="B385" s="28"/>
      <c r="C385" s="28"/>
      <c r="D385" s="31"/>
      <c r="E385" s="28"/>
      <c r="F385" s="28"/>
      <c r="G385" s="28"/>
      <c r="H385" s="28"/>
      <c r="I385" s="28"/>
      <c r="J385" s="28"/>
      <c r="K385" s="28"/>
      <c r="L385" s="28"/>
      <c r="M385" s="28"/>
      <c r="N385" s="28"/>
      <c r="O385" s="28"/>
      <c r="P385" s="28"/>
      <c r="Q385" s="28"/>
      <c r="R385" s="28"/>
      <c r="S385" s="28"/>
      <c r="T385" s="28"/>
      <c r="U385" s="28"/>
    </row>
    <row r="386" spans="1:21" ht="11.25" customHeight="1" x14ac:dyDescent="0.2">
      <c r="A386" s="28"/>
      <c r="B386" s="28"/>
      <c r="C386" s="28"/>
      <c r="D386" s="31"/>
      <c r="E386" s="28"/>
      <c r="F386" s="28"/>
      <c r="G386" s="28"/>
      <c r="H386" s="28"/>
      <c r="I386" s="28"/>
      <c r="J386" s="28"/>
      <c r="K386" s="28"/>
      <c r="L386" s="28"/>
      <c r="M386" s="28"/>
      <c r="N386" s="28"/>
      <c r="O386" s="28"/>
      <c r="P386" s="28"/>
      <c r="Q386" s="28"/>
      <c r="R386" s="28"/>
      <c r="S386" s="28"/>
      <c r="T386" s="28"/>
      <c r="U386" s="28"/>
    </row>
    <row r="387" spans="1:21" ht="11.25" customHeight="1" x14ac:dyDescent="0.2">
      <c r="A387" s="28"/>
      <c r="B387" s="28"/>
      <c r="C387" s="28"/>
      <c r="D387" s="31"/>
      <c r="E387" s="28"/>
      <c r="F387" s="28"/>
      <c r="G387" s="28"/>
      <c r="H387" s="28"/>
      <c r="I387" s="28"/>
      <c r="J387" s="28"/>
      <c r="K387" s="28"/>
      <c r="L387" s="28"/>
      <c r="M387" s="28"/>
      <c r="N387" s="28"/>
      <c r="O387" s="28"/>
      <c r="P387" s="28"/>
      <c r="Q387" s="28"/>
      <c r="R387" s="28"/>
      <c r="S387" s="28"/>
      <c r="T387" s="28"/>
      <c r="U387" s="28"/>
    </row>
    <row r="388" spans="1:21" ht="11.25" customHeight="1" x14ac:dyDescent="0.2">
      <c r="A388" s="28"/>
      <c r="B388" s="28"/>
      <c r="C388" s="28"/>
      <c r="D388" s="31"/>
      <c r="E388" s="28"/>
      <c r="F388" s="28"/>
      <c r="G388" s="28"/>
      <c r="H388" s="28"/>
      <c r="I388" s="28"/>
      <c r="J388" s="28"/>
      <c r="K388" s="28"/>
      <c r="L388" s="28"/>
      <c r="M388" s="28"/>
      <c r="N388" s="28"/>
      <c r="O388" s="28"/>
      <c r="P388" s="28"/>
      <c r="Q388" s="28"/>
      <c r="R388" s="28"/>
      <c r="S388" s="28"/>
      <c r="T388" s="28"/>
      <c r="U388" s="28"/>
    </row>
    <row r="389" spans="1:21" ht="11.25" customHeight="1" x14ac:dyDescent="0.2">
      <c r="A389" s="28"/>
      <c r="B389" s="28"/>
      <c r="C389" s="28"/>
      <c r="D389" s="31"/>
      <c r="E389" s="28"/>
      <c r="F389" s="28"/>
      <c r="G389" s="28"/>
      <c r="H389" s="28"/>
      <c r="I389" s="28"/>
      <c r="J389" s="28"/>
      <c r="K389" s="28"/>
      <c r="L389" s="28"/>
      <c r="M389" s="28"/>
      <c r="N389" s="28"/>
      <c r="O389" s="28"/>
      <c r="P389" s="28"/>
      <c r="Q389" s="28"/>
      <c r="R389" s="28"/>
      <c r="S389" s="28"/>
      <c r="T389" s="28"/>
      <c r="U389" s="28"/>
    </row>
    <row r="390" spans="1:21" ht="11.25" customHeight="1" x14ac:dyDescent="0.2">
      <c r="A390" s="28"/>
      <c r="B390" s="28"/>
      <c r="C390" s="28"/>
      <c r="D390" s="31"/>
      <c r="E390" s="28"/>
      <c r="F390" s="28"/>
      <c r="G390" s="28"/>
      <c r="H390" s="28"/>
      <c r="I390" s="28"/>
      <c r="J390" s="28"/>
      <c r="K390" s="28"/>
      <c r="L390" s="28"/>
      <c r="M390" s="28"/>
      <c r="N390" s="28"/>
      <c r="O390" s="28"/>
      <c r="P390" s="28"/>
      <c r="Q390" s="28"/>
      <c r="R390" s="28"/>
      <c r="S390" s="28"/>
      <c r="T390" s="28"/>
      <c r="U390" s="28"/>
    </row>
    <row r="391" spans="1:21" ht="11.25" customHeight="1" x14ac:dyDescent="0.2">
      <c r="A391" s="28"/>
      <c r="B391" s="28"/>
      <c r="C391" s="28"/>
      <c r="D391" s="31"/>
      <c r="E391" s="28"/>
      <c r="F391" s="28"/>
      <c r="G391" s="28"/>
      <c r="H391" s="28"/>
      <c r="I391" s="28"/>
      <c r="J391" s="28"/>
      <c r="K391" s="28"/>
      <c r="L391" s="28"/>
      <c r="M391" s="28"/>
      <c r="N391" s="28"/>
      <c r="O391" s="28"/>
      <c r="P391" s="28"/>
      <c r="Q391" s="28"/>
      <c r="R391" s="28"/>
      <c r="S391" s="28"/>
      <c r="T391" s="28"/>
      <c r="U391" s="28"/>
    </row>
    <row r="392" spans="1:21" ht="11.25" customHeight="1" x14ac:dyDescent="0.2">
      <c r="A392" s="28"/>
      <c r="B392" s="28"/>
      <c r="C392" s="28"/>
      <c r="D392" s="31"/>
      <c r="E392" s="28"/>
      <c r="F392" s="28"/>
      <c r="G392" s="28"/>
      <c r="H392" s="28"/>
      <c r="I392" s="28"/>
      <c r="J392" s="28"/>
      <c r="K392" s="28"/>
      <c r="L392" s="28"/>
      <c r="M392" s="28"/>
      <c r="N392" s="28"/>
      <c r="O392" s="28"/>
      <c r="P392" s="28"/>
      <c r="Q392" s="28"/>
      <c r="R392" s="28"/>
      <c r="S392" s="28"/>
      <c r="T392" s="28"/>
      <c r="U392" s="28"/>
    </row>
    <row r="393" spans="1:21" ht="11.25" customHeight="1" x14ac:dyDescent="0.2">
      <c r="A393" s="28"/>
      <c r="B393" s="28"/>
      <c r="C393" s="28"/>
      <c r="D393" s="31"/>
      <c r="E393" s="28"/>
      <c r="F393" s="28"/>
      <c r="G393" s="28"/>
      <c r="H393" s="28"/>
      <c r="I393" s="28"/>
      <c r="J393" s="28"/>
      <c r="K393" s="28"/>
      <c r="L393" s="28"/>
      <c r="M393" s="28"/>
      <c r="N393" s="28"/>
      <c r="O393" s="28"/>
      <c r="P393" s="28"/>
      <c r="Q393" s="28"/>
      <c r="R393" s="28"/>
      <c r="S393" s="28"/>
      <c r="T393" s="28"/>
      <c r="U393" s="28"/>
    </row>
    <row r="394" spans="1:21" ht="11.25" customHeight="1" x14ac:dyDescent="0.2">
      <c r="A394" s="28"/>
      <c r="B394" s="28"/>
      <c r="C394" s="28"/>
      <c r="D394" s="31"/>
      <c r="E394" s="28"/>
      <c r="F394" s="28"/>
      <c r="G394" s="28"/>
      <c r="H394" s="28"/>
      <c r="I394" s="28"/>
      <c r="J394" s="28"/>
      <c r="K394" s="28"/>
      <c r="L394" s="28"/>
      <c r="M394" s="28"/>
      <c r="N394" s="28"/>
      <c r="O394" s="28"/>
      <c r="P394" s="28"/>
      <c r="Q394" s="28"/>
      <c r="R394" s="28"/>
      <c r="S394" s="28"/>
      <c r="T394" s="28"/>
      <c r="U394" s="28"/>
    </row>
    <row r="395" spans="1:21" ht="11.25" customHeight="1" x14ac:dyDescent="0.2">
      <c r="A395" s="28"/>
      <c r="B395" s="28"/>
      <c r="C395" s="28"/>
      <c r="D395" s="31"/>
      <c r="E395" s="28"/>
      <c r="F395" s="28"/>
      <c r="G395" s="28"/>
      <c r="H395" s="28"/>
      <c r="I395" s="28"/>
      <c r="J395" s="28"/>
      <c r="K395" s="28"/>
      <c r="L395" s="28"/>
      <c r="M395" s="28"/>
      <c r="N395" s="28"/>
      <c r="O395" s="28"/>
      <c r="P395" s="28"/>
      <c r="Q395" s="28"/>
      <c r="R395" s="28"/>
      <c r="S395" s="28"/>
      <c r="T395" s="28"/>
      <c r="U395" s="28"/>
    </row>
    <row r="396" spans="1:21" ht="11.25" customHeight="1" x14ac:dyDescent="0.2">
      <c r="A396" s="28"/>
      <c r="B396" s="28"/>
      <c r="C396" s="28"/>
      <c r="D396" s="31"/>
      <c r="E396" s="28"/>
      <c r="F396" s="28"/>
      <c r="G396" s="28"/>
      <c r="H396" s="28"/>
      <c r="I396" s="28"/>
      <c r="J396" s="28"/>
      <c r="K396" s="28"/>
      <c r="L396" s="28"/>
      <c r="M396" s="28"/>
      <c r="N396" s="28"/>
      <c r="O396" s="28"/>
      <c r="P396" s="28"/>
      <c r="Q396" s="28"/>
      <c r="R396" s="28"/>
      <c r="S396" s="28"/>
      <c r="T396" s="28"/>
      <c r="U396" s="28"/>
    </row>
    <row r="397" spans="1:21" ht="11.25" customHeight="1" x14ac:dyDescent="0.2">
      <c r="A397" s="28"/>
      <c r="B397" s="28"/>
      <c r="C397" s="28"/>
      <c r="D397" s="31"/>
      <c r="E397" s="28"/>
      <c r="F397" s="28"/>
      <c r="G397" s="28"/>
      <c r="H397" s="28"/>
      <c r="I397" s="28"/>
      <c r="J397" s="28"/>
      <c r="K397" s="28"/>
      <c r="L397" s="28"/>
      <c r="M397" s="28"/>
      <c r="N397" s="28"/>
      <c r="O397" s="28"/>
      <c r="P397" s="28"/>
      <c r="Q397" s="28"/>
      <c r="R397" s="28"/>
      <c r="S397" s="28"/>
      <c r="T397" s="28"/>
      <c r="U397" s="28"/>
    </row>
    <row r="398" spans="1:21" ht="11.25" customHeight="1" x14ac:dyDescent="0.2">
      <c r="A398" s="28"/>
      <c r="B398" s="28"/>
      <c r="C398" s="28"/>
      <c r="D398" s="31"/>
      <c r="E398" s="28"/>
      <c r="F398" s="28"/>
      <c r="G398" s="28"/>
      <c r="H398" s="28"/>
      <c r="I398" s="28"/>
      <c r="J398" s="28"/>
      <c r="K398" s="28"/>
      <c r="L398" s="28"/>
      <c r="M398" s="28"/>
      <c r="N398" s="28"/>
      <c r="O398" s="28"/>
      <c r="P398" s="28"/>
      <c r="Q398" s="28"/>
      <c r="R398" s="28"/>
      <c r="S398" s="28"/>
      <c r="T398" s="28"/>
      <c r="U398" s="28"/>
    </row>
    <row r="399" spans="1:21" ht="11.25" customHeight="1" x14ac:dyDescent="0.2">
      <c r="A399" s="28"/>
      <c r="B399" s="28"/>
      <c r="C399" s="28"/>
      <c r="D399" s="31"/>
      <c r="E399" s="28"/>
      <c r="F399" s="28"/>
      <c r="G399" s="28"/>
      <c r="H399" s="28"/>
      <c r="I399" s="28"/>
      <c r="J399" s="28"/>
      <c r="K399" s="28"/>
      <c r="L399" s="28"/>
      <c r="M399" s="28"/>
      <c r="N399" s="28"/>
      <c r="O399" s="28"/>
      <c r="P399" s="28"/>
      <c r="Q399" s="28"/>
      <c r="R399" s="28"/>
      <c r="S399" s="28"/>
      <c r="T399" s="28"/>
      <c r="U399" s="28"/>
    </row>
    <row r="400" spans="1:21" ht="11.25" customHeight="1" x14ac:dyDescent="0.2">
      <c r="A400" s="28"/>
      <c r="B400" s="28"/>
      <c r="C400" s="28"/>
      <c r="D400" s="31"/>
      <c r="E400" s="28"/>
      <c r="F400" s="28"/>
      <c r="G400" s="28"/>
      <c r="H400" s="28"/>
      <c r="I400" s="28"/>
      <c r="J400" s="28"/>
      <c r="K400" s="28"/>
      <c r="L400" s="28"/>
      <c r="M400" s="28"/>
      <c r="N400" s="28"/>
      <c r="O400" s="28"/>
      <c r="P400" s="28"/>
      <c r="Q400" s="28"/>
      <c r="R400" s="28"/>
      <c r="S400" s="28"/>
      <c r="T400" s="28"/>
      <c r="U400" s="28"/>
    </row>
    <row r="401" spans="1:21" ht="11.25" customHeight="1" x14ac:dyDescent="0.2">
      <c r="A401" s="28"/>
      <c r="B401" s="28"/>
      <c r="C401" s="28"/>
      <c r="D401" s="31"/>
      <c r="E401" s="28"/>
      <c r="F401" s="28"/>
      <c r="G401" s="28"/>
      <c r="H401" s="28"/>
      <c r="I401" s="28"/>
      <c r="J401" s="28"/>
      <c r="K401" s="28"/>
      <c r="L401" s="28"/>
      <c r="M401" s="28"/>
      <c r="N401" s="28"/>
      <c r="O401" s="28"/>
      <c r="P401" s="28"/>
      <c r="Q401" s="28"/>
      <c r="R401" s="28"/>
      <c r="S401" s="28"/>
      <c r="T401" s="28"/>
      <c r="U401" s="28"/>
    </row>
    <row r="402" spans="1:21" ht="11.25" customHeight="1" x14ac:dyDescent="0.2">
      <c r="A402" s="28"/>
      <c r="B402" s="28"/>
      <c r="C402" s="28"/>
      <c r="D402" s="31"/>
      <c r="E402" s="28"/>
      <c r="F402" s="28"/>
      <c r="G402" s="28"/>
      <c r="H402" s="28"/>
      <c r="I402" s="28"/>
      <c r="J402" s="28"/>
      <c r="K402" s="28"/>
      <c r="L402" s="28"/>
      <c r="M402" s="28"/>
      <c r="N402" s="28"/>
      <c r="O402" s="28"/>
      <c r="P402" s="28"/>
      <c r="Q402" s="28"/>
      <c r="R402" s="28"/>
      <c r="S402" s="28"/>
      <c r="T402" s="28"/>
      <c r="U402" s="28"/>
    </row>
    <row r="403" spans="1:21" ht="11.25" customHeight="1" x14ac:dyDescent="0.2">
      <c r="A403" s="28"/>
      <c r="B403" s="28"/>
      <c r="C403" s="28"/>
      <c r="D403" s="31"/>
      <c r="E403" s="28"/>
      <c r="F403" s="28"/>
      <c r="G403" s="28"/>
      <c r="H403" s="28"/>
      <c r="I403" s="28"/>
      <c r="J403" s="28"/>
      <c r="K403" s="28"/>
      <c r="L403" s="28"/>
      <c r="M403" s="28"/>
      <c r="N403" s="28"/>
      <c r="O403" s="28"/>
      <c r="P403" s="28"/>
      <c r="Q403" s="28"/>
      <c r="R403" s="28"/>
      <c r="S403" s="28"/>
      <c r="T403" s="28"/>
      <c r="U403" s="28"/>
    </row>
    <row r="404" spans="1:21" ht="11.25" customHeight="1" x14ac:dyDescent="0.2">
      <c r="A404" s="28"/>
      <c r="B404" s="28"/>
      <c r="C404" s="28"/>
      <c r="D404" s="31"/>
      <c r="E404" s="28"/>
      <c r="F404" s="28"/>
      <c r="G404" s="28"/>
      <c r="H404" s="28"/>
      <c r="I404" s="28"/>
      <c r="J404" s="28"/>
      <c r="K404" s="28"/>
      <c r="L404" s="28"/>
      <c r="M404" s="28"/>
      <c r="N404" s="28"/>
      <c r="O404" s="28"/>
      <c r="P404" s="28"/>
      <c r="Q404" s="28"/>
      <c r="R404" s="28"/>
      <c r="S404" s="28"/>
      <c r="T404" s="28"/>
      <c r="U404" s="28"/>
    </row>
    <row r="405" spans="1:21" ht="11.25" customHeight="1" x14ac:dyDescent="0.2">
      <c r="A405" s="28"/>
      <c r="B405" s="28"/>
      <c r="C405" s="28"/>
      <c r="D405" s="31"/>
      <c r="E405" s="28"/>
      <c r="F405" s="28"/>
      <c r="G405" s="28"/>
      <c r="H405" s="28"/>
      <c r="I405" s="28"/>
      <c r="J405" s="28"/>
      <c r="K405" s="28"/>
      <c r="L405" s="28"/>
      <c r="M405" s="28"/>
      <c r="N405" s="28"/>
      <c r="O405" s="28"/>
      <c r="P405" s="28"/>
      <c r="Q405" s="28"/>
      <c r="R405" s="28"/>
      <c r="S405" s="28"/>
      <c r="T405" s="28"/>
      <c r="U405" s="28"/>
    </row>
    <row r="406" spans="1:21" ht="11.25" customHeight="1" x14ac:dyDescent="0.2">
      <c r="A406" s="28"/>
      <c r="B406" s="28"/>
      <c r="C406" s="28"/>
      <c r="D406" s="31"/>
      <c r="E406" s="28"/>
      <c r="F406" s="28"/>
      <c r="G406" s="28"/>
      <c r="H406" s="28"/>
      <c r="I406" s="28"/>
      <c r="J406" s="28"/>
      <c r="K406" s="28"/>
      <c r="L406" s="28"/>
      <c r="M406" s="28"/>
      <c r="N406" s="28"/>
      <c r="O406" s="28"/>
      <c r="P406" s="28"/>
      <c r="Q406" s="28"/>
      <c r="R406" s="28"/>
      <c r="S406" s="28"/>
      <c r="T406" s="28"/>
      <c r="U406" s="28"/>
    </row>
    <row r="407" spans="1:21" ht="11.25" customHeight="1" x14ac:dyDescent="0.2">
      <c r="A407" s="28"/>
      <c r="B407" s="28"/>
      <c r="C407" s="28"/>
      <c r="D407" s="31"/>
      <c r="E407" s="28"/>
      <c r="F407" s="28"/>
      <c r="G407" s="28"/>
      <c r="H407" s="28"/>
      <c r="I407" s="28"/>
      <c r="J407" s="28"/>
      <c r="K407" s="28"/>
      <c r="L407" s="28"/>
      <c r="M407" s="28"/>
      <c r="N407" s="28"/>
      <c r="O407" s="28"/>
      <c r="P407" s="28"/>
      <c r="Q407" s="28"/>
      <c r="R407" s="28"/>
      <c r="S407" s="28"/>
      <c r="T407" s="28"/>
      <c r="U407" s="28"/>
    </row>
    <row r="408" spans="1:21" ht="11.25" customHeight="1" x14ac:dyDescent="0.2">
      <c r="A408" s="28"/>
      <c r="B408" s="28"/>
      <c r="C408" s="28"/>
      <c r="D408" s="31"/>
      <c r="E408" s="28"/>
      <c r="F408" s="28"/>
      <c r="G408" s="28"/>
      <c r="H408" s="28"/>
      <c r="I408" s="28"/>
      <c r="J408" s="28"/>
      <c r="K408" s="28"/>
      <c r="L408" s="28"/>
      <c r="M408" s="28"/>
      <c r="N408" s="28"/>
      <c r="O408" s="28"/>
      <c r="P408" s="28"/>
      <c r="Q408" s="28"/>
      <c r="R408" s="28"/>
      <c r="S408" s="28"/>
      <c r="T408" s="28"/>
      <c r="U408" s="28"/>
    </row>
    <row r="409" spans="1:21" ht="11.25" customHeight="1" x14ac:dyDescent="0.2">
      <c r="A409" s="28"/>
      <c r="B409" s="28"/>
      <c r="C409" s="28"/>
      <c r="D409" s="31"/>
      <c r="E409" s="28"/>
      <c r="F409" s="28"/>
      <c r="G409" s="28"/>
      <c r="H409" s="28"/>
      <c r="I409" s="28"/>
      <c r="J409" s="28"/>
      <c r="K409" s="28"/>
      <c r="L409" s="28"/>
      <c r="M409" s="28"/>
      <c r="N409" s="28"/>
      <c r="O409" s="28"/>
      <c r="P409" s="28"/>
      <c r="Q409" s="28"/>
      <c r="R409" s="28"/>
      <c r="S409" s="28"/>
      <c r="T409" s="28"/>
      <c r="U409" s="28"/>
    </row>
    <row r="410" spans="1:21" ht="11.25" customHeight="1" x14ac:dyDescent="0.2">
      <c r="A410" s="28"/>
      <c r="B410" s="28"/>
      <c r="C410" s="28"/>
      <c r="D410" s="31"/>
      <c r="E410" s="28"/>
      <c r="F410" s="28"/>
      <c r="G410" s="28"/>
      <c r="H410" s="28"/>
      <c r="I410" s="28"/>
      <c r="J410" s="28"/>
      <c r="K410" s="28"/>
      <c r="L410" s="28"/>
      <c r="M410" s="28"/>
      <c r="N410" s="28"/>
      <c r="O410" s="28"/>
      <c r="P410" s="28"/>
      <c r="Q410" s="28"/>
      <c r="R410" s="28"/>
      <c r="S410" s="28"/>
      <c r="T410" s="28"/>
      <c r="U410" s="28"/>
    </row>
    <row r="411" spans="1:21" ht="11.25" customHeight="1" x14ac:dyDescent="0.2">
      <c r="A411" s="28"/>
      <c r="B411" s="28"/>
      <c r="C411" s="28"/>
      <c r="D411" s="31"/>
      <c r="E411" s="28"/>
      <c r="F411" s="28"/>
      <c r="G411" s="28"/>
      <c r="H411" s="28"/>
      <c r="I411" s="28"/>
      <c r="J411" s="28"/>
      <c r="K411" s="28"/>
      <c r="L411" s="28"/>
      <c r="M411" s="28"/>
      <c r="N411" s="28"/>
      <c r="O411" s="28"/>
      <c r="P411" s="28"/>
      <c r="Q411" s="28"/>
      <c r="R411" s="28"/>
      <c r="S411" s="28"/>
      <c r="T411" s="28"/>
      <c r="U411" s="28"/>
    </row>
    <row r="412" spans="1:21" ht="11.25" customHeight="1" x14ac:dyDescent="0.2">
      <c r="A412" s="28"/>
      <c r="B412" s="28"/>
      <c r="C412" s="28"/>
      <c r="D412" s="31"/>
      <c r="E412" s="28"/>
      <c r="F412" s="28"/>
      <c r="G412" s="28"/>
      <c r="H412" s="28"/>
      <c r="I412" s="28"/>
      <c r="J412" s="28"/>
      <c r="K412" s="28"/>
      <c r="L412" s="28"/>
      <c r="M412" s="28"/>
      <c r="N412" s="28"/>
      <c r="O412" s="28"/>
      <c r="P412" s="28"/>
      <c r="Q412" s="28"/>
      <c r="R412" s="28"/>
      <c r="S412" s="28"/>
      <c r="T412" s="28"/>
      <c r="U412" s="28"/>
    </row>
    <row r="413" spans="1:21" ht="11.25" customHeight="1" x14ac:dyDescent="0.2">
      <c r="A413" s="28"/>
      <c r="B413" s="28"/>
      <c r="C413" s="28"/>
      <c r="D413" s="31"/>
      <c r="E413" s="28"/>
      <c r="F413" s="28"/>
      <c r="G413" s="28"/>
      <c r="H413" s="28"/>
      <c r="I413" s="28"/>
      <c r="J413" s="28"/>
      <c r="K413" s="28"/>
      <c r="L413" s="28"/>
      <c r="M413" s="28"/>
      <c r="N413" s="28"/>
      <c r="O413" s="28"/>
      <c r="P413" s="28"/>
      <c r="Q413" s="28"/>
      <c r="R413" s="28"/>
      <c r="S413" s="28"/>
      <c r="T413" s="28"/>
      <c r="U413" s="28"/>
    </row>
    <row r="414" spans="1:21" ht="11.25" customHeight="1" x14ac:dyDescent="0.2">
      <c r="A414" s="28"/>
      <c r="B414" s="28"/>
      <c r="C414" s="28"/>
      <c r="D414" s="31"/>
      <c r="E414" s="28"/>
      <c r="F414" s="28"/>
      <c r="G414" s="28"/>
      <c r="H414" s="28"/>
      <c r="I414" s="28"/>
      <c r="J414" s="28"/>
      <c r="K414" s="28"/>
      <c r="L414" s="28"/>
      <c r="M414" s="28"/>
      <c r="N414" s="28"/>
      <c r="O414" s="28"/>
      <c r="P414" s="28"/>
      <c r="Q414" s="28"/>
      <c r="R414" s="28"/>
      <c r="S414" s="28"/>
      <c r="T414" s="28"/>
      <c r="U414" s="28"/>
    </row>
    <row r="415" spans="1:21" ht="11.25" customHeight="1" x14ac:dyDescent="0.2">
      <c r="A415" s="28"/>
      <c r="B415" s="28"/>
      <c r="C415" s="28"/>
      <c r="D415" s="31"/>
      <c r="E415" s="28"/>
      <c r="F415" s="28"/>
      <c r="G415" s="28"/>
      <c r="H415" s="28"/>
      <c r="I415" s="28"/>
      <c r="J415" s="28"/>
      <c r="K415" s="28"/>
      <c r="L415" s="28"/>
      <c r="M415" s="28"/>
      <c r="N415" s="28"/>
      <c r="O415" s="28"/>
      <c r="P415" s="28"/>
      <c r="Q415" s="28"/>
      <c r="R415" s="28"/>
      <c r="S415" s="28"/>
      <c r="T415" s="28"/>
      <c r="U415" s="28"/>
    </row>
    <row r="416" spans="1:21" ht="11.25" customHeight="1" x14ac:dyDescent="0.2">
      <c r="A416" s="28"/>
      <c r="B416" s="28"/>
      <c r="C416" s="28"/>
      <c r="D416" s="31"/>
      <c r="E416" s="28"/>
      <c r="F416" s="28"/>
      <c r="G416" s="28"/>
      <c r="H416" s="28"/>
      <c r="I416" s="28"/>
      <c r="J416" s="28"/>
      <c r="K416" s="28"/>
      <c r="L416" s="28"/>
      <c r="M416" s="28"/>
      <c r="N416" s="28"/>
      <c r="O416" s="28"/>
      <c r="P416" s="28"/>
      <c r="Q416" s="28"/>
      <c r="R416" s="28"/>
      <c r="S416" s="28"/>
      <c r="T416" s="28"/>
      <c r="U416" s="28"/>
    </row>
    <row r="417" spans="1:21" ht="11.25" customHeight="1" x14ac:dyDescent="0.2">
      <c r="A417" s="28"/>
      <c r="B417" s="28"/>
      <c r="C417" s="28"/>
      <c r="D417" s="31"/>
      <c r="E417" s="28"/>
      <c r="F417" s="28"/>
      <c r="G417" s="28"/>
      <c r="H417" s="28"/>
      <c r="I417" s="28"/>
      <c r="J417" s="28"/>
      <c r="K417" s="28"/>
      <c r="L417" s="28"/>
      <c r="M417" s="28"/>
      <c r="N417" s="28"/>
      <c r="O417" s="28"/>
      <c r="P417" s="28"/>
      <c r="Q417" s="28"/>
      <c r="R417" s="28"/>
      <c r="S417" s="28"/>
      <c r="T417" s="28"/>
      <c r="U417" s="28"/>
    </row>
    <row r="418" spans="1:21" ht="11.25" customHeight="1" x14ac:dyDescent="0.2">
      <c r="A418" s="28"/>
      <c r="B418" s="28"/>
      <c r="C418" s="28"/>
      <c r="D418" s="31"/>
      <c r="E418" s="28"/>
      <c r="F418" s="28"/>
      <c r="G418" s="28"/>
      <c r="H418" s="28"/>
      <c r="I418" s="28"/>
      <c r="J418" s="28"/>
      <c r="K418" s="28"/>
      <c r="L418" s="28"/>
      <c r="M418" s="28"/>
      <c r="N418" s="28"/>
      <c r="O418" s="28"/>
      <c r="P418" s="28"/>
      <c r="Q418" s="28"/>
      <c r="R418" s="28"/>
      <c r="S418" s="28"/>
      <c r="T418" s="28"/>
      <c r="U418" s="28"/>
    </row>
    <row r="419" spans="1:21" ht="11.25" customHeight="1" x14ac:dyDescent="0.2">
      <c r="A419" s="28"/>
      <c r="B419" s="28"/>
      <c r="C419" s="28"/>
      <c r="D419" s="31"/>
      <c r="E419" s="28"/>
      <c r="F419" s="28"/>
      <c r="G419" s="28"/>
      <c r="H419" s="28"/>
      <c r="I419" s="28"/>
      <c r="J419" s="28"/>
      <c r="K419" s="28"/>
      <c r="L419" s="28"/>
      <c r="M419" s="28"/>
      <c r="N419" s="28"/>
      <c r="O419" s="28"/>
      <c r="P419" s="28"/>
      <c r="Q419" s="28"/>
      <c r="R419" s="28"/>
      <c r="S419" s="28"/>
      <c r="T419" s="28"/>
      <c r="U419" s="28"/>
    </row>
    <row r="420" spans="1:21" ht="11.25" customHeight="1" x14ac:dyDescent="0.2">
      <c r="A420" s="28"/>
      <c r="B420" s="28"/>
      <c r="C420" s="28"/>
      <c r="D420" s="31"/>
      <c r="E420" s="28"/>
      <c r="F420" s="28"/>
      <c r="G420" s="28"/>
      <c r="H420" s="28"/>
      <c r="I420" s="28"/>
      <c r="J420" s="28"/>
      <c r="K420" s="28"/>
      <c r="L420" s="28"/>
      <c r="M420" s="28"/>
      <c r="N420" s="28"/>
      <c r="O420" s="28"/>
      <c r="P420" s="28"/>
      <c r="Q420" s="28"/>
      <c r="R420" s="28"/>
      <c r="S420" s="28"/>
      <c r="T420" s="28"/>
      <c r="U420" s="28"/>
    </row>
    <row r="421" spans="1:21" ht="11.25" customHeight="1" x14ac:dyDescent="0.2">
      <c r="A421" s="28"/>
      <c r="B421" s="28"/>
      <c r="C421" s="28"/>
      <c r="D421" s="31"/>
      <c r="E421" s="28"/>
      <c r="F421" s="28"/>
      <c r="G421" s="28"/>
      <c r="H421" s="28"/>
      <c r="I421" s="28"/>
      <c r="J421" s="28"/>
      <c r="K421" s="28"/>
      <c r="L421" s="28"/>
      <c r="M421" s="28"/>
      <c r="N421" s="28"/>
      <c r="O421" s="28"/>
      <c r="P421" s="28"/>
      <c r="Q421" s="28"/>
      <c r="R421" s="28"/>
      <c r="S421" s="28"/>
      <c r="T421" s="28"/>
      <c r="U421" s="28"/>
    </row>
    <row r="422" spans="1:21" ht="11.25" customHeight="1" x14ac:dyDescent="0.2">
      <c r="A422" s="28"/>
      <c r="B422" s="28"/>
      <c r="C422" s="28"/>
      <c r="D422" s="31"/>
      <c r="E422" s="28"/>
      <c r="F422" s="28"/>
      <c r="G422" s="28"/>
      <c r="H422" s="28"/>
      <c r="I422" s="28"/>
      <c r="J422" s="28"/>
      <c r="K422" s="28"/>
      <c r="L422" s="28"/>
      <c r="M422" s="28"/>
      <c r="N422" s="28"/>
      <c r="O422" s="28"/>
      <c r="P422" s="28"/>
      <c r="Q422" s="28"/>
      <c r="R422" s="28"/>
      <c r="S422" s="28"/>
      <c r="T422" s="28"/>
      <c r="U422" s="28"/>
    </row>
    <row r="423" spans="1:21" ht="11.25" customHeight="1" x14ac:dyDescent="0.2">
      <c r="A423" s="28"/>
      <c r="B423" s="28"/>
      <c r="C423" s="28"/>
      <c r="D423" s="31"/>
      <c r="E423" s="28"/>
      <c r="F423" s="28"/>
      <c r="G423" s="28"/>
      <c r="H423" s="28"/>
      <c r="I423" s="28"/>
      <c r="J423" s="28"/>
      <c r="K423" s="28"/>
      <c r="L423" s="28"/>
      <c r="M423" s="28"/>
      <c r="N423" s="28"/>
      <c r="O423" s="28"/>
      <c r="P423" s="28"/>
      <c r="Q423" s="28"/>
      <c r="R423" s="28"/>
      <c r="S423" s="28"/>
      <c r="T423" s="28"/>
      <c r="U423" s="28"/>
    </row>
    <row r="424" spans="1:21" ht="11.25" customHeight="1" x14ac:dyDescent="0.2">
      <c r="A424" s="28"/>
      <c r="B424" s="28"/>
      <c r="C424" s="28"/>
      <c r="D424" s="31"/>
      <c r="E424" s="28"/>
      <c r="F424" s="28"/>
      <c r="G424" s="28"/>
      <c r="H424" s="28"/>
      <c r="I424" s="28"/>
      <c r="J424" s="28"/>
      <c r="K424" s="28"/>
      <c r="L424" s="28"/>
      <c r="M424" s="28"/>
      <c r="N424" s="28"/>
      <c r="O424" s="28"/>
      <c r="P424" s="28"/>
      <c r="Q424" s="28"/>
      <c r="R424" s="28"/>
      <c r="S424" s="28"/>
      <c r="T424" s="28"/>
      <c r="U424" s="28"/>
    </row>
    <row r="425" spans="1:21" ht="11.25" customHeight="1" x14ac:dyDescent="0.2">
      <c r="A425" s="28"/>
      <c r="B425" s="28"/>
      <c r="C425" s="28"/>
      <c r="D425" s="31"/>
      <c r="E425" s="28"/>
      <c r="F425" s="28"/>
      <c r="G425" s="28"/>
      <c r="H425" s="28"/>
      <c r="I425" s="28"/>
      <c r="J425" s="28"/>
      <c r="K425" s="28"/>
      <c r="L425" s="28"/>
      <c r="M425" s="28"/>
      <c r="N425" s="28"/>
      <c r="O425" s="28"/>
      <c r="P425" s="28"/>
      <c r="Q425" s="28"/>
      <c r="R425" s="28"/>
      <c r="S425" s="28"/>
      <c r="T425" s="28"/>
      <c r="U425" s="28"/>
    </row>
    <row r="426" spans="1:21" ht="11.25" customHeight="1" x14ac:dyDescent="0.2">
      <c r="A426" s="28"/>
      <c r="B426" s="28"/>
      <c r="C426" s="28"/>
      <c r="D426" s="31"/>
      <c r="E426" s="28"/>
      <c r="F426" s="28"/>
      <c r="G426" s="28"/>
      <c r="H426" s="28"/>
      <c r="I426" s="28"/>
      <c r="J426" s="28"/>
      <c r="K426" s="28"/>
      <c r="L426" s="28"/>
      <c r="M426" s="28"/>
      <c r="N426" s="28"/>
      <c r="O426" s="28"/>
      <c r="P426" s="28"/>
      <c r="Q426" s="28"/>
      <c r="R426" s="28"/>
      <c r="S426" s="28"/>
      <c r="T426" s="28"/>
      <c r="U426" s="28"/>
    </row>
    <row r="427" spans="1:21" ht="11.25" customHeight="1" x14ac:dyDescent="0.2">
      <c r="A427" s="28"/>
      <c r="B427" s="28"/>
      <c r="C427" s="28"/>
      <c r="D427" s="31"/>
      <c r="E427" s="28"/>
      <c r="F427" s="28"/>
      <c r="G427" s="28"/>
      <c r="H427" s="28"/>
      <c r="I427" s="28"/>
      <c r="J427" s="28"/>
      <c r="K427" s="28"/>
      <c r="L427" s="28"/>
      <c r="M427" s="28"/>
      <c r="N427" s="28"/>
      <c r="O427" s="28"/>
      <c r="P427" s="28"/>
      <c r="Q427" s="28"/>
      <c r="R427" s="28"/>
      <c r="S427" s="28"/>
      <c r="T427" s="28"/>
      <c r="U427" s="28"/>
    </row>
    <row r="428" spans="1:21" ht="11.25" customHeight="1" x14ac:dyDescent="0.2">
      <c r="A428" s="28"/>
      <c r="B428" s="28"/>
      <c r="C428" s="28"/>
      <c r="D428" s="31"/>
      <c r="E428" s="28"/>
      <c r="F428" s="28"/>
      <c r="G428" s="28"/>
      <c r="H428" s="28"/>
      <c r="I428" s="28"/>
      <c r="J428" s="28"/>
      <c r="K428" s="28"/>
      <c r="L428" s="28"/>
      <c r="M428" s="28"/>
      <c r="N428" s="28"/>
      <c r="O428" s="28"/>
      <c r="P428" s="28"/>
      <c r="Q428" s="28"/>
      <c r="R428" s="28"/>
      <c r="S428" s="28"/>
      <c r="T428" s="28"/>
      <c r="U428" s="28"/>
    </row>
    <row r="429" spans="1:21" ht="11.25" customHeight="1" x14ac:dyDescent="0.2">
      <c r="A429" s="28"/>
      <c r="B429" s="28"/>
      <c r="C429" s="28"/>
      <c r="D429" s="31"/>
      <c r="E429" s="28"/>
      <c r="F429" s="28"/>
      <c r="G429" s="28"/>
      <c r="H429" s="28"/>
      <c r="I429" s="28"/>
      <c r="J429" s="28"/>
      <c r="K429" s="28"/>
      <c r="L429" s="28"/>
      <c r="M429" s="28"/>
      <c r="N429" s="28"/>
      <c r="O429" s="28"/>
      <c r="P429" s="28"/>
      <c r="Q429" s="28"/>
      <c r="R429" s="28"/>
      <c r="S429" s="28"/>
      <c r="T429" s="28"/>
      <c r="U429" s="28"/>
    </row>
    <row r="430" spans="1:21" ht="11.25" customHeight="1" x14ac:dyDescent="0.2">
      <c r="A430" s="28"/>
      <c r="B430" s="28"/>
      <c r="C430" s="28"/>
      <c r="D430" s="31"/>
      <c r="E430" s="28"/>
      <c r="F430" s="28"/>
      <c r="G430" s="28"/>
      <c r="H430" s="28"/>
      <c r="I430" s="28"/>
      <c r="J430" s="28"/>
      <c r="K430" s="28"/>
      <c r="L430" s="28"/>
      <c r="M430" s="28"/>
      <c r="N430" s="28"/>
      <c r="O430" s="28"/>
      <c r="P430" s="28"/>
      <c r="Q430" s="28"/>
      <c r="R430" s="28"/>
      <c r="S430" s="28"/>
      <c r="T430" s="28"/>
      <c r="U430" s="28"/>
    </row>
    <row r="431" spans="1:21" ht="11.25" customHeight="1" x14ac:dyDescent="0.2">
      <c r="A431" s="28"/>
      <c r="B431" s="28"/>
      <c r="C431" s="28"/>
      <c r="D431" s="31"/>
      <c r="E431" s="28"/>
      <c r="F431" s="28"/>
      <c r="G431" s="28"/>
      <c r="H431" s="28"/>
      <c r="I431" s="28"/>
      <c r="J431" s="28"/>
      <c r="K431" s="28"/>
      <c r="L431" s="28"/>
      <c r="M431" s="28"/>
      <c r="N431" s="28"/>
      <c r="O431" s="28"/>
      <c r="P431" s="28"/>
      <c r="Q431" s="28"/>
      <c r="R431" s="28"/>
      <c r="S431" s="28"/>
      <c r="T431" s="28"/>
      <c r="U431" s="28"/>
    </row>
    <row r="432" spans="1:21" ht="11.25" customHeight="1" x14ac:dyDescent="0.2">
      <c r="A432" s="28"/>
      <c r="B432" s="28"/>
      <c r="C432" s="28"/>
      <c r="D432" s="31"/>
      <c r="E432" s="28"/>
      <c r="F432" s="28"/>
      <c r="G432" s="28"/>
      <c r="H432" s="28"/>
      <c r="I432" s="28"/>
      <c r="J432" s="28"/>
      <c r="K432" s="28"/>
      <c r="L432" s="28"/>
      <c r="M432" s="28"/>
      <c r="N432" s="28"/>
      <c r="O432" s="28"/>
      <c r="P432" s="28"/>
      <c r="Q432" s="28"/>
      <c r="R432" s="28"/>
      <c r="S432" s="28"/>
      <c r="T432" s="28"/>
      <c r="U432" s="28"/>
    </row>
    <row r="433" spans="1:21" ht="11.25" customHeight="1" x14ac:dyDescent="0.2">
      <c r="A433" s="28"/>
      <c r="B433" s="28"/>
      <c r="C433" s="28"/>
      <c r="D433" s="31"/>
      <c r="E433" s="28"/>
      <c r="F433" s="28"/>
      <c r="G433" s="28"/>
      <c r="H433" s="28"/>
      <c r="I433" s="28"/>
      <c r="J433" s="28"/>
      <c r="K433" s="28"/>
      <c r="L433" s="28"/>
      <c r="M433" s="28"/>
      <c r="N433" s="28"/>
      <c r="O433" s="28"/>
      <c r="P433" s="28"/>
      <c r="Q433" s="28"/>
      <c r="R433" s="28"/>
      <c r="S433" s="28"/>
      <c r="T433" s="28"/>
      <c r="U433" s="28"/>
    </row>
    <row r="434" spans="1:21" ht="11.25" customHeight="1" x14ac:dyDescent="0.2">
      <c r="A434" s="28"/>
      <c r="B434" s="28"/>
      <c r="C434" s="28"/>
      <c r="D434" s="31"/>
      <c r="E434" s="28"/>
      <c r="F434" s="28"/>
      <c r="G434" s="28"/>
      <c r="H434" s="28"/>
      <c r="I434" s="28"/>
      <c r="J434" s="28"/>
      <c r="K434" s="28"/>
      <c r="L434" s="28"/>
      <c r="M434" s="28"/>
      <c r="N434" s="28"/>
      <c r="O434" s="28"/>
      <c r="P434" s="28"/>
      <c r="Q434" s="28"/>
      <c r="R434" s="28"/>
      <c r="S434" s="28"/>
      <c r="T434" s="28"/>
      <c r="U434" s="28"/>
    </row>
    <row r="435" spans="1:21" ht="11.25" customHeight="1" x14ac:dyDescent="0.2">
      <c r="A435" s="28"/>
      <c r="B435" s="28"/>
      <c r="C435" s="28"/>
      <c r="D435" s="31"/>
      <c r="E435" s="28"/>
      <c r="F435" s="28"/>
      <c r="G435" s="28"/>
      <c r="H435" s="28"/>
      <c r="I435" s="28"/>
      <c r="J435" s="28"/>
      <c r="K435" s="28"/>
      <c r="L435" s="28"/>
      <c r="M435" s="28"/>
      <c r="N435" s="28"/>
      <c r="O435" s="28"/>
      <c r="P435" s="28"/>
      <c r="Q435" s="28"/>
      <c r="R435" s="28"/>
      <c r="S435" s="28"/>
      <c r="T435" s="28"/>
      <c r="U435" s="28"/>
    </row>
    <row r="436" spans="1:21" ht="11.25" customHeight="1" x14ac:dyDescent="0.2">
      <c r="A436" s="28"/>
      <c r="B436" s="28"/>
      <c r="C436" s="28"/>
      <c r="D436" s="31"/>
      <c r="E436" s="28"/>
      <c r="F436" s="28"/>
      <c r="G436" s="28"/>
      <c r="H436" s="28"/>
      <c r="I436" s="28"/>
      <c r="J436" s="28"/>
      <c r="K436" s="28"/>
      <c r="L436" s="28"/>
      <c r="M436" s="28"/>
      <c r="N436" s="28"/>
      <c r="O436" s="28"/>
      <c r="P436" s="28"/>
      <c r="Q436" s="28"/>
      <c r="R436" s="28"/>
      <c r="S436" s="28"/>
      <c r="T436" s="28"/>
      <c r="U436" s="28"/>
    </row>
    <row r="437" spans="1:21" ht="11.25" customHeight="1" x14ac:dyDescent="0.2">
      <c r="A437" s="28"/>
      <c r="B437" s="28"/>
      <c r="C437" s="28"/>
      <c r="D437" s="31"/>
      <c r="E437" s="28"/>
      <c r="F437" s="28"/>
      <c r="G437" s="28"/>
      <c r="H437" s="28"/>
      <c r="I437" s="28"/>
      <c r="J437" s="28"/>
      <c r="K437" s="28"/>
      <c r="L437" s="28"/>
      <c r="M437" s="28"/>
      <c r="N437" s="28"/>
      <c r="O437" s="28"/>
      <c r="P437" s="28"/>
      <c r="Q437" s="28"/>
      <c r="R437" s="28"/>
      <c r="S437" s="28"/>
      <c r="T437" s="28"/>
      <c r="U437" s="28"/>
    </row>
    <row r="438" spans="1:21" ht="11.25" customHeight="1" x14ac:dyDescent="0.2">
      <c r="A438" s="28"/>
      <c r="B438" s="28"/>
      <c r="C438" s="28"/>
      <c r="D438" s="31"/>
      <c r="E438" s="28"/>
      <c r="F438" s="28"/>
      <c r="G438" s="28"/>
      <c r="H438" s="28"/>
      <c r="I438" s="28"/>
      <c r="J438" s="28"/>
      <c r="K438" s="28"/>
      <c r="L438" s="28"/>
      <c r="M438" s="28"/>
      <c r="N438" s="28"/>
      <c r="O438" s="28"/>
      <c r="P438" s="28"/>
      <c r="Q438" s="28"/>
      <c r="R438" s="28"/>
      <c r="S438" s="28"/>
      <c r="T438" s="28"/>
      <c r="U438" s="28"/>
    </row>
    <row r="439" spans="1:21" ht="11.25" customHeight="1" x14ac:dyDescent="0.2">
      <c r="A439" s="28"/>
      <c r="B439" s="28"/>
      <c r="C439" s="28"/>
      <c r="D439" s="31"/>
      <c r="E439" s="28"/>
      <c r="F439" s="28"/>
      <c r="G439" s="28"/>
      <c r="H439" s="28"/>
      <c r="I439" s="28"/>
      <c r="J439" s="28"/>
      <c r="K439" s="28"/>
      <c r="L439" s="28"/>
      <c r="M439" s="28"/>
      <c r="N439" s="28"/>
      <c r="O439" s="28"/>
      <c r="P439" s="28"/>
      <c r="Q439" s="28"/>
      <c r="R439" s="28"/>
      <c r="S439" s="28"/>
      <c r="T439" s="28"/>
      <c r="U439" s="28"/>
    </row>
    <row r="440" spans="1:21" ht="11.25" customHeight="1" x14ac:dyDescent="0.2">
      <c r="A440" s="28"/>
      <c r="B440" s="28"/>
      <c r="C440" s="28"/>
      <c r="D440" s="31"/>
      <c r="E440" s="28"/>
      <c r="F440" s="28"/>
      <c r="G440" s="28"/>
      <c r="H440" s="28"/>
      <c r="I440" s="28"/>
      <c r="J440" s="28"/>
      <c r="K440" s="28"/>
      <c r="L440" s="28"/>
      <c r="M440" s="28"/>
      <c r="N440" s="28"/>
      <c r="O440" s="28"/>
      <c r="P440" s="28"/>
      <c r="Q440" s="28"/>
      <c r="R440" s="28"/>
      <c r="S440" s="28"/>
      <c r="T440" s="28"/>
      <c r="U440" s="28"/>
    </row>
    <row r="441" spans="1:21" ht="11.25" customHeight="1" x14ac:dyDescent="0.2">
      <c r="A441" s="28"/>
      <c r="B441" s="28"/>
      <c r="C441" s="28"/>
      <c r="D441" s="31"/>
      <c r="E441" s="28"/>
      <c r="F441" s="28"/>
      <c r="G441" s="28"/>
      <c r="H441" s="28"/>
      <c r="I441" s="28"/>
      <c r="J441" s="28"/>
      <c r="K441" s="28"/>
      <c r="L441" s="28"/>
      <c r="M441" s="28"/>
      <c r="N441" s="28"/>
      <c r="O441" s="28"/>
      <c r="P441" s="28"/>
      <c r="Q441" s="28"/>
      <c r="R441" s="28"/>
      <c r="S441" s="28"/>
      <c r="T441" s="28"/>
      <c r="U441" s="28"/>
    </row>
    <row r="442" spans="1:21" ht="11.25" customHeight="1" x14ac:dyDescent="0.2">
      <c r="A442" s="28"/>
      <c r="B442" s="28"/>
      <c r="C442" s="28"/>
      <c r="D442" s="31"/>
      <c r="E442" s="28"/>
      <c r="F442" s="28"/>
      <c r="G442" s="28"/>
      <c r="H442" s="28"/>
      <c r="I442" s="28"/>
      <c r="J442" s="28"/>
      <c r="K442" s="28"/>
      <c r="L442" s="28"/>
      <c r="M442" s="28"/>
      <c r="N442" s="28"/>
      <c r="O442" s="28"/>
      <c r="P442" s="28"/>
      <c r="Q442" s="28"/>
      <c r="R442" s="28"/>
      <c r="S442" s="28"/>
      <c r="T442" s="28"/>
      <c r="U442" s="28"/>
    </row>
    <row r="443" spans="1:21" ht="11.25" customHeight="1" x14ac:dyDescent="0.2">
      <c r="A443" s="28"/>
      <c r="B443" s="28"/>
      <c r="C443" s="28"/>
      <c r="D443" s="31"/>
      <c r="E443" s="28"/>
      <c r="F443" s="28"/>
      <c r="G443" s="28"/>
      <c r="H443" s="28"/>
      <c r="I443" s="28"/>
      <c r="J443" s="28"/>
      <c r="K443" s="28"/>
      <c r="L443" s="28"/>
      <c r="M443" s="28"/>
      <c r="N443" s="28"/>
      <c r="O443" s="28"/>
      <c r="P443" s="28"/>
      <c r="Q443" s="28"/>
      <c r="R443" s="28"/>
      <c r="S443" s="28"/>
      <c r="T443" s="28"/>
      <c r="U443" s="28"/>
    </row>
    <row r="444" spans="1:21" ht="11.25" customHeight="1" x14ac:dyDescent="0.2">
      <c r="A444" s="28"/>
      <c r="B444" s="28"/>
      <c r="C444" s="28"/>
      <c r="D444" s="31"/>
      <c r="E444" s="28"/>
      <c r="F444" s="28"/>
      <c r="G444" s="28"/>
      <c r="H444" s="28"/>
      <c r="I444" s="28"/>
      <c r="J444" s="28"/>
      <c r="K444" s="28"/>
      <c r="L444" s="28"/>
      <c r="M444" s="28"/>
      <c r="N444" s="28"/>
      <c r="O444" s="28"/>
      <c r="P444" s="28"/>
      <c r="Q444" s="28"/>
      <c r="R444" s="28"/>
      <c r="S444" s="28"/>
      <c r="T444" s="28"/>
      <c r="U444" s="28"/>
    </row>
    <row r="445" spans="1:21" ht="11.25" customHeight="1" x14ac:dyDescent="0.2">
      <c r="A445" s="28"/>
      <c r="B445" s="28"/>
      <c r="C445" s="28"/>
      <c r="D445" s="31"/>
      <c r="E445" s="28"/>
      <c r="F445" s="28"/>
      <c r="G445" s="28"/>
      <c r="H445" s="28"/>
      <c r="I445" s="28"/>
      <c r="J445" s="28"/>
      <c r="K445" s="28"/>
      <c r="L445" s="28"/>
      <c r="M445" s="28"/>
      <c r="N445" s="28"/>
      <c r="O445" s="28"/>
      <c r="P445" s="28"/>
      <c r="Q445" s="28"/>
      <c r="R445" s="28"/>
      <c r="S445" s="28"/>
      <c r="T445" s="28"/>
      <c r="U445" s="28"/>
    </row>
    <row r="446" spans="1:21" ht="11.25" customHeight="1" x14ac:dyDescent="0.2">
      <c r="A446" s="28"/>
      <c r="B446" s="28"/>
      <c r="C446" s="28"/>
      <c r="D446" s="31"/>
      <c r="E446" s="28"/>
      <c r="F446" s="28"/>
      <c r="G446" s="28"/>
      <c r="H446" s="28"/>
      <c r="I446" s="28"/>
      <c r="J446" s="28"/>
      <c r="K446" s="28"/>
      <c r="L446" s="28"/>
      <c r="M446" s="28"/>
      <c r="N446" s="28"/>
      <c r="O446" s="28"/>
      <c r="P446" s="28"/>
      <c r="Q446" s="28"/>
      <c r="R446" s="28"/>
      <c r="S446" s="28"/>
      <c r="T446" s="28"/>
      <c r="U446" s="28"/>
    </row>
    <row r="447" spans="1:21" ht="11.25" customHeight="1" x14ac:dyDescent="0.2">
      <c r="A447" s="28"/>
      <c r="B447" s="28"/>
      <c r="C447" s="28"/>
      <c r="D447" s="31"/>
      <c r="E447" s="28"/>
      <c r="F447" s="28"/>
      <c r="G447" s="28"/>
      <c r="H447" s="28"/>
      <c r="I447" s="28"/>
      <c r="J447" s="28"/>
      <c r="K447" s="28"/>
      <c r="L447" s="28"/>
      <c r="M447" s="28"/>
      <c r="N447" s="28"/>
      <c r="O447" s="28"/>
      <c r="P447" s="28"/>
      <c r="Q447" s="28"/>
      <c r="R447" s="28"/>
      <c r="S447" s="28"/>
      <c r="T447" s="28"/>
      <c r="U447" s="28"/>
    </row>
    <row r="448" spans="1:21" ht="11.25" customHeight="1" x14ac:dyDescent="0.2">
      <c r="A448" s="28"/>
      <c r="B448" s="28"/>
      <c r="C448" s="28"/>
      <c r="D448" s="31"/>
      <c r="E448" s="28"/>
      <c r="F448" s="28"/>
      <c r="G448" s="28"/>
      <c r="H448" s="28"/>
      <c r="I448" s="28"/>
      <c r="J448" s="28"/>
      <c r="K448" s="28"/>
      <c r="L448" s="28"/>
      <c r="M448" s="28"/>
      <c r="N448" s="28"/>
      <c r="O448" s="28"/>
      <c r="P448" s="28"/>
      <c r="Q448" s="28"/>
      <c r="R448" s="28"/>
      <c r="S448" s="28"/>
      <c r="T448" s="28"/>
      <c r="U448" s="28"/>
    </row>
    <row r="449" spans="1:21" ht="11.25" customHeight="1" x14ac:dyDescent="0.2">
      <c r="A449" s="28"/>
      <c r="B449" s="28"/>
      <c r="C449" s="28"/>
      <c r="D449" s="31"/>
      <c r="E449" s="28"/>
      <c r="F449" s="28"/>
      <c r="G449" s="28"/>
      <c r="H449" s="28"/>
      <c r="I449" s="28"/>
      <c r="J449" s="28"/>
      <c r="K449" s="28"/>
      <c r="L449" s="28"/>
      <c r="M449" s="28"/>
      <c r="N449" s="28"/>
      <c r="O449" s="28"/>
      <c r="P449" s="28"/>
      <c r="Q449" s="28"/>
      <c r="R449" s="28"/>
      <c r="S449" s="28"/>
      <c r="T449" s="28"/>
      <c r="U449" s="28"/>
    </row>
    <row r="450" spans="1:21" ht="11.25" customHeight="1" x14ac:dyDescent="0.2">
      <c r="A450" s="28"/>
      <c r="B450" s="28"/>
      <c r="C450" s="28"/>
      <c r="D450" s="31"/>
      <c r="E450" s="28"/>
      <c r="F450" s="28"/>
      <c r="G450" s="28"/>
      <c r="H450" s="28"/>
      <c r="I450" s="28"/>
      <c r="J450" s="28"/>
      <c r="K450" s="28"/>
      <c r="L450" s="28"/>
      <c r="M450" s="28"/>
      <c r="N450" s="28"/>
      <c r="O450" s="28"/>
      <c r="P450" s="28"/>
      <c r="Q450" s="28"/>
      <c r="R450" s="28"/>
      <c r="S450" s="28"/>
      <c r="T450" s="28"/>
      <c r="U450" s="28"/>
    </row>
    <row r="451" spans="1:21" ht="11.25" customHeight="1" x14ac:dyDescent="0.2">
      <c r="A451" s="28"/>
      <c r="B451" s="28"/>
      <c r="C451" s="28"/>
      <c r="D451" s="31"/>
      <c r="E451" s="28"/>
      <c r="F451" s="28"/>
      <c r="G451" s="28"/>
      <c r="H451" s="28"/>
      <c r="I451" s="28"/>
      <c r="J451" s="28"/>
      <c r="K451" s="28"/>
      <c r="L451" s="28"/>
      <c r="M451" s="28"/>
      <c r="N451" s="28"/>
      <c r="O451" s="28"/>
      <c r="P451" s="28"/>
      <c r="Q451" s="28"/>
      <c r="R451" s="28"/>
      <c r="S451" s="28"/>
      <c r="T451" s="28"/>
      <c r="U451" s="28"/>
    </row>
    <row r="452" spans="1:21" ht="11.25" customHeight="1" x14ac:dyDescent="0.2">
      <c r="A452" s="28"/>
      <c r="B452" s="28"/>
      <c r="C452" s="28"/>
      <c r="D452" s="31"/>
      <c r="E452" s="28"/>
      <c r="F452" s="28"/>
      <c r="G452" s="28"/>
      <c r="H452" s="28"/>
      <c r="I452" s="28"/>
      <c r="J452" s="28"/>
      <c r="K452" s="28"/>
      <c r="L452" s="28"/>
      <c r="M452" s="28"/>
      <c r="N452" s="28"/>
      <c r="O452" s="28"/>
      <c r="P452" s="28"/>
      <c r="Q452" s="28"/>
      <c r="R452" s="28"/>
      <c r="S452" s="28"/>
      <c r="T452" s="28"/>
      <c r="U452" s="28"/>
    </row>
    <row r="453" spans="1:21" ht="11.25" customHeight="1" x14ac:dyDescent="0.2">
      <c r="A453" s="28"/>
      <c r="B453" s="28"/>
      <c r="C453" s="28"/>
      <c r="D453" s="31"/>
      <c r="E453" s="28"/>
      <c r="F453" s="28"/>
      <c r="G453" s="28"/>
      <c r="H453" s="28"/>
      <c r="I453" s="28"/>
      <c r="J453" s="28"/>
      <c r="K453" s="28"/>
      <c r="L453" s="28"/>
      <c r="M453" s="28"/>
      <c r="N453" s="28"/>
      <c r="O453" s="28"/>
      <c r="P453" s="28"/>
      <c r="Q453" s="28"/>
      <c r="R453" s="28"/>
      <c r="S453" s="28"/>
      <c r="T453" s="28"/>
      <c r="U453" s="28"/>
    </row>
    <row r="454" spans="1:21" ht="11.25" customHeight="1" x14ac:dyDescent="0.2">
      <c r="A454" s="28"/>
      <c r="B454" s="28"/>
      <c r="C454" s="28"/>
      <c r="D454" s="31"/>
      <c r="E454" s="28"/>
      <c r="F454" s="28"/>
      <c r="G454" s="28"/>
      <c r="H454" s="28"/>
      <c r="I454" s="28"/>
      <c r="J454" s="28"/>
      <c r="K454" s="28"/>
      <c r="L454" s="28"/>
      <c r="M454" s="28"/>
      <c r="N454" s="28"/>
      <c r="O454" s="28"/>
      <c r="P454" s="28"/>
      <c r="Q454" s="28"/>
      <c r="R454" s="28"/>
      <c r="S454" s="28"/>
      <c r="T454" s="28"/>
      <c r="U454" s="28"/>
    </row>
    <row r="455" spans="1:21" ht="11.25" customHeight="1" x14ac:dyDescent="0.2">
      <c r="A455" s="28"/>
      <c r="B455" s="28"/>
      <c r="C455" s="28"/>
      <c r="D455" s="31"/>
      <c r="E455" s="28"/>
      <c r="F455" s="28"/>
      <c r="G455" s="28"/>
      <c r="H455" s="28"/>
      <c r="I455" s="28"/>
      <c r="J455" s="28"/>
      <c r="K455" s="28"/>
      <c r="L455" s="28"/>
      <c r="M455" s="28"/>
      <c r="N455" s="28"/>
      <c r="O455" s="28"/>
      <c r="P455" s="28"/>
      <c r="Q455" s="28"/>
      <c r="R455" s="28"/>
      <c r="S455" s="28"/>
      <c r="T455" s="28"/>
      <c r="U455" s="28"/>
    </row>
    <row r="456" spans="1:21" ht="11.25" customHeight="1" x14ac:dyDescent="0.2">
      <c r="A456" s="28"/>
      <c r="B456" s="28"/>
      <c r="C456" s="28"/>
      <c r="D456" s="31"/>
      <c r="E456" s="28"/>
      <c r="F456" s="28"/>
      <c r="G456" s="28"/>
      <c r="H456" s="28"/>
      <c r="I456" s="28"/>
      <c r="J456" s="28"/>
      <c r="K456" s="28"/>
      <c r="L456" s="28"/>
      <c r="M456" s="28"/>
      <c r="N456" s="28"/>
      <c r="O456" s="28"/>
      <c r="P456" s="28"/>
      <c r="Q456" s="28"/>
      <c r="R456" s="28"/>
      <c r="S456" s="28"/>
      <c r="T456" s="28"/>
      <c r="U456" s="28"/>
    </row>
    <row r="457" spans="1:21" ht="11.25" customHeight="1" x14ac:dyDescent="0.2">
      <c r="A457" s="28"/>
      <c r="B457" s="28"/>
      <c r="C457" s="28"/>
      <c r="D457" s="31"/>
      <c r="E457" s="28"/>
      <c r="F457" s="28"/>
      <c r="G457" s="28"/>
      <c r="H457" s="28"/>
      <c r="I457" s="28"/>
      <c r="J457" s="28"/>
      <c r="K457" s="28"/>
      <c r="L457" s="28"/>
      <c r="M457" s="28"/>
      <c r="N457" s="28"/>
      <c r="O457" s="28"/>
      <c r="P457" s="28"/>
      <c r="Q457" s="28"/>
      <c r="R457" s="28"/>
      <c r="S457" s="28"/>
      <c r="T457" s="28"/>
      <c r="U457" s="28"/>
    </row>
    <row r="458" spans="1:21" ht="11.25" customHeight="1" x14ac:dyDescent="0.2">
      <c r="A458" s="28"/>
      <c r="B458" s="28"/>
      <c r="C458" s="28"/>
      <c r="D458" s="31"/>
      <c r="E458" s="28"/>
      <c r="F458" s="28"/>
      <c r="G458" s="28"/>
      <c r="H458" s="28"/>
      <c r="I458" s="28"/>
      <c r="J458" s="28"/>
      <c r="K458" s="28"/>
      <c r="L458" s="28"/>
      <c r="M458" s="28"/>
      <c r="N458" s="28"/>
      <c r="O458" s="28"/>
      <c r="P458" s="28"/>
      <c r="Q458" s="28"/>
      <c r="R458" s="28"/>
      <c r="S458" s="28"/>
      <c r="T458" s="28"/>
      <c r="U458" s="28"/>
    </row>
    <row r="459" spans="1:21" ht="11.25" customHeight="1" x14ac:dyDescent="0.2">
      <c r="A459" s="28"/>
      <c r="B459" s="28"/>
      <c r="C459" s="28"/>
      <c r="D459" s="31"/>
      <c r="E459" s="28"/>
      <c r="F459" s="28"/>
      <c r="G459" s="28"/>
      <c r="H459" s="28"/>
      <c r="I459" s="28"/>
      <c r="J459" s="28"/>
      <c r="K459" s="28"/>
      <c r="L459" s="28"/>
      <c r="M459" s="28"/>
      <c r="N459" s="28"/>
      <c r="O459" s="28"/>
      <c r="P459" s="28"/>
      <c r="Q459" s="28"/>
      <c r="R459" s="28"/>
      <c r="S459" s="28"/>
      <c r="T459" s="28"/>
      <c r="U459" s="28"/>
    </row>
    <row r="460" spans="1:21" ht="11.25" customHeight="1" x14ac:dyDescent="0.2">
      <c r="A460" s="28"/>
      <c r="B460" s="28"/>
      <c r="C460" s="28"/>
      <c r="D460" s="31"/>
      <c r="E460" s="28"/>
      <c r="F460" s="28"/>
      <c r="G460" s="28"/>
      <c r="H460" s="28"/>
      <c r="I460" s="28"/>
      <c r="J460" s="28"/>
      <c r="K460" s="28"/>
      <c r="L460" s="28"/>
      <c r="M460" s="28"/>
      <c r="N460" s="28"/>
      <c r="O460" s="28"/>
      <c r="P460" s="28"/>
      <c r="Q460" s="28"/>
      <c r="R460" s="28"/>
      <c r="S460" s="28"/>
      <c r="T460" s="28"/>
      <c r="U460" s="28"/>
    </row>
    <row r="461" spans="1:21" ht="11.25" customHeight="1" x14ac:dyDescent="0.2">
      <c r="A461" s="28"/>
      <c r="B461" s="28"/>
      <c r="C461" s="28"/>
      <c r="D461" s="31"/>
      <c r="E461" s="28"/>
      <c r="F461" s="28"/>
      <c r="G461" s="28"/>
      <c r="H461" s="28"/>
      <c r="I461" s="28"/>
      <c r="J461" s="28"/>
      <c r="K461" s="28"/>
      <c r="L461" s="28"/>
      <c r="M461" s="28"/>
      <c r="N461" s="28"/>
      <c r="O461" s="28"/>
      <c r="P461" s="28"/>
      <c r="Q461" s="28"/>
      <c r="R461" s="28"/>
      <c r="S461" s="28"/>
      <c r="T461" s="28"/>
      <c r="U461" s="28"/>
    </row>
    <row r="462" spans="1:21" ht="11.25" customHeight="1" x14ac:dyDescent="0.2">
      <c r="A462" s="28"/>
      <c r="B462" s="28"/>
      <c r="C462" s="28"/>
      <c r="D462" s="31"/>
      <c r="E462" s="28"/>
      <c r="F462" s="28"/>
      <c r="G462" s="28"/>
      <c r="H462" s="28"/>
      <c r="I462" s="28"/>
      <c r="J462" s="28"/>
      <c r="K462" s="28"/>
      <c r="L462" s="28"/>
      <c r="M462" s="28"/>
      <c r="N462" s="28"/>
      <c r="O462" s="28"/>
      <c r="P462" s="28"/>
      <c r="Q462" s="28"/>
      <c r="R462" s="28"/>
      <c r="S462" s="28"/>
      <c r="T462" s="28"/>
      <c r="U462" s="28"/>
    </row>
    <row r="463" spans="1:21" ht="11.25" customHeight="1" x14ac:dyDescent="0.2">
      <c r="A463" s="28"/>
      <c r="B463" s="28"/>
      <c r="C463" s="28"/>
      <c r="D463" s="31"/>
      <c r="E463" s="28"/>
      <c r="F463" s="28"/>
      <c r="G463" s="28"/>
      <c r="H463" s="28"/>
      <c r="I463" s="28"/>
      <c r="J463" s="28"/>
      <c r="K463" s="28"/>
      <c r="L463" s="28"/>
      <c r="M463" s="28"/>
      <c r="N463" s="28"/>
      <c r="O463" s="28"/>
      <c r="P463" s="28"/>
      <c r="Q463" s="28"/>
      <c r="R463" s="28"/>
      <c r="S463" s="28"/>
      <c r="T463" s="28"/>
      <c r="U463" s="28"/>
    </row>
    <row r="464" spans="1:21" ht="11.25" customHeight="1" x14ac:dyDescent="0.2">
      <c r="A464" s="28"/>
      <c r="B464" s="28"/>
      <c r="C464" s="28"/>
      <c r="D464" s="31"/>
      <c r="E464" s="28"/>
      <c r="F464" s="28"/>
      <c r="G464" s="28"/>
      <c r="H464" s="28"/>
      <c r="I464" s="28"/>
      <c r="J464" s="28"/>
      <c r="K464" s="28"/>
      <c r="L464" s="28"/>
      <c r="M464" s="28"/>
      <c r="N464" s="28"/>
      <c r="O464" s="28"/>
      <c r="P464" s="28"/>
      <c r="Q464" s="28"/>
      <c r="R464" s="28"/>
      <c r="S464" s="28"/>
      <c r="T464" s="28"/>
      <c r="U464" s="28"/>
    </row>
    <row r="465" spans="1:21" ht="11.25" customHeight="1" x14ac:dyDescent="0.2">
      <c r="A465" s="28"/>
      <c r="B465" s="28"/>
      <c r="C465" s="28"/>
      <c r="D465" s="31"/>
      <c r="E465" s="28"/>
      <c r="F465" s="28"/>
      <c r="G465" s="28"/>
      <c r="H465" s="28"/>
      <c r="I465" s="28"/>
      <c r="J465" s="28"/>
      <c r="K465" s="28"/>
      <c r="L465" s="28"/>
      <c r="M465" s="28"/>
      <c r="N465" s="28"/>
      <c r="O465" s="28"/>
      <c r="P465" s="28"/>
      <c r="Q465" s="28"/>
      <c r="R465" s="28"/>
      <c r="S465" s="28"/>
      <c r="T465" s="28"/>
      <c r="U465" s="28"/>
    </row>
    <row r="466" spans="1:21" ht="11.25" customHeight="1" x14ac:dyDescent="0.2">
      <c r="A466" s="28"/>
      <c r="B466" s="28"/>
      <c r="C466" s="28"/>
      <c r="D466" s="31"/>
      <c r="E466" s="28"/>
      <c r="F466" s="28"/>
      <c r="G466" s="28"/>
      <c r="H466" s="28"/>
      <c r="I466" s="28"/>
      <c r="J466" s="28"/>
      <c r="K466" s="28"/>
      <c r="L466" s="28"/>
      <c r="M466" s="28"/>
      <c r="N466" s="28"/>
      <c r="O466" s="28"/>
      <c r="P466" s="28"/>
      <c r="Q466" s="28"/>
      <c r="R466" s="28"/>
      <c r="S466" s="28"/>
      <c r="T466" s="28"/>
      <c r="U466" s="28"/>
    </row>
    <row r="467" spans="1:21" ht="11.25" customHeight="1" x14ac:dyDescent="0.2">
      <c r="A467" s="28"/>
      <c r="B467" s="28"/>
      <c r="C467" s="28"/>
      <c r="D467" s="31"/>
      <c r="E467" s="28"/>
      <c r="F467" s="28"/>
      <c r="G467" s="28"/>
      <c r="H467" s="28"/>
      <c r="I467" s="28"/>
      <c r="J467" s="28"/>
      <c r="K467" s="28"/>
      <c r="L467" s="28"/>
      <c r="M467" s="28"/>
      <c r="N467" s="28"/>
      <c r="O467" s="28"/>
      <c r="P467" s="28"/>
      <c r="Q467" s="28"/>
      <c r="R467" s="28"/>
      <c r="S467" s="28"/>
      <c r="T467" s="28"/>
      <c r="U467" s="28"/>
    </row>
    <row r="468" spans="1:21" ht="11.25" customHeight="1" x14ac:dyDescent="0.2">
      <c r="A468" s="28"/>
      <c r="B468" s="28"/>
      <c r="C468" s="28"/>
      <c r="D468" s="31"/>
      <c r="E468" s="28"/>
      <c r="F468" s="28"/>
      <c r="G468" s="28"/>
      <c r="H468" s="28"/>
      <c r="I468" s="28"/>
      <c r="J468" s="28"/>
      <c r="K468" s="28"/>
      <c r="L468" s="28"/>
      <c r="M468" s="28"/>
      <c r="N468" s="28"/>
      <c r="O468" s="28"/>
      <c r="P468" s="28"/>
      <c r="Q468" s="28"/>
      <c r="R468" s="28"/>
      <c r="S468" s="28"/>
      <c r="T468" s="28"/>
      <c r="U468" s="28"/>
    </row>
    <row r="469" spans="1:21" ht="11.25" customHeight="1" x14ac:dyDescent="0.2">
      <c r="A469" s="28"/>
      <c r="B469" s="28"/>
      <c r="C469" s="28"/>
      <c r="D469" s="31"/>
      <c r="E469" s="28"/>
      <c r="F469" s="28"/>
      <c r="G469" s="28"/>
      <c r="H469" s="28"/>
      <c r="I469" s="28"/>
      <c r="J469" s="28"/>
      <c r="K469" s="28"/>
      <c r="L469" s="28"/>
      <c r="M469" s="28"/>
      <c r="N469" s="28"/>
      <c r="O469" s="28"/>
      <c r="P469" s="28"/>
      <c r="Q469" s="28"/>
      <c r="R469" s="28"/>
      <c r="S469" s="28"/>
      <c r="T469" s="28"/>
      <c r="U469" s="28"/>
    </row>
    <row r="470" spans="1:21" ht="11.25" customHeight="1" x14ac:dyDescent="0.2">
      <c r="A470" s="28"/>
      <c r="B470" s="28"/>
      <c r="C470" s="28"/>
      <c r="D470" s="31"/>
      <c r="E470" s="28"/>
      <c r="F470" s="28"/>
      <c r="G470" s="28"/>
      <c r="H470" s="28"/>
      <c r="I470" s="28"/>
      <c r="J470" s="28"/>
      <c r="K470" s="28"/>
      <c r="L470" s="28"/>
      <c r="M470" s="28"/>
      <c r="N470" s="28"/>
      <c r="O470" s="28"/>
      <c r="P470" s="28"/>
      <c r="Q470" s="28"/>
      <c r="R470" s="28"/>
      <c r="S470" s="28"/>
      <c r="T470" s="28"/>
      <c r="U470" s="28"/>
    </row>
    <row r="471" spans="1:21" ht="11.25" customHeight="1" x14ac:dyDescent="0.2">
      <c r="A471" s="28"/>
      <c r="B471" s="28"/>
      <c r="C471" s="28"/>
      <c r="D471" s="31"/>
      <c r="E471" s="28"/>
      <c r="F471" s="28"/>
      <c r="G471" s="28"/>
      <c r="H471" s="28"/>
      <c r="I471" s="28"/>
      <c r="J471" s="28"/>
      <c r="K471" s="28"/>
      <c r="L471" s="28"/>
      <c r="M471" s="28"/>
      <c r="N471" s="28"/>
      <c r="O471" s="28"/>
      <c r="P471" s="28"/>
      <c r="Q471" s="28"/>
      <c r="R471" s="28"/>
      <c r="S471" s="28"/>
      <c r="T471" s="28"/>
      <c r="U471" s="28"/>
    </row>
    <row r="472" spans="1:21" ht="11.25" customHeight="1" x14ac:dyDescent="0.2">
      <c r="A472" s="28"/>
      <c r="B472" s="28"/>
      <c r="C472" s="28"/>
      <c r="D472" s="31"/>
      <c r="E472" s="28"/>
      <c r="F472" s="28"/>
      <c r="G472" s="28"/>
      <c r="H472" s="28"/>
      <c r="I472" s="28"/>
      <c r="J472" s="28"/>
      <c r="K472" s="28"/>
      <c r="L472" s="28"/>
      <c r="M472" s="28"/>
      <c r="N472" s="28"/>
      <c r="O472" s="28"/>
      <c r="P472" s="28"/>
      <c r="Q472" s="28"/>
      <c r="R472" s="28"/>
      <c r="S472" s="28"/>
      <c r="T472" s="28"/>
      <c r="U472" s="28"/>
    </row>
    <row r="473" spans="1:21" ht="11.25" customHeight="1" x14ac:dyDescent="0.2">
      <c r="A473" s="28"/>
      <c r="B473" s="28"/>
      <c r="C473" s="28"/>
      <c r="D473" s="31"/>
      <c r="E473" s="28"/>
      <c r="F473" s="28"/>
      <c r="G473" s="28"/>
      <c r="H473" s="28"/>
      <c r="I473" s="28"/>
      <c r="J473" s="28"/>
      <c r="K473" s="28"/>
      <c r="L473" s="28"/>
      <c r="M473" s="28"/>
      <c r="N473" s="28"/>
      <c r="O473" s="28"/>
      <c r="P473" s="28"/>
      <c r="Q473" s="28"/>
      <c r="R473" s="28"/>
      <c r="S473" s="28"/>
      <c r="T473" s="28"/>
      <c r="U473" s="28"/>
    </row>
    <row r="474" spans="1:21" ht="11.25" customHeight="1" x14ac:dyDescent="0.2">
      <c r="A474" s="28"/>
      <c r="B474" s="28"/>
      <c r="C474" s="28"/>
      <c r="D474" s="31"/>
      <c r="E474" s="28"/>
      <c r="F474" s="28"/>
      <c r="G474" s="28"/>
      <c r="H474" s="28"/>
      <c r="I474" s="28"/>
      <c r="J474" s="28"/>
      <c r="K474" s="28"/>
      <c r="L474" s="28"/>
      <c r="M474" s="28"/>
      <c r="N474" s="28"/>
      <c r="O474" s="28"/>
      <c r="P474" s="28"/>
      <c r="Q474" s="28"/>
      <c r="R474" s="28"/>
      <c r="S474" s="28"/>
      <c r="T474" s="28"/>
      <c r="U474" s="28"/>
    </row>
    <row r="475" spans="1:21" ht="11.25" customHeight="1" x14ac:dyDescent="0.2">
      <c r="A475" s="28"/>
      <c r="B475" s="28"/>
      <c r="C475" s="28"/>
      <c r="D475" s="31"/>
      <c r="E475" s="28"/>
      <c r="F475" s="28"/>
      <c r="G475" s="28"/>
      <c r="H475" s="28"/>
      <c r="I475" s="28"/>
      <c r="J475" s="28"/>
      <c r="K475" s="28"/>
      <c r="L475" s="28"/>
      <c r="M475" s="28"/>
      <c r="N475" s="28"/>
      <c r="O475" s="28"/>
      <c r="P475" s="28"/>
      <c r="Q475" s="28"/>
      <c r="R475" s="28"/>
      <c r="S475" s="28"/>
      <c r="T475" s="28"/>
      <c r="U475" s="28"/>
    </row>
    <row r="476" spans="1:21" ht="11.25" customHeight="1" x14ac:dyDescent="0.2">
      <c r="A476" s="28"/>
      <c r="B476" s="28"/>
      <c r="C476" s="28"/>
      <c r="D476" s="31"/>
      <c r="E476" s="28"/>
      <c r="F476" s="28"/>
      <c r="G476" s="28"/>
      <c r="H476" s="28"/>
      <c r="I476" s="28"/>
      <c r="J476" s="28"/>
      <c r="K476" s="28"/>
      <c r="L476" s="28"/>
      <c r="M476" s="28"/>
      <c r="N476" s="28"/>
      <c r="O476" s="28"/>
      <c r="P476" s="28"/>
      <c r="Q476" s="28"/>
      <c r="R476" s="28"/>
      <c r="S476" s="28"/>
      <c r="T476" s="28"/>
      <c r="U476" s="28"/>
    </row>
    <row r="477" spans="1:21" ht="11.25" customHeight="1" x14ac:dyDescent="0.2">
      <c r="A477" s="28"/>
      <c r="B477" s="28"/>
      <c r="C477" s="28"/>
      <c r="D477" s="31"/>
      <c r="E477" s="28"/>
      <c r="F477" s="28"/>
      <c r="G477" s="28"/>
      <c r="H477" s="28"/>
      <c r="I477" s="28"/>
      <c r="J477" s="28"/>
      <c r="K477" s="28"/>
      <c r="L477" s="28"/>
      <c r="M477" s="28"/>
      <c r="N477" s="28"/>
      <c r="O477" s="28"/>
      <c r="P477" s="28"/>
      <c r="Q477" s="28"/>
      <c r="R477" s="28"/>
      <c r="S477" s="28"/>
      <c r="T477" s="28"/>
      <c r="U477" s="28"/>
    </row>
    <row r="478" spans="1:21" ht="11.25" customHeight="1" x14ac:dyDescent="0.2">
      <c r="A478" s="28"/>
      <c r="B478" s="28"/>
      <c r="C478" s="28"/>
      <c r="D478" s="31"/>
      <c r="E478" s="28"/>
      <c r="F478" s="28"/>
      <c r="G478" s="28"/>
      <c r="H478" s="28"/>
      <c r="I478" s="28"/>
      <c r="J478" s="28"/>
      <c r="K478" s="28"/>
      <c r="L478" s="28"/>
      <c r="M478" s="28"/>
      <c r="N478" s="28"/>
      <c r="O478" s="28"/>
      <c r="P478" s="28"/>
      <c r="Q478" s="28"/>
      <c r="R478" s="28"/>
      <c r="S478" s="28"/>
      <c r="T478" s="28"/>
      <c r="U478" s="28"/>
    </row>
    <row r="479" spans="1:21" ht="11.25" customHeight="1" x14ac:dyDescent="0.2">
      <c r="A479" s="28"/>
      <c r="B479" s="28"/>
      <c r="C479" s="28"/>
      <c r="D479" s="31"/>
      <c r="E479" s="28"/>
      <c r="F479" s="28"/>
      <c r="G479" s="28"/>
      <c r="H479" s="28"/>
      <c r="I479" s="28"/>
      <c r="J479" s="28"/>
      <c r="K479" s="28"/>
      <c r="L479" s="28"/>
      <c r="M479" s="28"/>
      <c r="N479" s="28"/>
      <c r="O479" s="28"/>
      <c r="P479" s="28"/>
      <c r="Q479" s="28"/>
      <c r="R479" s="28"/>
      <c r="S479" s="28"/>
      <c r="T479" s="28"/>
      <c r="U479" s="28"/>
    </row>
    <row r="480" spans="1:21" ht="11.25" customHeight="1" x14ac:dyDescent="0.2">
      <c r="A480" s="28"/>
      <c r="B480" s="28"/>
      <c r="C480" s="28"/>
      <c r="D480" s="31"/>
      <c r="E480" s="28"/>
      <c r="F480" s="28"/>
      <c r="G480" s="28"/>
      <c r="H480" s="28"/>
      <c r="I480" s="28"/>
      <c r="J480" s="28"/>
      <c r="K480" s="28"/>
      <c r="L480" s="28"/>
      <c r="M480" s="28"/>
      <c r="N480" s="28"/>
      <c r="O480" s="28"/>
      <c r="P480" s="28"/>
      <c r="Q480" s="28"/>
      <c r="R480" s="28"/>
      <c r="S480" s="28"/>
      <c r="T480" s="28"/>
      <c r="U480" s="28"/>
    </row>
    <row r="481" spans="1:21" ht="11.25" customHeight="1" x14ac:dyDescent="0.2">
      <c r="A481" s="28"/>
      <c r="B481" s="28"/>
      <c r="C481" s="28"/>
      <c r="D481" s="31"/>
      <c r="E481" s="28"/>
      <c r="F481" s="28"/>
      <c r="G481" s="28"/>
      <c r="H481" s="28"/>
      <c r="I481" s="28"/>
      <c r="J481" s="28"/>
      <c r="K481" s="28"/>
      <c r="L481" s="28"/>
      <c r="M481" s="28"/>
      <c r="N481" s="28"/>
      <c r="O481" s="28"/>
      <c r="P481" s="28"/>
      <c r="Q481" s="28"/>
      <c r="R481" s="28"/>
      <c r="S481" s="28"/>
      <c r="T481" s="28"/>
      <c r="U481" s="28"/>
    </row>
    <row r="482" spans="1:21" ht="11.25" customHeight="1" x14ac:dyDescent="0.2">
      <c r="A482" s="28"/>
      <c r="B482" s="28"/>
      <c r="C482" s="28"/>
      <c r="D482" s="31"/>
      <c r="E482" s="28"/>
      <c r="F482" s="28"/>
      <c r="G482" s="28"/>
      <c r="H482" s="28"/>
      <c r="I482" s="28"/>
      <c r="J482" s="28"/>
      <c r="K482" s="28"/>
      <c r="L482" s="28"/>
      <c r="M482" s="28"/>
      <c r="N482" s="28"/>
      <c r="O482" s="28"/>
      <c r="P482" s="28"/>
      <c r="Q482" s="28"/>
      <c r="R482" s="28"/>
      <c r="S482" s="28"/>
      <c r="T482" s="28"/>
      <c r="U482" s="28"/>
    </row>
    <row r="483" spans="1:21" ht="11.25" customHeight="1" x14ac:dyDescent="0.2">
      <c r="A483" s="28"/>
      <c r="B483" s="28"/>
      <c r="C483" s="28"/>
      <c r="D483" s="31"/>
      <c r="E483" s="28"/>
      <c r="F483" s="28"/>
      <c r="G483" s="28"/>
      <c r="H483" s="28"/>
      <c r="I483" s="28"/>
      <c r="J483" s="28"/>
      <c r="K483" s="28"/>
      <c r="L483" s="28"/>
      <c r="M483" s="28"/>
      <c r="N483" s="28"/>
      <c r="O483" s="28"/>
      <c r="P483" s="28"/>
      <c r="Q483" s="28"/>
      <c r="R483" s="28"/>
      <c r="S483" s="28"/>
      <c r="T483" s="28"/>
      <c r="U483" s="28"/>
    </row>
    <row r="484" spans="1:21" ht="11.25" customHeight="1" x14ac:dyDescent="0.2">
      <c r="A484" s="28"/>
      <c r="B484" s="28"/>
      <c r="C484" s="28"/>
      <c r="D484" s="31"/>
      <c r="E484" s="28"/>
      <c r="F484" s="28"/>
      <c r="G484" s="28"/>
      <c r="H484" s="28"/>
      <c r="I484" s="28"/>
      <c r="J484" s="28"/>
      <c r="K484" s="28"/>
      <c r="L484" s="28"/>
      <c r="M484" s="28"/>
      <c r="N484" s="28"/>
      <c r="O484" s="28"/>
      <c r="P484" s="28"/>
      <c r="Q484" s="28"/>
      <c r="R484" s="28"/>
      <c r="S484" s="28"/>
      <c r="T484" s="28"/>
      <c r="U484" s="28"/>
    </row>
    <row r="485" spans="1:21" ht="11.25" customHeight="1" x14ac:dyDescent="0.2">
      <c r="A485" s="28"/>
      <c r="B485" s="28"/>
      <c r="C485" s="28"/>
      <c r="D485" s="31"/>
      <c r="E485" s="28"/>
      <c r="F485" s="28"/>
      <c r="G485" s="28"/>
      <c r="H485" s="28"/>
      <c r="I485" s="28"/>
      <c r="J485" s="28"/>
      <c r="K485" s="28"/>
      <c r="L485" s="28"/>
      <c r="M485" s="28"/>
      <c r="N485" s="28"/>
      <c r="O485" s="28"/>
      <c r="P485" s="28"/>
      <c r="Q485" s="28"/>
      <c r="R485" s="28"/>
      <c r="S485" s="28"/>
      <c r="T485" s="28"/>
      <c r="U485" s="28"/>
    </row>
    <row r="486" spans="1:21" ht="11.25" customHeight="1" x14ac:dyDescent="0.2">
      <c r="A486" s="28"/>
      <c r="B486" s="28"/>
      <c r="C486" s="28"/>
      <c r="D486" s="31"/>
      <c r="E486" s="28"/>
      <c r="F486" s="28"/>
      <c r="G486" s="28"/>
      <c r="H486" s="28"/>
      <c r="I486" s="28"/>
      <c r="J486" s="28"/>
      <c r="K486" s="28"/>
      <c r="L486" s="28"/>
      <c r="M486" s="28"/>
      <c r="N486" s="28"/>
      <c r="O486" s="28"/>
      <c r="P486" s="28"/>
      <c r="Q486" s="28"/>
      <c r="R486" s="28"/>
      <c r="S486" s="28"/>
      <c r="T486" s="28"/>
      <c r="U486" s="28"/>
    </row>
    <row r="487" spans="1:21" ht="11.25" customHeight="1" x14ac:dyDescent="0.2">
      <c r="A487" s="28"/>
      <c r="B487" s="28"/>
      <c r="C487" s="28"/>
      <c r="D487" s="31"/>
      <c r="E487" s="28"/>
      <c r="F487" s="28"/>
      <c r="G487" s="28"/>
      <c r="H487" s="28"/>
      <c r="I487" s="28"/>
      <c r="J487" s="28"/>
      <c r="K487" s="28"/>
      <c r="L487" s="28"/>
      <c r="M487" s="28"/>
      <c r="N487" s="28"/>
      <c r="O487" s="28"/>
      <c r="P487" s="28"/>
      <c r="Q487" s="28"/>
      <c r="R487" s="28"/>
      <c r="S487" s="28"/>
      <c r="T487" s="28"/>
      <c r="U487" s="28"/>
    </row>
    <row r="488" spans="1:21" ht="11.25" customHeight="1" x14ac:dyDescent="0.2">
      <c r="A488" s="28"/>
      <c r="B488" s="28"/>
      <c r="C488" s="28"/>
      <c r="D488" s="31"/>
      <c r="E488" s="28"/>
      <c r="F488" s="28"/>
      <c r="G488" s="28"/>
      <c r="H488" s="28"/>
      <c r="I488" s="28"/>
      <c r="J488" s="28"/>
      <c r="K488" s="28"/>
      <c r="L488" s="28"/>
      <c r="M488" s="28"/>
      <c r="N488" s="28"/>
      <c r="O488" s="28"/>
      <c r="P488" s="28"/>
      <c r="Q488" s="28"/>
      <c r="R488" s="28"/>
      <c r="S488" s="28"/>
      <c r="T488" s="28"/>
      <c r="U488" s="28"/>
    </row>
    <row r="489" spans="1:21" ht="11.25" customHeight="1" x14ac:dyDescent="0.2">
      <c r="A489" s="28"/>
      <c r="B489" s="28"/>
      <c r="C489" s="28"/>
      <c r="D489" s="31"/>
      <c r="E489" s="28"/>
      <c r="F489" s="28"/>
      <c r="G489" s="28"/>
      <c r="H489" s="28"/>
      <c r="I489" s="28"/>
      <c r="J489" s="28"/>
      <c r="K489" s="28"/>
      <c r="L489" s="28"/>
      <c r="M489" s="28"/>
      <c r="N489" s="28"/>
      <c r="O489" s="28"/>
      <c r="P489" s="28"/>
      <c r="Q489" s="28"/>
      <c r="R489" s="28"/>
      <c r="S489" s="28"/>
      <c r="T489" s="28"/>
      <c r="U489" s="28"/>
    </row>
    <row r="490" spans="1:21" ht="11.25" customHeight="1" x14ac:dyDescent="0.2">
      <c r="A490" s="28"/>
      <c r="B490" s="28"/>
      <c r="C490" s="28"/>
      <c r="D490" s="31"/>
      <c r="E490" s="28"/>
      <c r="F490" s="28"/>
      <c r="G490" s="28"/>
      <c r="H490" s="28"/>
      <c r="I490" s="28"/>
      <c r="J490" s="28"/>
      <c r="K490" s="28"/>
      <c r="L490" s="28"/>
      <c r="M490" s="28"/>
      <c r="N490" s="28"/>
      <c r="O490" s="28"/>
      <c r="P490" s="28"/>
      <c r="Q490" s="28"/>
      <c r="R490" s="28"/>
      <c r="S490" s="28"/>
      <c r="T490" s="28"/>
      <c r="U490" s="28"/>
    </row>
    <row r="491" spans="1:21" ht="11.25" customHeight="1" x14ac:dyDescent="0.2">
      <c r="A491" s="28"/>
      <c r="B491" s="28"/>
      <c r="C491" s="28"/>
      <c r="D491" s="31"/>
      <c r="E491" s="28"/>
      <c r="F491" s="28"/>
      <c r="G491" s="28"/>
      <c r="H491" s="28"/>
      <c r="I491" s="28"/>
      <c r="J491" s="28"/>
      <c r="K491" s="28"/>
      <c r="L491" s="28"/>
      <c r="M491" s="28"/>
      <c r="N491" s="28"/>
      <c r="O491" s="28"/>
      <c r="P491" s="28"/>
      <c r="Q491" s="28"/>
      <c r="R491" s="28"/>
      <c r="S491" s="28"/>
      <c r="T491" s="28"/>
      <c r="U491" s="28"/>
    </row>
    <row r="492" spans="1:21" ht="11.25" customHeight="1" x14ac:dyDescent="0.2">
      <c r="A492" s="28"/>
      <c r="B492" s="28"/>
      <c r="C492" s="28"/>
      <c r="D492" s="31"/>
      <c r="E492" s="28"/>
      <c r="F492" s="28"/>
      <c r="G492" s="28"/>
      <c r="H492" s="28"/>
      <c r="I492" s="28"/>
      <c r="J492" s="28"/>
      <c r="K492" s="28"/>
      <c r="L492" s="28"/>
      <c r="M492" s="28"/>
      <c r="N492" s="28"/>
      <c r="O492" s="28"/>
      <c r="P492" s="28"/>
      <c r="Q492" s="28"/>
      <c r="R492" s="28"/>
      <c r="S492" s="28"/>
      <c r="T492" s="28"/>
      <c r="U492" s="28"/>
    </row>
    <row r="493" spans="1:21" ht="11.25" customHeight="1" x14ac:dyDescent="0.2">
      <c r="A493" s="28"/>
      <c r="B493" s="28"/>
      <c r="C493" s="28"/>
      <c r="D493" s="31"/>
      <c r="E493" s="28"/>
      <c r="F493" s="28"/>
      <c r="G493" s="28"/>
      <c r="H493" s="28"/>
      <c r="I493" s="28"/>
      <c r="J493" s="28"/>
      <c r="K493" s="28"/>
      <c r="L493" s="28"/>
      <c r="M493" s="28"/>
      <c r="N493" s="28"/>
      <c r="O493" s="28"/>
      <c r="P493" s="28"/>
      <c r="Q493" s="28"/>
      <c r="R493" s="28"/>
      <c r="S493" s="28"/>
      <c r="T493" s="28"/>
      <c r="U493" s="28"/>
    </row>
    <row r="494" spans="1:21" ht="11.25" customHeight="1" x14ac:dyDescent="0.2">
      <c r="A494" s="28"/>
      <c r="B494" s="28"/>
      <c r="C494" s="28"/>
      <c r="D494" s="31"/>
      <c r="E494" s="28"/>
      <c r="F494" s="28"/>
      <c r="G494" s="28"/>
      <c r="H494" s="28"/>
      <c r="I494" s="28"/>
      <c r="J494" s="28"/>
      <c r="K494" s="28"/>
      <c r="L494" s="28"/>
      <c r="M494" s="28"/>
      <c r="N494" s="28"/>
      <c r="O494" s="28"/>
      <c r="P494" s="28"/>
      <c r="Q494" s="28"/>
      <c r="R494" s="28"/>
      <c r="S494" s="28"/>
      <c r="T494" s="28"/>
      <c r="U494" s="28"/>
    </row>
    <row r="495" spans="1:21" ht="11.25" customHeight="1" x14ac:dyDescent="0.2">
      <c r="A495" s="28"/>
      <c r="B495" s="28"/>
      <c r="C495" s="28"/>
      <c r="D495" s="31"/>
      <c r="E495" s="28"/>
      <c r="F495" s="28"/>
      <c r="G495" s="28"/>
      <c r="H495" s="28"/>
      <c r="I495" s="28"/>
      <c r="J495" s="28"/>
      <c r="K495" s="28"/>
      <c r="L495" s="28"/>
      <c r="M495" s="28"/>
      <c r="N495" s="28"/>
      <c r="O495" s="28"/>
      <c r="P495" s="28"/>
      <c r="Q495" s="28"/>
      <c r="R495" s="28"/>
      <c r="S495" s="28"/>
      <c r="T495" s="28"/>
      <c r="U495" s="28"/>
    </row>
    <row r="496" spans="1:21" ht="11.25" customHeight="1" x14ac:dyDescent="0.2">
      <c r="A496" s="28"/>
      <c r="B496" s="28"/>
      <c r="C496" s="28"/>
      <c r="D496" s="31"/>
      <c r="E496" s="28"/>
      <c r="F496" s="28"/>
      <c r="G496" s="28"/>
      <c r="H496" s="28"/>
      <c r="I496" s="28"/>
      <c r="J496" s="28"/>
      <c r="K496" s="28"/>
      <c r="L496" s="28"/>
      <c r="M496" s="28"/>
      <c r="N496" s="28"/>
      <c r="O496" s="28"/>
      <c r="P496" s="28"/>
      <c r="Q496" s="28"/>
      <c r="R496" s="28"/>
      <c r="S496" s="28"/>
      <c r="T496" s="28"/>
      <c r="U496" s="28"/>
    </row>
    <row r="497" spans="1:21" ht="11.25" customHeight="1" x14ac:dyDescent="0.2">
      <c r="A497" s="28"/>
      <c r="B497" s="28"/>
      <c r="C497" s="28"/>
      <c r="D497" s="31"/>
      <c r="E497" s="28"/>
      <c r="F497" s="28"/>
      <c r="G497" s="28"/>
      <c r="H497" s="28"/>
      <c r="I497" s="28"/>
      <c r="J497" s="28"/>
      <c r="K497" s="28"/>
      <c r="L497" s="28"/>
      <c r="M497" s="28"/>
      <c r="N497" s="28"/>
      <c r="O497" s="28"/>
      <c r="P497" s="28"/>
      <c r="Q497" s="28"/>
      <c r="R497" s="28"/>
      <c r="S497" s="28"/>
      <c r="T497" s="28"/>
      <c r="U497" s="28"/>
    </row>
    <row r="498" spans="1:21" ht="11.25" customHeight="1" x14ac:dyDescent="0.2">
      <c r="A498" s="28"/>
      <c r="B498" s="28"/>
      <c r="C498" s="28"/>
      <c r="D498" s="31"/>
      <c r="E498" s="28"/>
      <c r="F498" s="28"/>
      <c r="G498" s="28"/>
      <c r="H498" s="28"/>
      <c r="I498" s="28"/>
      <c r="J498" s="28"/>
      <c r="K498" s="28"/>
      <c r="L498" s="28"/>
      <c r="M498" s="28"/>
      <c r="N498" s="28"/>
      <c r="O498" s="28"/>
      <c r="P498" s="28"/>
      <c r="Q498" s="28"/>
      <c r="R498" s="28"/>
      <c r="S498" s="28"/>
      <c r="T498" s="28"/>
      <c r="U498" s="28"/>
    </row>
    <row r="499" spans="1:21" ht="11.25" customHeight="1" x14ac:dyDescent="0.2">
      <c r="A499" s="28"/>
      <c r="B499" s="28"/>
      <c r="C499" s="28"/>
      <c r="D499" s="31"/>
      <c r="E499" s="28"/>
      <c r="F499" s="28"/>
      <c r="G499" s="28"/>
      <c r="H499" s="28"/>
      <c r="I499" s="28"/>
      <c r="J499" s="28"/>
      <c r="K499" s="28"/>
      <c r="L499" s="28"/>
      <c r="M499" s="28"/>
      <c r="N499" s="28"/>
      <c r="O499" s="28"/>
      <c r="P499" s="28"/>
      <c r="Q499" s="28"/>
      <c r="R499" s="28"/>
      <c r="S499" s="28"/>
      <c r="T499" s="28"/>
      <c r="U499" s="28"/>
    </row>
    <row r="500" spans="1:21" ht="11.25" customHeight="1" x14ac:dyDescent="0.2">
      <c r="A500" s="28"/>
      <c r="B500" s="28"/>
      <c r="C500" s="28"/>
      <c r="D500" s="31"/>
      <c r="E500" s="28"/>
      <c r="F500" s="28"/>
      <c r="G500" s="28"/>
      <c r="H500" s="28"/>
      <c r="I500" s="28"/>
      <c r="J500" s="28"/>
      <c r="K500" s="28"/>
      <c r="L500" s="28"/>
      <c r="M500" s="28"/>
      <c r="N500" s="28"/>
      <c r="O500" s="28"/>
      <c r="P500" s="28"/>
      <c r="Q500" s="28"/>
      <c r="R500" s="28"/>
      <c r="S500" s="28"/>
      <c r="T500" s="28"/>
      <c r="U500" s="28"/>
    </row>
    <row r="501" spans="1:21" ht="11.25" customHeight="1" x14ac:dyDescent="0.2">
      <c r="A501" s="28"/>
      <c r="B501" s="28"/>
      <c r="C501" s="28"/>
      <c r="D501" s="31"/>
      <c r="E501" s="28"/>
      <c r="F501" s="28"/>
      <c r="G501" s="28"/>
      <c r="H501" s="28"/>
      <c r="I501" s="28"/>
      <c r="J501" s="28"/>
      <c r="K501" s="28"/>
      <c r="L501" s="28"/>
      <c r="M501" s="28"/>
      <c r="N501" s="28"/>
      <c r="O501" s="28"/>
      <c r="P501" s="28"/>
      <c r="Q501" s="28"/>
      <c r="R501" s="28"/>
      <c r="S501" s="28"/>
      <c r="T501" s="28"/>
      <c r="U501" s="28"/>
    </row>
    <row r="502" spans="1:21" ht="11.25" customHeight="1" x14ac:dyDescent="0.2">
      <c r="A502" s="28"/>
      <c r="B502" s="28"/>
      <c r="C502" s="28"/>
      <c r="D502" s="31"/>
      <c r="E502" s="28"/>
      <c r="F502" s="28"/>
      <c r="G502" s="28"/>
      <c r="H502" s="28"/>
      <c r="I502" s="28"/>
      <c r="J502" s="28"/>
      <c r="K502" s="28"/>
      <c r="L502" s="28"/>
      <c r="M502" s="28"/>
      <c r="N502" s="28"/>
      <c r="O502" s="28"/>
      <c r="P502" s="28"/>
      <c r="Q502" s="28"/>
      <c r="R502" s="28"/>
      <c r="S502" s="28"/>
      <c r="T502" s="28"/>
      <c r="U502" s="28"/>
    </row>
    <row r="503" spans="1:21" ht="11.25" customHeight="1" x14ac:dyDescent="0.2">
      <c r="A503" s="28"/>
      <c r="B503" s="28"/>
      <c r="C503" s="28"/>
      <c r="D503" s="31"/>
      <c r="E503" s="28"/>
      <c r="F503" s="28"/>
      <c r="G503" s="28"/>
      <c r="H503" s="28"/>
      <c r="I503" s="28"/>
      <c r="J503" s="28"/>
      <c r="K503" s="28"/>
      <c r="L503" s="28"/>
      <c r="M503" s="28"/>
      <c r="N503" s="28"/>
      <c r="O503" s="28"/>
      <c r="P503" s="28"/>
      <c r="Q503" s="28"/>
      <c r="R503" s="28"/>
      <c r="S503" s="28"/>
      <c r="T503" s="28"/>
      <c r="U503" s="28"/>
    </row>
    <row r="504" spans="1:21" ht="11.25" customHeight="1" x14ac:dyDescent="0.2">
      <c r="A504" s="28"/>
      <c r="B504" s="28"/>
      <c r="C504" s="28"/>
      <c r="D504" s="31"/>
      <c r="E504" s="28"/>
      <c r="F504" s="28"/>
      <c r="G504" s="28"/>
      <c r="H504" s="28"/>
      <c r="I504" s="28"/>
      <c r="J504" s="28"/>
      <c r="K504" s="28"/>
      <c r="L504" s="28"/>
      <c r="M504" s="28"/>
      <c r="N504" s="28"/>
      <c r="O504" s="28"/>
      <c r="P504" s="28"/>
      <c r="Q504" s="28"/>
      <c r="R504" s="28"/>
      <c r="S504" s="28"/>
      <c r="T504" s="28"/>
      <c r="U504" s="28"/>
    </row>
    <row r="505" spans="1:21" ht="11.25" customHeight="1" x14ac:dyDescent="0.2">
      <c r="A505" s="28"/>
      <c r="B505" s="28"/>
      <c r="C505" s="28"/>
      <c r="D505" s="31"/>
      <c r="E505" s="28"/>
      <c r="F505" s="28"/>
      <c r="G505" s="28"/>
      <c r="H505" s="28"/>
      <c r="I505" s="28"/>
      <c r="J505" s="28"/>
      <c r="K505" s="28"/>
      <c r="L505" s="28"/>
      <c r="M505" s="28"/>
      <c r="N505" s="28"/>
      <c r="O505" s="28"/>
      <c r="P505" s="28"/>
      <c r="Q505" s="28"/>
      <c r="R505" s="28"/>
      <c r="S505" s="28"/>
      <c r="T505" s="28"/>
      <c r="U505" s="28"/>
    </row>
    <row r="506" spans="1:21" ht="11.25" customHeight="1" x14ac:dyDescent="0.2">
      <c r="A506" s="28"/>
      <c r="B506" s="28"/>
      <c r="C506" s="28"/>
      <c r="D506" s="31"/>
      <c r="E506" s="28"/>
      <c r="F506" s="28"/>
      <c r="G506" s="28"/>
      <c r="H506" s="28"/>
      <c r="I506" s="28"/>
      <c r="J506" s="28"/>
      <c r="K506" s="28"/>
      <c r="L506" s="28"/>
      <c r="M506" s="28"/>
      <c r="N506" s="28"/>
      <c r="O506" s="28"/>
      <c r="P506" s="28"/>
      <c r="Q506" s="28"/>
      <c r="R506" s="28"/>
      <c r="S506" s="28"/>
      <c r="T506" s="28"/>
      <c r="U506" s="28"/>
    </row>
    <row r="507" spans="1:21" ht="11.25" customHeight="1" x14ac:dyDescent="0.2">
      <c r="A507" s="28"/>
      <c r="B507" s="28"/>
      <c r="C507" s="28"/>
      <c r="D507" s="31"/>
      <c r="E507" s="28"/>
      <c r="F507" s="28"/>
      <c r="G507" s="28"/>
      <c r="H507" s="28"/>
      <c r="I507" s="28"/>
      <c r="J507" s="28"/>
      <c r="K507" s="28"/>
      <c r="L507" s="28"/>
      <c r="M507" s="28"/>
      <c r="N507" s="28"/>
      <c r="O507" s="28"/>
      <c r="P507" s="28"/>
      <c r="Q507" s="28"/>
      <c r="R507" s="28"/>
      <c r="S507" s="28"/>
      <c r="T507" s="28"/>
      <c r="U507" s="28"/>
    </row>
    <row r="508" spans="1:21" ht="11.25" customHeight="1" x14ac:dyDescent="0.2">
      <c r="A508" s="28"/>
      <c r="B508" s="28"/>
      <c r="C508" s="28"/>
      <c r="D508" s="31"/>
      <c r="E508" s="28"/>
      <c r="F508" s="28"/>
      <c r="G508" s="28"/>
      <c r="H508" s="28"/>
      <c r="I508" s="28"/>
      <c r="J508" s="28"/>
      <c r="K508" s="28"/>
      <c r="L508" s="28"/>
      <c r="M508" s="28"/>
      <c r="N508" s="28"/>
      <c r="O508" s="28"/>
      <c r="P508" s="28"/>
      <c r="Q508" s="28"/>
      <c r="R508" s="28"/>
      <c r="S508" s="28"/>
      <c r="T508" s="28"/>
      <c r="U508" s="28"/>
    </row>
    <row r="509" spans="1:21" ht="11.25" customHeight="1" x14ac:dyDescent="0.2">
      <c r="A509" s="28"/>
      <c r="B509" s="28"/>
      <c r="C509" s="28"/>
      <c r="D509" s="31"/>
      <c r="E509" s="28"/>
      <c r="F509" s="28"/>
      <c r="G509" s="28"/>
      <c r="H509" s="28"/>
      <c r="I509" s="28"/>
      <c r="J509" s="28"/>
      <c r="K509" s="28"/>
      <c r="L509" s="28"/>
      <c r="M509" s="28"/>
      <c r="N509" s="28"/>
      <c r="O509" s="28"/>
      <c r="P509" s="28"/>
      <c r="Q509" s="28"/>
      <c r="R509" s="28"/>
      <c r="S509" s="28"/>
      <c r="T509" s="28"/>
      <c r="U509" s="28"/>
    </row>
    <row r="510" spans="1:21" ht="11.25" customHeight="1" x14ac:dyDescent="0.2">
      <c r="A510" s="28"/>
      <c r="B510" s="28"/>
      <c r="C510" s="28"/>
      <c r="D510" s="31"/>
      <c r="E510" s="28"/>
      <c r="F510" s="28"/>
      <c r="G510" s="28"/>
      <c r="H510" s="28"/>
      <c r="I510" s="28"/>
      <c r="J510" s="28"/>
      <c r="K510" s="28"/>
      <c r="L510" s="28"/>
      <c r="M510" s="28"/>
      <c r="N510" s="28"/>
      <c r="O510" s="28"/>
      <c r="P510" s="28"/>
      <c r="Q510" s="28"/>
      <c r="R510" s="28"/>
      <c r="S510" s="28"/>
      <c r="T510" s="28"/>
      <c r="U510" s="28"/>
    </row>
    <row r="511" spans="1:21" ht="11.25" customHeight="1" x14ac:dyDescent="0.2">
      <c r="A511" s="28"/>
      <c r="B511" s="28"/>
      <c r="C511" s="28"/>
      <c r="D511" s="31"/>
      <c r="E511" s="28"/>
      <c r="F511" s="28"/>
      <c r="G511" s="28"/>
      <c r="H511" s="28"/>
      <c r="I511" s="28"/>
      <c r="J511" s="28"/>
      <c r="K511" s="28"/>
      <c r="L511" s="28"/>
      <c r="M511" s="28"/>
      <c r="N511" s="28"/>
      <c r="O511" s="28"/>
      <c r="P511" s="28"/>
      <c r="Q511" s="28"/>
      <c r="R511" s="28"/>
      <c r="S511" s="28"/>
      <c r="T511" s="28"/>
      <c r="U511" s="28"/>
    </row>
    <row r="512" spans="1:21" ht="11.25" customHeight="1" x14ac:dyDescent="0.2">
      <c r="A512" s="28"/>
      <c r="B512" s="28"/>
      <c r="C512" s="28"/>
      <c r="D512" s="31"/>
      <c r="E512" s="28"/>
      <c r="F512" s="28"/>
      <c r="G512" s="28"/>
      <c r="H512" s="28"/>
      <c r="I512" s="28"/>
      <c r="J512" s="28"/>
      <c r="K512" s="28"/>
      <c r="L512" s="28"/>
      <c r="M512" s="28"/>
      <c r="N512" s="28"/>
      <c r="O512" s="28"/>
      <c r="P512" s="28"/>
      <c r="Q512" s="28"/>
      <c r="R512" s="28"/>
      <c r="S512" s="28"/>
      <c r="T512" s="28"/>
      <c r="U512" s="28"/>
    </row>
    <row r="513" spans="1:21" ht="11.25" customHeight="1" x14ac:dyDescent="0.2">
      <c r="A513" s="28"/>
      <c r="B513" s="28"/>
      <c r="C513" s="28"/>
      <c r="D513" s="31"/>
      <c r="E513" s="28"/>
      <c r="F513" s="28"/>
      <c r="G513" s="28"/>
      <c r="H513" s="28"/>
      <c r="I513" s="28"/>
      <c r="J513" s="28"/>
      <c r="K513" s="28"/>
      <c r="L513" s="28"/>
      <c r="M513" s="28"/>
      <c r="N513" s="28"/>
      <c r="O513" s="28"/>
      <c r="P513" s="28"/>
      <c r="Q513" s="28"/>
      <c r="R513" s="28"/>
      <c r="S513" s="28"/>
      <c r="T513" s="28"/>
      <c r="U513" s="28"/>
    </row>
    <row r="514" spans="1:21" ht="11.25" customHeight="1" x14ac:dyDescent="0.2">
      <c r="A514" s="28"/>
      <c r="B514" s="28"/>
      <c r="C514" s="28"/>
      <c r="D514" s="31"/>
      <c r="E514" s="28"/>
      <c r="F514" s="28"/>
      <c r="G514" s="28"/>
      <c r="H514" s="28"/>
      <c r="I514" s="28"/>
      <c r="J514" s="28"/>
      <c r="K514" s="28"/>
      <c r="L514" s="28"/>
      <c r="M514" s="28"/>
      <c r="N514" s="28"/>
      <c r="O514" s="28"/>
      <c r="P514" s="28"/>
      <c r="Q514" s="28"/>
      <c r="R514" s="28"/>
      <c r="S514" s="28"/>
      <c r="T514" s="28"/>
      <c r="U514" s="28"/>
    </row>
    <row r="515" spans="1:21" ht="11.25" customHeight="1" x14ac:dyDescent="0.2">
      <c r="A515" s="28"/>
      <c r="B515" s="28"/>
      <c r="C515" s="28"/>
      <c r="D515" s="31"/>
      <c r="E515" s="28"/>
      <c r="F515" s="28"/>
      <c r="G515" s="28"/>
      <c r="H515" s="28"/>
      <c r="I515" s="28"/>
      <c r="J515" s="28"/>
      <c r="K515" s="28"/>
      <c r="L515" s="28"/>
      <c r="M515" s="28"/>
      <c r="N515" s="28"/>
      <c r="O515" s="28"/>
      <c r="P515" s="28"/>
      <c r="Q515" s="28"/>
      <c r="R515" s="28"/>
      <c r="S515" s="28"/>
      <c r="T515" s="28"/>
      <c r="U515" s="28"/>
    </row>
    <row r="516" spans="1:21" ht="11.25" customHeight="1" x14ac:dyDescent="0.2">
      <c r="A516" s="28"/>
      <c r="B516" s="28"/>
      <c r="C516" s="28"/>
      <c r="D516" s="31"/>
      <c r="E516" s="28"/>
      <c r="F516" s="28"/>
      <c r="G516" s="28"/>
      <c r="H516" s="28"/>
      <c r="I516" s="28"/>
      <c r="J516" s="28"/>
      <c r="K516" s="28"/>
      <c r="L516" s="28"/>
      <c r="M516" s="28"/>
      <c r="N516" s="28"/>
      <c r="O516" s="28"/>
      <c r="P516" s="28"/>
      <c r="Q516" s="28"/>
      <c r="R516" s="28"/>
      <c r="S516" s="28"/>
      <c r="T516" s="28"/>
      <c r="U516" s="28"/>
    </row>
    <row r="517" spans="1:21" ht="11.25" customHeight="1" x14ac:dyDescent="0.2">
      <c r="A517" s="28"/>
      <c r="B517" s="28"/>
      <c r="C517" s="28"/>
      <c r="D517" s="31"/>
      <c r="E517" s="28"/>
      <c r="F517" s="28"/>
      <c r="G517" s="28"/>
      <c r="H517" s="28"/>
      <c r="I517" s="28"/>
      <c r="J517" s="28"/>
      <c r="K517" s="28"/>
      <c r="L517" s="28"/>
      <c r="M517" s="28"/>
      <c r="N517" s="28"/>
      <c r="O517" s="28"/>
      <c r="P517" s="28"/>
      <c r="Q517" s="28"/>
      <c r="R517" s="28"/>
      <c r="S517" s="28"/>
      <c r="T517" s="28"/>
      <c r="U517" s="28"/>
    </row>
    <row r="518" spans="1:21" ht="11.25" customHeight="1" x14ac:dyDescent="0.2">
      <c r="A518" s="28"/>
      <c r="B518" s="28"/>
      <c r="C518" s="28"/>
      <c r="D518" s="31"/>
      <c r="E518" s="28"/>
      <c r="F518" s="28"/>
      <c r="G518" s="28"/>
      <c r="H518" s="28"/>
      <c r="I518" s="28"/>
      <c r="J518" s="28"/>
      <c r="K518" s="28"/>
      <c r="L518" s="28"/>
      <c r="M518" s="28"/>
      <c r="N518" s="28"/>
      <c r="O518" s="28"/>
      <c r="P518" s="28"/>
      <c r="Q518" s="28"/>
      <c r="R518" s="28"/>
      <c r="S518" s="28"/>
      <c r="T518" s="28"/>
      <c r="U518" s="28"/>
    </row>
    <row r="519" spans="1:21" ht="11.25" customHeight="1" x14ac:dyDescent="0.2">
      <c r="A519" s="28"/>
      <c r="B519" s="28"/>
      <c r="C519" s="28"/>
      <c r="D519" s="31"/>
      <c r="E519" s="28"/>
      <c r="F519" s="28"/>
      <c r="G519" s="28"/>
      <c r="H519" s="28"/>
      <c r="I519" s="28"/>
      <c r="J519" s="28"/>
      <c r="K519" s="28"/>
      <c r="L519" s="28"/>
      <c r="M519" s="28"/>
      <c r="N519" s="28"/>
      <c r="O519" s="28"/>
      <c r="P519" s="28"/>
      <c r="Q519" s="28"/>
      <c r="R519" s="28"/>
      <c r="S519" s="28"/>
      <c r="T519" s="28"/>
      <c r="U519" s="28"/>
    </row>
    <row r="520" spans="1:21" ht="11.25" customHeight="1" x14ac:dyDescent="0.2">
      <c r="A520" s="28"/>
      <c r="B520" s="28"/>
      <c r="C520" s="28"/>
      <c r="D520" s="31"/>
      <c r="E520" s="28"/>
      <c r="F520" s="28"/>
      <c r="G520" s="28"/>
      <c r="H520" s="28"/>
      <c r="I520" s="28"/>
      <c r="J520" s="28"/>
      <c r="K520" s="28"/>
      <c r="L520" s="28"/>
      <c r="M520" s="28"/>
      <c r="N520" s="28"/>
      <c r="O520" s="28"/>
      <c r="P520" s="28"/>
      <c r="Q520" s="28"/>
      <c r="R520" s="28"/>
      <c r="S520" s="28"/>
      <c r="T520" s="28"/>
      <c r="U520" s="28"/>
    </row>
    <row r="521" spans="1:21" ht="11.25" customHeight="1" x14ac:dyDescent="0.2">
      <c r="A521" s="28"/>
      <c r="B521" s="28"/>
      <c r="C521" s="28"/>
      <c r="D521" s="31"/>
      <c r="E521" s="28"/>
      <c r="F521" s="28"/>
      <c r="G521" s="28"/>
      <c r="H521" s="28"/>
      <c r="I521" s="28"/>
      <c r="J521" s="28"/>
      <c r="K521" s="28"/>
      <c r="L521" s="28"/>
      <c r="M521" s="28"/>
      <c r="N521" s="28"/>
      <c r="O521" s="28"/>
      <c r="P521" s="28"/>
      <c r="Q521" s="28"/>
      <c r="R521" s="28"/>
      <c r="S521" s="28"/>
      <c r="T521" s="28"/>
      <c r="U521" s="28"/>
    </row>
    <row r="522" spans="1:21" ht="11.25" customHeight="1" x14ac:dyDescent="0.2">
      <c r="A522" s="28"/>
      <c r="B522" s="28"/>
      <c r="C522" s="28"/>
      <c r="D522" s="31"/>
      <c r="E522" s="28"/>
      <c r="F522" s="28"/>
      <c r="G522" s="28"/>
      <c r="H522" s="28"/>
      <c r="I522" s="28"/>
      <c r="J522" s="28"/>
      <c r="K522" s="28"/>
      <c r="L522" s="28"/>
      <c r="M522" s="28"/>
      <c r="N522" s="28"/>
      <c r="O522" s="28"/>
      <c r="P522" s="28"/>
      <c r="Q522" s="28"/>
      <c r="R522" s="28"/>
      <c r="S522" s="28"/>
      <c r="T522" s="28"/>
      <c r="U522" s="28"/>
    </row>
    <row r="523" spans="1:21" ht="11.25" customHeight="1" x14ac:dyDescent="0.2">
      <c r="A523" s="28"/>
      <c r="B523" s="28"/>
      <c r="C523" s="28"/>
      <c r="D523" s="31"/>
      <c r="E523" s="28"/>
      <c r="F523" s="28"/>
      <c r="G523" s="28"/>
      <c r="H523" s="28"/>
      <c r="I523" s="28"/>
      <c r="J523" s="28"/>
      <c r="K523" s="28"/>
      <c r="L523" s="28"/>
      <c r="M523" s="28"/>
      <c r="N523" s="28"/>
      <c r="O523" s="28"/>
      <c r="P523" s="28"/>
      <c r="Q523" s="28"/>
      <c r="R523" s="28"/>
      <c r="S523" s="28"/>
      <c r="T523" s="28"/>
      <c r="U523" s="28"/>
    </row>
    <row r="524" spans="1:21" ht="11.25" customHeight="1" x14ac:dyDescent="0.2">
      <c r="A524" s="28"/>
      <c r="B524" s="28"/>
      <c r="C524" s="28"/>
      <c r="D524" s="31"/>
      <c r="E524" s="28"/>
      <c r="F524" s="28"/>
      <c r="G524" s="28"/>
      <c r="H524" s="28"/>
      <c r="I524" s="28"/>
      <c r="J524" s="28"/>
      <c r="K524" s="28"/>
      <c r="L524" s="28"/>
      <c r="M524" s="28"/>
      <c r="N524" s="28"/>
      <c r="O524" s="28"/>
      <c r="P524" s="28"/>
      <c r="Q524" s="28"/>
      <c r="R524" s="28"/>
      <c r="S524" s="28"/>
      <c r="T524" s="28"/>
      <c r="U524" s="28"/>
    </row>
    <row r="525" spans="1:21" ht="11.25" customHeight="1" x14ac:dyDescent="0.2">
      <c r="A525" s="28"/>
      <c r="B525" s="28"/>
      <c r="C525" s="28"/>
      <c r="D525" s="31"/>
      <c r="E525" s="28"/>
      <c r="F525" s="28"/>
      <c r="G525" s="28"/>
      <c r="H525" s="28"/>
      <c r="I525" s="28"/>
      <c r="J525" s="28"/>
      <c r="K525" s="28"/>
      <c r="L525" s="28"/>
      <c r="M525" s="28"/>
      <c r="N525" s="28"/>
      <c r="O525" s="28"/>
      <c r="P525" s="28"/>
      <c r="Q525" s="28"/>
      <c r="R525" s="28"/>
      <c r="S525" s="28"/>
      <c r="T525" s="28"/>
      <c r="U525" s="28"/>
    </row>
    <row r="526" spans="1:21" ht="11.25" customHeight="1" x14ac:dyDescent="0.2">
      <c r="A526" s="28"/>
      <c r="B526" s="28"/>
      <c r="C526" s="28"/>
      <c r="D526" s="31"/>
      <c r="E526" s="28"/>
      <c r="F526" s="28"/>
      <c r="G526" s="28"/>
      <c r="H526" s="28"/>
      <c r="I526" s="28"/>
      <c r="J526" s="28"/>
      <c r="K526" s="28"/>
      <c r="L526" s="28"/>
      <c r="M526" s="28"/>
      <c r="N526" s="28"/>
      <c r="O526" s="28"/>
      <c r="P526" s="28"/>
      <c r="Q526" s="28"/>
      <c r="R526" s="28"/>
      <c r="S526" s="28"/>
      <c r="T526" s="28"/>
      <c r="U526" s="28"/>
    </row>
    <row r="527" spans="1:21" ht="11.25" customHeight="1" x14ac:dyDescent="0.2">
      <c r="A527" s="28"/>
      <c r="B527" s="28"/>
      <c r="C527" s="28"/>
      <c r="D527" s="31"/>
      <c r="E527" s="28"/>
      <c r="F527" s="28"/>
      <c r="G527" s="28"/>
      <c r="H527" s="28"/>
      <c r="I527" s="28"/>
      <c r="J527" s="28"/>
      <c r="K527" s="28"/>
      <c r="L527" s="28"/>
      <c r="M527" s="28"/>
      <c r="N527" s="28"/>
      <c r="O527" s="28"/>
      <c r="P527" s="28"/>
      <c r="Q527" s="28"/>
      <c r="R527" s="28"/>
      <c r="S527" s="28"/>
      <c r="T527" s="28"/>
      <c r="U527" s="28"/>
    </row>
    <row r="528" spans="1:21" ht="11.25" customHeight="1" x14ac:dyDescent="0.2">
      <c r="A528" s="28"/>
      <c r="B528" s="28"/>
      <c r="C528" s="28"/>
      <c r="D528" s="31"/>
      <c r="E528" s="28"/>
      <c r="F528" s="28"/>
      <c r="G528" s="28"/>
      <c r="H528" s="28"/>
      <c r="I528" s="28"/>
      <c r="J528" s="28"/>
      <c r="K528" s="28"/>
      <c r="L528" s="28"/>
      <c r="M528" s="28"/>
      <c r="N528" s="28"/>
      <c r="O528" s="28"/>
      <c r="P528" s="28"/>
      <c r="Q528" s="28"/>
      <c r="R528" s="28"/>
      <c r="S528" s="28"/>
      <c r="T528" s="28"/>
      <c r="U528" s="28"/>
    </row>
    <row r="529" spans="1:21" ht="11.25" customHeight="1" x14ac:dyDescent="0.2">
      <c r="A529" s="28"/>
      <c r="B529" s="28"/>
      <c r="C529" s="28"/>
      <c r="D529" s="31"/>
      <c r="E529" s="28"/>
      <c r="F529" s="28"/>
      <c r="G529" s="28"/>
      <c r="H529" s="28"/>
      <c r="I529" s="28"/>
      <c r="J529" s="28"/>
      <c r="K529" s="28"/>
      <c r="L529" s="28"/>
      <c r="M529" s="28"/>
      <c r="N529" s="28"/>
      <c r="O529" s="28"/>
      <c r="P529" s="28"/>
      <c r="Q529" s="28"/>
      <c r="R529" s="28"/>
      <c r="S529" s="28"/>
      <c r="T529" s="28"/>
      <c r="U529" s="28"/>
    </row>
    <row r="530" spans="1:21" ht="11.25" customHeight="1" x14ac:dyDescent="0.2">
      <c r="A530" s="28"/>
      <c r="B530" s="28"/>
      <c r="C530" s="28"/>
      <c r="D530" s="31"/>
      <c r="E530" s="28"/>
      <c r="F530" s="28"/>
      <c r="G530" s="28"/>
      <c r="H530" s="28"/>
      <c r="I530" s="28"/>
      <c r="J530" s="28"/>
      <c r="K530" s="28"/>
      <c r="L530" s="28"/>
      <c r="M530" s="28"/>
      <c r="N530" s="28"/>
      <c r="O530" s="28"/>
      <c r="P530" s="28"/>
      <c r="Q530" s="28"/>
      <c r="R530" s="28"/>
      <c r="S530" s="28"/>
      <c r="T530" s="28"/>
      <c r="U530" s="28"/>
    </row>
    <row r="531" spans="1:21" ht="11.25" customHeight="1" x14ac:dyDescent="0.2">
      <c r="A531" s="28"/>
      <c r="B531" s="28"/>
      <c r="C531" s="28"/>
      <c r="D531" s="31"/>
      <c r="E531" s="28"/>
      <c r="F531" s="28"/>
      <c r="G531" s="28"/>
      <c r="H531" s="28"/>
      <c r="I531" s="28"/>
      <c r="J531" s="28"/>
      <c r="K531" s="28"/>
      <c r="L531" s="28"/>
      <c r="M531" s="28"/>
      <c r="N531" s="28"/>
      <c r="O531" s="28"/>
      <c r="P531" s="28"/>
      <c r="Q531" s="28"/>
      <c r="R531" s="28"/>
      <c r="S531" s="28"/>
      <c r="T531" s="28"/>
      <c r="U531" s="28"/>
    </row>
    <row r="532" spans="1:21" ht="11.25" customHeight="1" x14ac:dyDescent="0.2">
      <c r="A532" s="28"/>
      <c r="B532" s="28"/>
      <c r="C532" s="28"/>
      <c r="D532" s="31"/>
      <c r="E532" s="28"/>
      <c r="F532" s="28"/>
      <c r="G532" s="28"/>
      <c r="H532" s="28"/>
      <c r="I532" s="28"/>
      <c r="J532" s="28"/>
      <c r="K532" s="28"/>
      <c r="L532" s="28"/>
      <c r="M532" s="28"/>
      <c r="N532" s="28"/>
      <c r="O532" s="28"/>
      <c r="P532" s="28"/>
      <c r="Q532" s="28"/>
      <c r="R532" s="28"/>
      <c r="S532" s="28"/>
      <c r="T532" s="28"/>
      <c r="U532" s="28"/>
    </row>
    <row r="533" spans="1:21" ht="11.25" customHeight="1" x14ac:dyDescent="0.2">
      <c r="A533" s="28"/>
      <c r="B533" s="28"/>
      <c r="C533" s="28"/>
      <c r="D533" s="31"/>
      <c r="E533" s="28"/>
      <c r="F533" s="28"/>
      <c r="G533" s="28"/>
      <c r="H533" s="28"/>
      <c r="I533" s="28"/>
      <c r="J533" s="28"/>
      <c r="K533" s="28"/>
      <c r="L533" s="28"/>
      <c r="M533" s="28"/>
      <c r="N533" s="28"/>
      <c r="O533" s="28"/>
      <c r="P533" s="28"/>
      <c r="Q533" s="28"/>
      <c r="R533" s="28"/>
      <c r="S533" s="28"/>
      <c r="T533" s="28"/>
      <c r="U533" s="28"/>
    </row>
    <row r="534" spans="1:21" ht="11.25" customHeight="1" x14ac:dyDescent="0.2">
      <c r="A534" s="28"/>
      <c r="B534" s="28"/>
      <c r="C534" s="28"/>
      <c r="D534" s="31"/>
      <c r="E534" s="28"/>
      <c r="F534" s="28"/>
      <c r="G534" s="28"/>
      <c r="H534" s="28"/>
      <c r="I534" s="28"/>
      <c r="J534" s="28"/>
      <c r="K534" s="28"/>
      <c r="L534" s="28"/>
      <c r="M534" s="28"/>
      <c r="N534" s="28"/>
      <c r="O534" s="28"/>
      <c r="P534" s="28"/>
      <c r="Q534" s="28"/>
      <c r="R534" s="28"/>
      <c r="S534" s="28"/>
      <c r="T534" s="28"/>
      <c r="U534" s="28"/>
    </row>
    <row r="535" spans="1:21" ht="11.25" customHeight="1" x14ac:dyDescent="0.2">
      <c r="A535" s="28"/>
      <c r="B535" s="28"/>
      <c r="C535" s="28"/>
      <c r="D535" s="31"/>
      <c r="E535" s="28"/>
      <c r="F535" s="28"/>
      <c r="G535" s="28"/>
      <c r="H535" s="28"/>
      <c r="I535" s="28"/>
      <c r="J535" s="28"/>
      <c r="K535" s="28"/>
      <c r="L535" s="28"/>
      <c r="M535" s="28"/>
      <c r="N535" s="28"/>
      <c r="O535" s="28"/>
      <c r="P535" s="28"/>
      <c r="Q535" s="28"/>
      <c r="R535" s="28"/>
      <c r="S535" s="28"/>
      <c r="T535" s="28"/>
      <c r="U535" s="28"/>
    </row>
    <row r="536" spans="1:21" ht="11.25" customHeight="1" x14ac:dyDescent="0.2">
      <c r="A536" s="28"/>
      <c r="B536" s="28"/>
      <c r="C536" s="28"/>
      <c r="D536" s="31"/>
      <c r="E536" s="28"/>
      <c r="F536" s="28"/>
      <c r="G536" s="28"/>
      <c r="H536" s="28"/>
      <c r="I536" s="28"/>
      <c r="J536" s="28"/>
      <c r="K536" s="28"/>
      <c r="L536" s="28"/>
      <c r="M536" s="28"/>
      <c r="N536" s="28"/>
      <c r="O536" s="28"/>
      <c r="P536" s="28"/>
      <c r="Q536" s="28"/>
      <c r="R536" s="28"/>
      <c r="S536" s="28"/>
      <c r="T536" s="28"/>
      <c r="U536" s="28"/>
    </row>
    <row r="537" spans="1:21" ht="11.25" customHeight="1" x14ac:dyDescent="0.2">
      <c r="A537" s="28"/>
      <c r="B537" s="28"/>
      <c r="C537" s="28"/>
      <c r="D537" s="31"/>
      <c r="E537" s="28"/>
      <c r="F537" s="28"/>
      <c r="G537" s="28"/>
      <c r="H537" s="28"/>
      <c r="I537" s="28"/>
      <c r="J537" s="28"/>
      <c r="K537" s="28"/>
      <c r="L537" s="28"/>
      <c r="M537" s="28"/>
      <c r="N537" s="28"/>
      <c r="O537" s="28"/>
      <c r="P537" s="28"/>
      <c r="Q537" s="28"/>
      <c r="R537" s="28"/>
      <c r="S537" s="28"/>
      <c r="T537" s="28"/>
      <c r="U537" s="28"/>
    </row>
    <row r="538" spans="1:21" ht="11.25" customHeight="1" x14ac:dyDescent="0.2">
      <c r="A538" s="28"/>
      <c r="B538" s="28"/>
      <c r="C538" s="28"/>
      <c r="D538" s="31"/>
      <c r="E538" s="28"/>
      <c r="F538" s="28"/>
      <c r="G538" s="28"/>
      <c r="H538" s="28"/>
      <c r="I538" s="28"/>
      <c r="J538" s="28"/>
      <c r="K538" s="28"/>
      <c r="L538" s="28"/>
      <c r="M538" s="28"/>
      <c r="N538" s="28"/>
      <c r="O538" s="28"/>
      <c r="P538" s="28"/>
      <c r="Q538" s="28"/>
      <c r="R538" s="28"/>
      <c r="S538" s="28"/>
      <c r="T538" s="28"/>
      <c r="U538" s="28"/>
    </row>
    <row r="539" spans="1:21" ht="11.25" customHeight="1" x14ac:dyDescent="0.2">
      <c r="A539" s="28"/>
      <c r="B539" s="28"/>
      <c r="C539" s="28"/>
      <c r="D539" s="31"/>
      <c r="E539" s="28"/>
      <c r="F539" s="28"/>
      <c r="G539" s="28"/>
      <c r="H539" s="28"/>
      <c r="I539" s="28"/>
      <c r="J539" s="28"/>
      <c r="K539" s="28"/>
      <c r="L539" s="28"/>
      <c r="M539" s="28"/>
      <c r="N539" s="28"/>
      <c r="O539" s="28"/>
      <c r="P539" s="28"/>
      <c r="Q539" s="28"/>
      <c r="R539" s="28"/>
      <c r="S539" s="28"/>
      <c r="T539" s="28"/>
      <c r="U539" s="28"/>
    </row>
    <row r="540" spans="1:21" ht="11.25" customHeight="1" x14ac:dyDescent="0.2">
      <c r="A540" s="28"/>
      <c r="B540" s="28"/>
      <c r="C540" s="28"/>
      <c r="D540" s="31"/>
      <c r="E540" s="28"/>
      <c r="F540" s="28"/>
      <c r="G540" s="28"/>
      <c r="H540" s="28"/>
      <c r="I540" s="28"/>
      <c r="J540" s="28"/>
      <c r="K540" s="28"/>
      <c r="L540" s="28"/>
      <c r="M540" s="28"/>
      <c r="N540" s="28"/>
      <c r="O540" s="28"/>
      <c r="P540" s="28"/>
      <c r="Q540" s="28"/>
      <c r="R540" s="28"/>
      <c r="S540" s="28"/>
      <c r="T540" s="28"/>
      <c r="U540" s="28"/>
    </row>
    <row r="541" spans="1:21" ht="11.25" customHeight="1" x14ac:dyDescent="0.2">
      <c r="A541" s="28"/>
      <c r="B541" s="28"/>
      <c r="C541" s="28"/>
      <c r="D541" s="31"/>
      <c r="E541" s="28"/>
      <c r="F541" s="28"/>
      <c r="G541" s="28"/>
      <c r="H541" s="28"/>
      <c r="I541" s="28"/>
      <c r="J541" s="28"/>
      <c r="K541" s="28"/>
      <c r="L541" s="28"/>
      <c r="M541" s="28"/>
      <c r="N541" s="28"/>
      <c r="O541" s="28"/>
      <c r="P541" s="28"/>
      <c r="Q541" s="28"/>
      <c r="R541" s="28"/>
      <c r="S541" s="28"/>
      <c r="T541" s="28"/>
      <c r="U541" s="28"/>
    </row>
    <row r="542" spans="1:21" ht="11.25" customHeight="1" x14ac:dyDescent="0.2">
      <c r="A542" s="28"/>
      <c r="B542" s="28"/>
      <c r="C542" s="28"/>
      <c r="D542" s="31"/>
      <c r="E542" s="28"/>
      <c r="F542" s="28"/>
      <c r="G542" s="28"/>
      <c r="H542" s="28"/>
      <c r="I542" s="28"/>
      <c r="J542" s="28"/>
      <c r="K542" s="28"/>
      <c r="L542" s="28"/>
      <c r="M542" s="28"/>
      <c r="N542" s="28"/>
      <c r="O542" s="28"/>
      <c r="P542" s="28"/>
      <c r="Q542" s="28"/>
      <c r="R542" s="28"/>
      <c r="S542" s="28"/>
      <c r="T542" s="28"/>
      <c r="U542" s="28"/>
    </row>
    <row r="543" spans="1:21" ht="11.25" customHeight="1" x14ac:dyDescent="0.2">
      <c r="A543" s="28"/>
      <c r="B543" s="28"/>
      <c r="C543" s="28"/>
      <c r="D543" s="31"/>
      <c r="E543" s="28"/>
      <c r="F543" s="28"/>
      <c r="G543" s="28"/>
      <c r="H543" s="28"/>
      <c r="I543" s="28"/>
      <c r="J543" s="28"/>
      <c r="K543" s="28"/>
      <c r="L543" s="28"/>
      <c r="M543" s="28"/>
      <c r="N543" s="28"/>
      <c r="O543" s="28"/>
      <c r="P543" s="28"/>
      <c r="Q543" s="28"/>
      <c r="R543" s="28"/>
      <c r="S543" s="28"/>
      <c r="T543" s="28"/>
      <c r="U543" s="28"/>
    </row>
    <row r="544" spans="1:21" ht="11.25" customHeight="1" x14ac:dyDescent="0.2">
      <c r="A544" s="28"/>
      <c r="B544" s="28"/>
      <c r="C544" s="28"/>
      <c r="D544" s="31"/>
      <c r="E544" s="28"/>
      <c r="F544" s="28"/>
      <c r="G544" s="28"/>
      <c r="H544" s="28"/>
      <c r="I544" s="28"/>
      <c r="J544" s="28"/>
      <c r="K544" s="28"/>
      <c r="L544" s="28"/>
      <c r="M544" s="28"/>
      <c r="N544" s="28"/>
      <c r="O544" s="28"/>
      <c r="P544" s="28"/>
      <c r="Q544" s="28"/>
      <c r="R544" s="28"/>
      <c r="S544" s="28"/>
      <c r="T544" s="28"/>
      <c r="U544" s="28"/>
    </row>
    <row r="545" spans="1:21" ht="11.25" customHeight="1" x14ac:dyDescent="0.2">
      <c r="A545" s="28"/>
      <c r="B545" s="28"/>
      <c r="C545" s="28"/>
      <c r="D545" s="31"/>
      <c r="E545" s="28"/>
      <c r="F545" s="28"/>
      <c r="G545" s="28"/>
      <c r="H545" s="28"/>
      <c r="I545" s="28"/>
      <c r="J545" s="28"/>
      <c r="K545" s="28"/>
      <c r="L545" s="28"/>
      <c r="M545" s="28"/>
      <c r="N545" s="28"/>
      <c r="O545" s="28"/>
      <c r="P545" s="28"/>
      <c r="Q545" s="28"/>
      <c r="R545" s="28"/>
      <c r="S545" s="28"/>
      <c r="T545" s="28"/>
      <c r="U545" s="28"/>
    </row>
    <row r="546" spans="1:21" ht="11.25" customHeight="1" x14ac:dyDescent="0.2">
      <c r="A546" s="28"/>
      <c r="B546" s="28"/>
      <c r="C546" s="28"/>
      <c r="D546" s="31"/>
      <c r="E546" s="28"/>
      <c r="F546" s="28"/>
      <c r="G546" s="28"/>
      <c r="H546" s="28"/>
      <c r="I546" s="28"/>
      <c r="J546" s="28"/>
      <c r="K546" s="28"/>
      <c r="L546" s="28"/>
      <c r="M546" s="28"/>
      <c r="N546" s="28"/>
      <c r="O546" s="28"/>
      <c r="P546" s="28"/>
      <c r="Q546" s="28"/>
      <c r="R546" s="28"/>
      <c r="S546" s="28"/>
      <c r="T546" s="28"/>
      <c r="U546" s="28"/>
    </row>
    <row r="547" spans="1:21" ht="11.25" customHeight="1" x14ac:dyDescent="0.2">
      <c r="A547" s="28"/>
      <c r="B547" s="28"/>
      <c r="C547" s="28"/>
      <c r="D547" s="31"/>
      <c r="E547" s="28"/>
      <c r="F547" s="28"/>
      <c r="G547" s="28"/>
      <c r="H547" s="28"/>
      <c r="I547" s="28"/>
      <c r="J547" s="28"/>
      <c r="K547" s="28"/>
      <c r="L547" s="28"/>
      <c r="M547" s="28"/>
      <c r="N547" s="28"/>
      <c r="O547" s="28"/>
      <c r="P547" s="28"/>
      <c r="Q547" s="28"/>
      <c r="R547" s="28"/>
      <c r="S547" s="28"/>
      <c r="T547" s="28"/>
      <c r="U547" s="28"/>
    </row>
    <row r="548" spans="1:21" ht="11.25" customHeight="1" x14ac:dyDescent="0.2">
      <c r="A548" s="28"/>
      <c r="B548" s="28"/>
      <c r="C548" s="28"/>
      <c r="D548" s="31"/>
      <c r="E548" s="28"/>
      <c r="F548" s="28"/>
      <c r="G548" s="28"/>
      <c r="H548" s="28"/>
      <c r="I548" s="28"/>
      <c r="J548" s="28"/>
      <c r="K548" s="28"/>
      <c r="L548" s="28"/>
      <c r="M548" s="28"/>
      <c r="N548" s="28"/>
      <c r="O548" s="28"/>
      <c r="P548" s="28"/>
      <c r="Q548" s="28"/>
      <c r="R548" s="28"/>
      <c r="S548" s="28"/>
      <c r="T548" s="28"/>
      <c r="U548" s="28"/>
    </row>
    <row r="549" spans="1:21" ht="11.25" customHeight="1" x14ac:dyDescent="0.2">
      <c r="A549" s="28"/>
      <c r="B549" s="28"/>
      <c r="C549" s="28"/>
      <c r="D549" s="31"/>
      <c r="E549" s="28"/>
      <c r="F549" s="28"/>
      <c r="G549" s="28"/>
      <c r="H549" s="28"/>
      <c r="I549" s="28"/>
      <c r="J549" s="28"/>
      <c r="K549" s="28"/>
      <c r="L549" s="28"/>
      <c r="M549" s="28"/>
      <c r="N549" s="28"/>
      <c r="O549" s="28"/>
      <c r="P549" s="28"/>
      <c r="Q549" s="28"/>
      <c r="R549" s="28"/>
      <c r="S549" s="28"/>
      <c r="T549" s="28"/>
      <c r="U549" s="28"/>
    </row>
    <row r="550" spans="1:21" ht="11.25" customHeight="1" x14ac:dyDescent="0.2">
      <c r="A550" s="28"/>
      <c r="B550" s="28"/>
      <c r="C550" s="28"/>
      <c r="D550" s="31"/>
      <c r="E550" s="28"/>
      <c r="F550" s="28"/>
      <c r="G550" s="28"/>
      <c r="H550" s="28"/>
      <c r="I550" s="28"/>
      <c r="J550" s="28"/>
      <c r="K550" s="28"/>
      <c r="L550" s="28"/>
      <c r="M550" s="28"/>
      <c r="N550" s="28"/>
      <c r="O550" s="28"/>
      <c r="P550" s="28"/>
      <c r="Q550" s="28"/>
      <c r="R550" s="28"/>
      <c r="S550" s="28"/>
      <c r="T550" s="28"/>
      <c r="U550" s="28"/>
    </row>
    <row r="551" spans="1:21" ht="11.25" customHeight="1" x14ac:dyDescent="0.2">
      <c r="A551" s="28"/>
      <c r="B551" s="28"/>
      <c r="C551" s="28"/>
      <c r="D551" s="31"/>
      <c r="E551" s="28"/>
      <c r="F551" s="28"/>
      <c r="G551" s="28"/>
      <c r="H551" s="28"/>
      <c r="I551" s="28"/>
      <c r="J551" s="28"/>
      <c r="K551" s="28"/>
      <c r="L551" s="28"/>
      <c r="M551" s="28"/>
      <c r="N551" s="28"/>
      <c r="O551" s="28"/>
      <c r="P551" s="28"/>
      <c r="Q551" s="28"/>
      <c r="R551" s="28"/>
      <c r="S551" s="28"/>
      <c r="T551" s="28"/>
      <c r="U551" s="28"/>
    </row>
    <row r="552" spans="1:21" ht="11.25" customHeight="1" x14ac:dyDescent="0.2">
      <c r="A552" s="28"/>
      <c r="B552" s="28"/>
      <c r="C552" s="28"/>
      <c r="D552" s="31"/>
      <c r="E552" s="28"/>
      <c r="F552" s="28"/>
      <c r="G552" s="28"/>
      <c r="H552" s="28"/>
      <c r="I552" s="28"/>
      <c r="J552" s="28"/>
      <c r="K552" s="28"/>
      <c r="L552" s="28"/>
      <c r="M552" s="28"/>
      <c r="N552" s="28"/>
      <c r="O552" s="28"/>
      <c r="P552" s="28"/>
      <c r="Q552" s="28"/>
      <c r="R552" s="28"/>
      <c r="S552" s="28"/>
      <c r="T552" s="28"/>
      <c r="U552" s="28"/>
    </row>
    <row r="553" spans="1:21" ht="11.25" customHeight="1" x14ac:dyDescent="0.2">
      <c r="A553" s="28"/>
      <c r="B553" s="28"/>
      <c r="C553" s="28"/>
      <c r="D553" s="31"/>
      <c r="E553" s="28"/>
      <c r="F553" s="28"/>
      <c r="G553" s="28"/>
      <c r="H553" s="28"/>
      <c r="I553" s="28"/>
      <c r="J553" s="28"/>
      <c r="K553" s="28"/>
      <c r="L553" s="28"/>
      <c r="M553" s="28"/>
      <c r="N553" s="28"/>
      <c r="O553" s="28"/>
      <c r="P553" s="28"/>
      <c r="Q553" s="28"/>
      <c r="R553" s="28"/>
      <c r="S553" s="28"/>
      <c r="T553" s="28"/>
      <c r="U553" s="28"/>
    </row>
    <row r="554" spans="1:21" ht="11.25" customHeight="1" x14ac:dyDescent="0.2">
      <c r="A554" s="28"/>
      <c r="B554" s="28"/>
      <c r="C554" s="28"/>
      <c r="D554" s="31"/>
      <c r="E554" s="28"/>
      <c r="F554" s="28"/>
      <c r="G554" s="28"/>
      <c r="H554" s="28"/>
      <c r="I554" s="28"/>
      <c r="J554" s="28"/>
      <c r="K554" s="28"/>
      <c r="L554" s="28"/>
      <c r="M554" s="28"/>
      <c r="N554" s="28"/>
      <c r="O554" s="28"/>
      <c r="P554" s="28"/>
      <c r="Q554" s="28"/>
      <c r="R554" s="28"/>
      <c r="S554" s="28"/>
      <c r="T554" s="28"/>
      <c r="U554" s="28"/>
    </row>
    <row r="555" spans="1:21" ht="11.25" customHeight="1" x14ac:dyDescent="0.2">
      <c r="A555" s="28"/>
      <c r="B555" s="28"/>
      <c r="C555" s="28"/>
      <c r="D555" s="31"/>
      <c r="E555" s="28"/>
      <c r="F555" s="28"/>
      <c r="G555" s="28"/>
      <c r="H555" s="28"/>
      <c r="I555" s="28"/>
      <c r="J555" s="28"/>
      <c r="K555" s="28"/>
      <c r="L555" s="28"/>
      <c r="M555" s="28"/>
      <c r="N555" s="28"/>
      <c r="O555" s="28"/>
      <c r="P555" s="28"/>
      <c r="Q555" s="28"/>
      <c r="R555" s="28"/>
      <c r="S555" s="28"/>
      <c r="T555" s="28"/>
      <c r="U555" s="28"/>
    </row>
    <row r="556" spans="1:21" ht="11.25" customHeight="1" x14ac:dyDescent="0.2">
      <c r="A556" s="28"/>
      <c r="B556" s="28"/>
      <c r="C556" s="28"/>
      <c r="D556" s="31"/>
      <c r="E556" s="28"/>
      <c r="F556" s="28"/>
      <c r="G556" s="28"/>
      <c r="H556" s="28"/>
      <c r="I556" s="28"/>
      <c r="J556" s="28"/>
      <c r="K556" s="28"/>
      <c r="L556" s="28"/>
      <c r="M556" s="28"/>
      <c r="N556" s="28"/>
      <c r="O556" s="28"/>
      <c r="P556" s="28"/>
      <c r="Q556" s="28"/>
      <c r="R556" s="28"/>
      <c r="S556" s="28"/>
      <c r="T556" s="28"/>
      <c r="U556" s="28"/>
    </row>
    <row r="557" spans="1:21" ht="11.25" customHeight="1" x14ac:dyDescent="0.2">
      <c r="A557" s="28"/>
      <c r="B557" s="28"/>
      <c r="C557" s="28"/>
      <c r="D557" s="31"/>
      <c r="E557" s="28"/>
      <c r="F557" s="28"/>
      <c r="G557" s="28"/>
      <c r="H557" s="28"/>
      <c r="I557" s="28"/>
      <c r="J557" s="28"/>
      <c r="K557" s="28"/>
      <c r="L557" s="28"/>
      <c r="M557" s="28"/>
      <c r="N557" s="28"/>
      <c r="O557" s="28"/>
      <c r="P557" s="28"/>
      <c r="Q557" s="28"/>
      <c r="R557" s="28"/>
      <c r="S557" s="28"/>
      <c r="T557" s="28"/>
      <c r="U557" s="28"/>
    </row>
    <row r="558" spans="1:21" ht="11.25" customHeight="1" x14ac:dyDescent="0.2">
      <c r="A558" s="28"/>
      <c r="B558" s="28"/>
      <c r="C558" s="28"/>
      <c r="D558" s="31"/>
      <c r="E558" s="28"/>
      <c r="F558" s="28"/>
      <c r="G558" s="28"/>
      <c r="H558" s="28"/>
      <c r="I558" s="28"/>
      <c r="J558" s="28"/>
      <c r="K558" s="28"/>
      <c r="L558" s="28"/>
      <c r="M558" s="28"/>
      <c r="N558" s="28"/>
      <c r="O558" s="28"/>
      <c r="P558" s="28"/>
      <c r="Q558" s="28"/>
      <c r="R558" s="28"/>
      <c r="S558" s="28"/>
      <c r="T558" s="28"/>
      <c r="U558" s="28"/>
    </row>
    <row r="559" spans="1:21" ht="11.25" customHeight="1" x14ac:dyDescent="0.2">
      <c r="A559" s="28"/>
      <c r="B559" s="28"/>
      <c r="C559" s="28"/>
      <c r="D559" s="31"/>
      <c r="E559" s="28"/>
      <c r="F559" s="28"/>
      <c r="G559" s="28"/>
      <c r="H559" s="28"/>
      <c r="I559" s="28"/>
      <c r="J559" s="28"/>
      <c r="K559" s="28"/>
      <c r="L559" s="28"/>
      <c r="M559" s="28"/>
      <c r="N559" s="28"/>
      <c r="O559" s="28"/>
      <c r="P559" s="28"/>
      <c r="Q559" s="28"/>
      <c r="R559" s="28"/>
      <c r="S559" s="28"/>
      <c r="T559" s="28"/>
      <c r="U559" s="28"/>
    </row>
    <row r="560" spans="1:21" ht="11.25" customHeight="1" x14ac:dyDescent="0.2">
      <c r="A560" s="28"/>
      <c r="B560" s="28"/>
      <c r="C560" s="28"/>
      <c r="D560" s="31"/>
      <c r="E560" s="28"/>
      <c r="F560" s="28"/>
      <c r="G560" s="28"/>
      <c r="H560" s="28"/>
      <c r="I560" s="28"/>
      <c r="J560" s="28"/>
      <c r="K560" s="28"/>
      <c r="L560" s="28"/>
      <c r="M560" s="28"/>
      <c r="N560" s="28"/>
      <c r="O560" s="28"/>
      <c r="P560" s="28"/>
      <c r="Q560" s="28"/>
      <c r="R560" s="28"/>
      <c r="S560" s="28"/>
      <c r="T560" s="28"/>
      <c r="U560" s="28"/>
    </row>
    <row r="561" spans="1:21" ht="11.25" customHeight="1" x14ac:dyDescent="0.2">
      <c r="A561" s="28"/>
      <c r="B561" s="28"/>
      <c r="C561" s="28"/>
      <c r="D561" s="31"/>
      <c r="E561" s="28"/>
      <c r="F561" s="28"/>
      <c r="G561" s="28"/>
      <c r="H561" s="28"/>
      <c r="I561" s="28"/>
      <c r="J561" s="28"/>
      <c r="K561" s="28"/>
      <c r="L561" s="28"/>
      <c r="M561" s="28"/>
      <c r="N561" s="28"/>
      <c r="O561" s="28"/>
      <c r="P561" s="28"/>
      <c r="Q561" s="28"/>
      <c r="R561" s="28"/>
      <c r="S561" s="28"/>
      <c r="T561" s="28"/>
      <c r="U561" s="28"/>
    </row>
    <row r="562" spans="1:21" ht="11.25" customHeight="1" x14ac:dyDescent="0.2">
      <c r="A562" s="28"/>
      <c r="B562" s="28"/>
      <c r="C562" s="28"/>
      <c r="D562" s="31"/>
      <c r="E562" s="28"/>
      <c r="F562" s="28"/>
      <c r="G562" s="28"/>
      <c r="H562" s="28"/>
      <c r="I562" s="28"/>
      <c r="J562" s="28"/>
      <c r="K562" s="28"/>
      <c r="L562" s="28"/>
      <c r="M562" s="28"/>
      <c r="N562" s="28"/>
      <c r="O562" s="28"/>
      <c r="P562" s="28"/>
      <c r="Q562" s="28"/>
      <c r="R562" s="28"/>
      <c r="S562" s="28"/>
      <c r="T562" s="28"/>
      <c r="U562" s="28"/>
    </row>
    <row r="563" spans="1:21" ht="11.25" customHeight="1" x14ac:dyDescent="0.2">
      <c r="A563" s="28"/>
      <c r="B563" s="28"/>
      <c r="C563" s="28"/>
      <c r="D563" s="31"/>
      <c r="E563" s="28"/>
      <c r="F563" s="28"/>
      <c r="G563" s="28"/>
      <c r="H563" s="28"/>
      <c r="I563" s="28"/>
      <c r="J563" s="28"/>
      <c r="K563" s="28"/>
      <c r="L563" s="28"/>
      <c r="M563" s="28"/>
      <c r="N563" s="28"/>
      <c r="O563" s="28"/>
      <c r="P563" s="28"/>
      <c r="Q563" s="28"/>
      <c r="R563" s="28"/>
      <c r="S563" s="28"/>
      <c r="T563" s="28"/>
      <c r="U563" s="28"/>
    </row>
    <row r="564" spans="1:21" ht="11.25" customHeight="1" x14ac:dyDescent="0.2">
      <c r="A564" s="28"/>
      <c r="B564" s="28"/>
      <c r="C564" s="28"/>
      <c r="D564" s="31"/>
      <c r="E564" s="28"/>
      <c r="F564" s="28"/>
      <c r="G564" s="28"/>
      <c r="H564" s="28"/>
      <c r="I564" s="28"/>
      <c r="J564" s="28"/>
      <c r="K564" s="28"/>
      <c r="L564" s="28"/>
      <c r="M564" s="28"/>
      <c r="N564" s="28"/>
      <c r="O564" s="28"/>
      <c r="P564" s="28"/>
      <c r="Q564" s="28"/>
      <c r="R564" s="28"/>
      <c r="S564" s="28"/>
      <c r="T564" s="28"/>
      <c r="U564" s="28"/>
    </row>
    <row r="565" spans="1:21" ht="11.25" customHeight="1" x14ac:dyDescent="0.2">
      <c r="A565" s="28"/>
      <c r="B565" s="28"/>
      <c r="C565" s="28"/>
      <c r="D565" s="31"/>
      <c r="E565" s="28"/>
      <c r="F565" s="28"/>
      <c r="G565" s="28"/>
      <c r="H565" s="28"/>
      <c r="I565" s="28"/>
      <c r="J565" s="28"/>
      <c r="K565" s="28"/>
      <c r="L565" s="28"/>
      <c r="M565" s="28"/>
      <c r="N565" s="28"/>
      <c r="O565" s="28"/>
      <c r="P565" s="28"/>
      <c r="Q565" s="28"/>
      <c r="R565" s="28"/>
      <c r="S565" s="28"/>
      <c r="T565" s="28"/>
      <c r="U565" s="28"/>
    </row>
    <row r="566" spans="1:21" ht="11.25" customHeight="1" x14ac:dyDescent="0.2">
      <c r="A566" s="28"/>
      <c r="B566" s="28"/>
      <c r="C566" s="28"/>
      <c r="D566" s="31"/>
      <c r="E566" s="28"/>
      <c r="F566" s="28"/>
      <c r="G566" s="28"/>
      <c r="H566" s="28"/>
      <c r="I566" s="28"/>
      <c r="J566" s="28"/>
      <c r="K566" s="28"/>
      <c r="L566" s="28"/>
      <c r="M566" s="28"/>
      <c r="N566" s="28"/>
      <c r="O566" s="28"/>
      <c r="P566" s="28"/>
      <c r="Q566" s="28"/>
      <c r="R566" s="28"/>
      <c r="S566" s="28"/>
      <c r="T566" s="28"/>
      <c r="U566" s="28"/>
    </row>
    <row r="567" spans="1:21" ht="11.25" customHeight="1" x14ac:dyDescent="0.2">
      <c r="A567" s="28"/>
      <c r="B567" s="28"/>
      <c r="C567" s="28"/>
      <c r="D567" s="31"/>
      <c r="E567" s="28"/>
      <c r="F567" s="28"/>
      <c r="G567" s="28"/>
      <c r="H567" s="28"/>
      <c r="I567" s="28"/>
      <c r="J567" s="28"/>
      <c r="K567" s="28"/>
      <c r="L567" s="28"/>
      <c r="M567" s="28"/>
      <c r="N567" s="28"/>
      <c r="O567" s="28"/>
      <c r="P567" s="28"/>
      <c r="Q567" s="28"/>
      <c r="R567" s="28"/>
      <c r="S567" s="28"/>
      <c r="T567" s="28"/>
      <c r="U567" s="28"/>
    </row>
    <row r="568" spans="1:21" ht="11.25" customHeight="1" x14ac:dyDescent="0.2">
      <c r="A568" s="28"/>
      <c r="B568" s="28"/>
      <c r="C568" s="28"/>
      <c r="D568" s="31"/>
      <c r="E568" s="28"/>
      <c r="F568" s="28"/>
      <c r="G568" s="28"/>
      <c r="H568" s="28"/>
      <c r="I568" s="28"/>
      <c r="J568" s="28"/>
      <c r="K568" s="28"/>
      <c r="L568" s="28"/>
      <c r="M568" s="28"/>
      <c r="N568" s="28"/>
      <c r="O568" s="28"/>
      <c r="P568" s="28"/>
      <c r="Q568" s="28"/>
      <c r="R568" s="28"/>
      <c r="S568" s="28"/>
      <c r="T568" s="28"/>
      <c r="U568" s="28"/>
    </row>
    <row r="569" spans="1:21" ht="11.25" customHeight="1" x14ac:dyDescent="0.2">
      <c r="A569" s="28"/>
      <c r="B569" s="28"/>
      <c r="C569" s="28"/>
      <c r="D569" s="31"/>
      <c r="E569" s="28"/>
      <c r="F569" s="28"/>
      <c r="G569" s="28"/>
      <c r="H569" s="28"/>
      <c r="I569" s="28"/>
      <c r="J569" s="28"/>
      <c r="K569" s="28"/>
      <c r="L569" s="28"/>
      <c r="M569" s="28"/>
      <c r="N569" s="28"/>
      <c r="O569" s="28"/>
      <c r="P569" s="28"/>
      <c r="Q569" s="28"/>
      <c r="R569" s="28"/>
      <c r="S569" s="28"/>
      <c r="T569" s="28"/>
      <c r="U569" s="28"/>
    </row>
    <row r="570" spans="1:21" ht="11.25" customHeight="1" x14ac:dyDescent="0.2">
      <c r="A570" s="28"/>
      <c r="B570" s="28"/>
      <c r="C570" s="28"/>
      <c r="D570" s="31"/>
      <c r="E570" s="28"/>
      <c r="F570" s="28"/>
      <c r="G570" s="28"/>
      <c r="H570" s="28"/>
      <c r="I570" s="28"/>
      <c r="J570" s="28"/>
      <c r="K570" s="28"/>
      <c r="L570" s="28"/>
      <c r="M570" s="28"/>
      <c r="N570" s="28"/>
      <c r="O570" s="28"/>
      <c r="P570" s="28"/>
      <c r="Q570" s="28"/>
      <c r="R570" s="28"/>
      <c r="S570" s="28"/>
      <c r="T570" s="28"/>
      <c r="U570" s="28"/>
    </row>
    <row r="571" spans="1:21" ht="11.25" customHeight="1" x14ac:dyDescent="0.2">
      <c r="A571" s="28"/>
      <c r="B571" s="28"/>
      <c r="C571" s="28"/>
      <c r="D571" s="31"/>
      <c r="E571" s="28"/>
      <c r="F571" s="28"/>
      <c r="G571" s="28"/>
      <c r="H571" s="28"/>
      <c r="I571" s="28"/>
      <c r="J571" s="28"/>
      <c r="K571" s="28"/>
      <c r="L571" s="28"/>
      <c r="M571" s="28"/>
      <c r="N571" s="28"/>
      <c r="O571" s="28"/>
      <c r="P571" s="28"/>
      <c r="Q571" s="28"/>
      <c r="R571" s="28"/>
      <c r="S571" s="28"/>
      <c r="T571" s="28"/>
      <c r="U571" s="28"/>
    </row>
    <row r="572" spans="1:21" ht="11.25" customHeight="1" x14ac:dyDescent="0.2">
      <c r="A572" s="28"/>
      <c r="B572" s="28"/>
      <c r="C572" s="28"/>
      <c r="D572" s="31"/>
      <c r="E572" s="28"/>
      <c r="F572" s="28"/>
      <c r="G572" s="28"/>
      <c r="H572" s="28"/>
      <c r="I572" s="28"/>
      <c r="J572" s="28"/>
      <c r="K572" s="28"/>
      <c r="L572" s="28"/>
      <c r="M572" s="28"/>
      <c r="N572" s="28"/>
      <c r="O572" s="28"/>
      <c r="P572" s="28"/>
      <c r="Q572" s="28"/>
      <c r="R572" s="28"/>
      <c r="S572" s="28"/>
      <c r="T572" s="28"/>
      <c r="U572" s="28"/>
    </row>
    <row r="573" spans="1:21" ht="11.25" customHeight="1" x14ac:dyDescent="0.2">
      <c r="A573" s="28"/>
      <c r="B573" s="28"/>
      <c r="C573" s="28"/>
      <c r="D573" s="31"/>
      <c r="E573" s="28"/>
      <c r="F573" s="28"/>
      <c r="G573" s="28"/>
      <c r="H573" s="28"/>
      <c r="I573" s="28"/>
      <c r="J573" s="28"/>
      <c r="K573" s="28"/>
      <c r="L573" s="28"/>
      <c r="M573" s="28"/>
      <c r="N573" s="28"/>
      <c r="O573" s="28"/>
      <c r="P573" s="28"/>
      <c r="Q573" s="28"/>
      <c r="R573" s="28"/>
      <c r="S573" s="28"/>
      <c r="T573" s="28"/>
      <c r="U573" s="28"/>
    </row>
    <row r="574" spans="1:21" ht="11.25" customHeight="1" x14ac:dyDescent="0.2">
      <c r="A574" s="28"/>
      <c r="B574" s="28"/>
      <c r="C574" s="28"/>
      <c r="D574" s="31"/>
      <c r="E574" s="28"/>
      <c r="F574" s="28"/>
      <c r="G574" s="28"/>
      <c r="H574" s="28"/>
      <c r="I574" s="28"/>
      <c r="J574" s="28"/>
      <c r="K574" s="28"/>
      <c r="L574" s="28"/>
      <c r="M574" s="28"/>
      <c r="N574" s="28"/>
      <c r="O574" s="28"/>
      <c r="P574" s="28"/>
      <c r="Q574" s="28"/>
      <c r="R574" s="28"/>
      <c r="S574" s="28"/>
      <c r="T574" s="28"/>
      <c r="U574" s="28"/>
    </row>
    <row r="575" spans="1:21" ht="11.25" customHeight="1" x14ac:dyDescent="0.2">
      <c r="A575" s="28"/>
      <c r="B575" s="28"/>
      <c r="C575" s="28"/>
      <c r="D575" s="31"/>
      <c r="E575" s="28"/>
      <c r="F575" s="28"/>
      <c r="G575" s="28"/>
      <c r="H575" s="28"/>
      <c r="I575" s="28"/>
      <c r="J575" s="28"/>
      <c r="K575" s="28"/>
      <c r="L575" s="28"/>
      <c r="M575" s="28"/>
      <c r="N575" s="28"/>
      <c r="O575" s="28"/>
      <c r="P575" s="28"/>
      <c r="Q575" s="28"/>
      <c r="R575" s="28"/>
      <c r="S575" s="28"/>
      <c r="T575" s="28"/>
      <c r="U575" s="28"/>
    </row>
    <row r="576" spans="1:21" ht="11.25" customHeight="1" x14ac:dyDescent="0.2">
      <c r="A576" s="28"/>
      <c r="B576" s="28"/>
      <c r="C576" s="28"/>
      <c r="D576" s="31"/>
      <c r="E576" s="28"/>
      <c r="F576" s="28"/>
      <c r="G576" s="28"/>
      <c r="H576" s="28"/>
      <c r="I576" s="28"/>
      <c r="J576" s="28"/>
      <c r="K576" s="28"/>
      <c r="L576" s="28"/>
      <c r="M576" s="28"/>
      <c r="N576" s="28"/>
      <c r="O576" s="28"/>
      <c r="P576" s="28"/>
      <c r="Q576" s="28"/>
      <c r="R576" s="28"/>
      <c r="S576" s="28"/>
      <c r="T576" s="28"/>
      <c r="U576" s="28"/>
    </row>
    <row r="577" spans="1:21" ht="11.25" customHeight="1" x14ac:dyDescent="0.2">
      <c r="A577" s="28"/>
      <c r="B577" s="28"/>
      <c r="C577" s="28"/>
      <c r="D577" s="31"/>
      <c r="E577" s="28"/>
      <c r="F577" s="28"/>
      <c r="G577" s="28"/>
      <c r="H577" s="28"/>
      <c r="I577" s="28"/>
      <c r="J577" s="28"/>
      <c r="K577" s="28"/>
      <c r="L577" s="28"/>
      <c r="M577" s="28"/>
      <c r="N577" s="28"/>
      <c r="O577" s="28"/>
      <c r="P577" s="28"/>
      <c r="Q577" s="28"/>
      <c r="R577" s="28"/>
      <c r="S577" s="28"/>
      <c r="T577" s="28"/>
      <c r="U577" s="28"/>
    </row>
    <row r="578" spans="1:21" ht="11.25" customHeight="1" x14ac:dyDescent="0.2">
      <c r="A578" s="28"/>
      <c r="B578" s="28"/>
      <c r="C578" s="28"/>
      <c r="D578" s="31"/>
      <c r="E578" s="28"/>
      <c r="F578" s="28"/>
      <c r="G578" s="28"/>
      <c r="H578" s="28"/>
      <c r="I578" s="28"/>
      <c r="J578" s="28"/>
      <c r="K578" s="28"/>
      <c r="L578" s="28"/>
      <c r="M578" s="28"/>
      <c r="N578" s="28"/>
      <c r="O578" s="28"/>
      <c r="P578" s="28"/>
      <c r="Q578" s="28"/>
      <c r="R578" s="28"/>
      <c r="S578" s="28"/>
      <c r="T578" s="28"/>
      <c r="U578" s="28"/>
    </row>
    <row r="579" spans="1:21" ht="11.25" customHeight="1" x14ac:dyDescent="0.2">
      <c r="A579" s="28"/>
      <c r="B579" s="28"/>
      <c r="C579" s="28"/>
      <c r="D579" s="31"/>
      <c r="E579" s="28"/>
      <c r="F579" s="28"/>
      <c r="G579" s="28"/>
      <c r="H579" s="28"/>
      <c r="I579" s="28"/>
      <c r="J579" s="28"/>
      <c r="K579" s="28"/>
      <c r="L579" s="28"/>
      <c r="M579" s="28"/>
      <c r="N579" s="28"/>
      <c r="O579" s="28"/>
      <c r="P579" s="28"/>
      <c r="Q579" s="28"/>
      <c r="R579" s="28"/>
      <c r="S579" s="28"/>
      <c r="T579" s="28"/>
      <c r="U579" s="28"/>
    </row>
    <row r="580" spans="1:21" ht="11.25" customHeight="1" x14ac:dyDescent="0.2">
      <c r="A580" s="28"/>
      <c r="B580" s="28"/>
      <c r="C580" s="28"/>
      <c r="D580" s="31"/>
      <c r="E580" s="28"/>
      <c r="F580" s="28"/>
      <c r="G580" s="28"/>
      <c r="H580" s="28"/>
      <c r="I580" s="28"/>
      <c r="J580" s="28"/>
      <c r="K580" s="28"/>
      <c r="L580" s="28"/>
      <c r="M580" s="28"/>
      <c r="N580" s="28"/>
      <c r="O580" s="28"/>
      <c r="P580" s="28"/>
      <c r="Q580" s="28"/>
      <c r="R580" s="28"/>
      <c r="S580" s="28"/>
      <c r="T580" s="28"/>
      <c r="U580" s="28"/>
    </row>
    <row r="581" spans="1:21" ht="11.25" customHeight="1" x14ac:dyDescent="0.2">
      <c r="A581" s="28"/>
      <c r="B581" s="28"/>
      <c r="C581" s="28"/>
      <c r="D581" s="31"/>
      <c r="E581" s="28"/>
      <c r="F581" s="28"/>
      <c r="G581" s="28"/>
      <c r="H581" s="28"/>
      <c r="I581" s="28"/>
      <c r="J581" s="28"/>
      <c r="K581" s="28"/>
      <c r="L581" s="28"/>
      <c r="M581" s="28"/>
      <c r="N581" s="28"/>
      <c r="O581" s="28"/>
      <c r="P581" s="28"/>
      <c r="Q581" s="28"/>
      <c r="R581" s="28"/>
      <c r="S581" s="28"/>
      <c r="T581" s="28"/>
      <c r="U581" s="28"/>
    </row>
    <row r="582" spans="1:21" ht="11.25" customHeight="1" x14ac:dyDescent="0.2">
      <c r="A582" s="28"/>
      <c r="B582" s="28"/>
      <c r="C582" s="28"/>
      <c r="D582" s="31"/>
      <c r="E582" s="28"/>
      <c r="F582" s="28"/>
      <c r="G582" s="28"/>
      <c r="H582" s="28"/>
      <c r="I582" s="28"/>
      <c r="J582" s="28"/>
      <c r="K582" s="28"/>
      <c r="L582" s="28"/>
      <c r="M582" s="28"/>
      <c r="N582" s="28"/>
      <c r="O582" s="28"/>
      <c r="P582" s="28"/>
      <c r="Q582" s="28"/>
      <c r="R582" s="28"/>
      <c r="S582" s="28"/>
      <c r="T582" s="28"/>
      <c r="U582" s="28"/>
    </row>
    <row r="583" spans="1:21" ht="11.25" customHeight="1" x14ac:dyDescent="0.2">
      <c r="A583" s="28"/>
      <c r="B583" s="28"/>
      <c r="C583" s="28"/>
      <c r="D583" s="31"/>
      <c r="E583" s="28"/>
      <c r="F583" s="28"/>
      <c r="G583" s="28"/>
      <c r="H583" s="28"/>
      <c r="I583" s="28"/>
      <c r="J583" s="28"/>
      <c r="K583" s="28"/>
      <c r="L583" s="28"/>
      <c r="M583" s="28"/>
      <c r="N583" s="28"/>
      <c r="O583" s="28"/>
      <c r="P583" s="28"/>
      <c r="Q583" s="28"/>
      <c r="R583" s="28"/>
      <c r="S583" s="28"/>
      <c r="T583" s="28"/>
      <c r="U583" s="28"/>
    </row>
    <row r="584" spans="1:21" ht="11.25" customHeight="1" x14ac:dyDescent="0.2">
      <c r="A584" s="28"/>
      <c r="B584" s="28"/>
      <c r="C584" s="28"/>
      <c r="D584" s="31"/>
      <c r="E584" s="28"/>
      <c r="F584" s="28"/>
      <c r="G584" s="28"/>
      <c r="H584" s="28"/>
      <c r="I584" s="28"/>
      <c r="J584" s="28"/>
      <c r="K584" s="28"/>
      <c r="L584" s="28"/>
      <c r="M584" s="28"/>
      <c r="N584" s="28"/>
      <c r="O584" s="28"/>
      <c r="P584" s="28"/>
      <c r="Q584" s="28"/>
      <c r="R584" s="28"/>
      <c r="S584" s="28"/>
      <c r="T584" s="28"/>
      <c r="U584" s="28"/>
    </row>
    <row r="585" spans="1:21" ht="11.25" customHeight="1" x14ac:dyDescent="0.2">
      <c r="A585" s="28"/>
      <c r="B585" s="28"/>
      <c r="C585" s="28"/>
      <c r="D585" s="31"/>
      <c r="E585" s="28"/>
      <c r="F585" s="28"/>
      <c r="G585" s="28"/>
      <c r="H585" s="28"/>
      <c r="I585" s="28"/>
      <c r="J585" s="28"/>
      <c r="K585" s="28"/>
      <c r="L585" s="28"/>
      <c r="M585" s="28"/>
      <c r="N585" s="28"/>
      <c r="O585" s="28"/>
      <c r="P585" s="28"/>
      <c r="Q585" s="28"/>
      <c r="R585" s="28"/>
      <c r="S585" s="28"/>
      <c r="T585" s="28"/>
      <c r="U585" s="28"/>
    </row>
    <row r="586" spans="1:21" ht="11.25" customHeight="1" x14ac:dyDescent="0.2">
      <c r="A586" s="28"/>
      <c r="B586" s="28"/>
      <c r="C586" s="28"/>
      <c r="D586" s="31"/>
      <c r="E586" s="28"/>
      <c r="F586" s="28"/>
      <c r="G586" s="28"/>
      <c r="H586" s="28"/>
      <c r="I586" s="28"/>
      <c r="J586" s="28"/>
      <c r="K586" s="28"/>
      <c r="L586" s="28"/>
      <c r="M586" s="28"/>
      <c r="N586" s="28"/>
      <c r="O586" s="28"/>
      <c r="P586" s="28"/>
      <c r="Q586" s="28"/>
      <c r="R586" s="28"/>
      <c r="S586" s="28"/>
      <c r="T586" s="28"/>
      <c r="U586" s="28"/>
    </row>
    <row r="587" spans="1:21" ht="11.25" customHeight="1" x14ac:dyDescent="0.2">
      <c r="A587" s="28"/>
      <c r="B587" s="28"/>
      <c r="C587" s="28"/>
      <c r="D587" s="31"/>
      <c r="E587" s="28"/>
      <c r="F587" s="28"/>
      <c r="G587" s="28"/>
      <c r="H587" s="28"/>
      <c r="I587" s="28"/>
      <c r="J587" s="28"/>
      <c r="K587" s="28"/>
      <c r="L587" s="28"/>
      <c r="M587" s="28"/>
      <c r="N587" s="28"/>
      <c r="O587" s="28"/>
      <c r="P587" s="28"/>
      <c r="Q587" s="28"/>
      <c r="R587" s="28"/>
      <c r="S587" s="28"/>
      <c r="T587" s="28"/>
      <c r="U587" s="28"/>
    </row>
    <row r="588" spans="1:21" ht="11.25" customHeight="1" x14ac:dyDescent="0.2">
      <c r="A588" s="28"/>
      <c r="B588" s="28"/>
      <c r="C588" s="28"/>
      <c r="D588" s="31"/>
      <c r="E588" s="28"/>
      <c r="F588" s="28"/>
      <c r="G588" s="28"/>
      <c r="H588" s="28"/>
      <c r="I588" s="28"/>
      <c r="J588" s="28"/>
      <c r="K588" s="28"/>
      <c r="L588" s="28"/>
      <c r="M588" s="28"/>
      <c r="N588" s="28"/>
      <c r="O588" s="28"/>
      <c r="P588" s="28"/>
      <c r="Q588" s="28"/>
      <c r="R588" s="28"/>
      <c r="S588" s="28"/>
      <c r="T588" s="28"/>
      <c r="U588" s="28"/>
    </row>
    <row r="589" spans="1:21" ht="11.25" customHeight="1" x14ac:dyDescent="0.2">
      <c r="A589" s="28"/>
      <c r="B589" s="28"/>
      <c r="C589" s="28"/>
      <c r="D589" s="31"/>
      <c r="E589" s="28"/>
      <c r="F589" s="28"/>
      <c r="G589" s="28"/>
      <c r="H589" s="28"/>
      <c r="I589" s="28"/>
      <c r="J589" s="28"/>
      <c r="K589" s="28"/>
      <c r="L589" s="28"/>
      <c r="M589" s="28"/>
      <c r="N589" s="28"/>
      <c r="O589" s="28"/>
      <c r="P589" s="28"/>
      <c r="Q589" s="28"/>
      <c r="R589" s="28"/>
      <c r="S589" s="28"/>
      <c r="T589" s="28"/>
      <c r="U589" s="28"/>
    </row>
    <row r="590" spans="1:21" ht="11.25" customHeight="1" x14ac:dyDescent="0.2">
      <c r="A590" s="28"/>
      <c r="B590" s="28"/>
      <c r="C590" s="28"/>
      <c r="D590" s="31"/>
      <c r="E590" s="28"/>
      <c r="F590" s="28"/>
      <c r="G590" s="28"/>
      <c r="H590" s="28"/>
      <c r="I590" s="28"/>
      <c r="J590" s="28"/>
      <c r="K590" s="28"/>
      <c r="L590" s="28"/>
      <c r="M590" s="28"/>
      <c r="N590" s="28"/>
      <c r="O590" s="28"/>
      <c r="P590" s="28"/>
      <c r="Q590" s="28"/>
      <c r="R590" s="28"/>
      <c r="S590" s="28"/>
      <c r="T590" s="28"/>
      <c r="U590" s="28"/>
    </row>
    <row r="591" spans="1:21" ht="11.25" customHeight="1" x14ac:dyDescent="0.2">
      <c r="A591" s="28"/>
      <c r="B591" s="28"/>
      <c r="C591" s="28"/>
      <c r="D591" s="31"/>
      <c r="E591" s="28"/>
      <c r="F591" s="28"/>
      <c r="G591" s="28"/>
      <c r="H591" s="28"/>
      <c r="I591" s="28"/>
      <c r="J591" s="28"/>
      <c r="K591" s="28"/>
      <c r="L591" s="28"/>
      <c r="M591" s="28"/>
      <c r="N591" s="28"/>
      <c r="O591" s="28"/>
      <c r="P591" s="28"/>
      <c r="Q591" s="28"/>
      <c r="R591" s="28"/>
      <c r="S591" s="28"/>
      <c r="T591" s="28"/>
      <c r="U591" s="28"/>
    </row>
    <row r="592" spans="1:21" ht="11.25" customHeight="1" x14ac:dyDescent="0.2">
      <c r="A592" s="28"/>
      <c r="B592" s="28"/>
      <c r="C592" s="28"/>
      <c r="D592" s="31"/>
      <c r="E592" s="28"/>
      <c r="F592" s="28"/>
      <c r="G592" s="28"/>
      <c r="H592" s="28"/>
      <c r="I592" s="28"/>
      <c r="J592" s="28"/>
      <c r="K592" s="28"/>
      <c r="L592" s="28"/>
      <c r="M592" s="28"/>
      <c r="N592" s="28"/>
      <c r="O592" s="28"/>
      <c r="P592" s="28"/>
      <c r="Q592" s="28"/>
      <c r="R592" s="28"/>
      <c r="S592" s="28"/>
      <c r="T592" s="28"/>
      <c r="U592" s="28"/>
    </row>
    <row r="593" spans="1:21" ht="11.25" customHeight="1" x14ac:dyDescent="0.2">
      <c r="A593" s="28"/>
      <c r="B593" s="28"/>
      <c r="C593" s="28"/>
      <c r="D593" s="31"/>
      <c r="E593" s="28"/>
      <c r="F593" s="28"/>
      <c r="G593" s="28"/>
      <c r="H593" s="28"/>
      <c r="I593" s="28"/>
      <c r="J593" s="28"/>
      <c r="K593" s="28"/>
      <c r="L593" s="28"/>
      <c r="M593" s="28"/>
      <c r="N593" s="28"/>
      <c r="O593" s="28"/>
      <c r="P593" s="28"/>
      <c r="Q593" s="28"/>
      <c r="R593" s="28"/>
      <c r="S593" s="28"/>
      <c r="T593" s="28"/>
      <c r="U593" s="28"/>
    </row>
    <row r="594" spans="1:21" ht="11.25" customHeight="1" x14ac:dyDescent="0.2">
      <c r="A594" s="28"/>
      <c r="B594" s="28"/>
      <c r="C594" s="28"/>
      <c r="D594" s="31"/>
      <c r="E594" s="28"/>
      <c r="F594" s="28"/>
      <c r="G594" s="28"/>
      <c r="H594" s="28"/>
      <c r="I594" s="28"/>
      <c r="J594" s="28"/>
      <c r="K594" s="28"/>
      <c r="L594" s="28"/>
      <c r="M594" s="28"/>
      <c r="N594" s="28"/>
      <c r="O594" s="28"/>
      <c r="P594" s="28"/>
      <c r="Q594" s="28"/>
      <c r="R594" s="28"/>
      <c r="S594" s="28"/>
      <c r="T594" s="28"/>
      <c r="U594" s="28"/>
    </row>
    <row r="595" spans="1:21" ht="11.25" customHeight="1" x14ac:dyDescent="0.2">
      <c r="A595" s="28"/>
      <c r="B595" s="28"/>
      <c r="C595" s="28"/>
      <c r="D595" s="31"/>
      <c r="E595" s="28"/>
      <c r="F595" s="28"/>
      <c r="G595" s="28"/>
      <c r="H595" s="28"/>
      <c r="I595" s="28"/>
      <c r="J595" s="28"/>
      <c r="K595" s="28"/>
      <c r="L595" s="28"/>
      <c r="M595" s="28"/>
      <c r="N595" s="28"/>
      <c r="O595" s="28"/>
      <c r="P595" s="28"/>
      <c r="Q595" s="28"/>
      <c r="R595" s="28"/>
      <c r="S595" s="28"/>
      <c r="T595" s="28"/>
      <c r="U595" s="28"/>
    </row>
    <row r="596" spans="1:21" ht="11.25" customHeight="1" x14ac:dyDescent="0.2">
      <c r="A596" s="28"/>
      <c r="B596" s="28"/>
      <c r="C596" s="28"/>
      <c r="D596" s="31"/>
      <c r="E596" s="28"/>
      <c r="F596" s="28"/>
      <c r="G596" s="28"/>
      <c r="H596" s="28"/>
      <c r="I596" s="28"/>
      <c r="J596" s="28"/>
      <c r="K596" s="28"/>
      <c r="L596" s="28"/>
      <c r="M596" s="28"/>
      <c r="N596" s="28"/>
      <c r="O596" s="28"/>
      <c r="P596" s="28"/>
      <c r="Q596" s="28"/>
      <c r="R596" s="28"/>
      <c r="S596" s="28"/>
      <c r="T596" s="28"/>
      <c r="U596" s="28"/>
    </row>
    <row r="597" spans="1:21" ht="11.25" customHeight="1" x14ac:dyDescent="0.2">
      <c r="A597" s="28"/>
      <c r="B597" s="28"/>
      <c r="C597" s="28"/>
      <c r="D597" s="31"/>
      <c r="E597" s="28"/>
      <c r="F597" s="28"/>
      <c r="G597" s="28"/>
      <c r="H597" s="28"/>
      <c r="I597" s="28"/>
      <c r="J597" s="28"/>
      <c r="K597" s="28"/>
      <c r="L597" s="28"/>
      <c r="M597" s="28"/>
      <c r="N597" s="28"/>
      <c r="O597" s="28"/>
      <c r="P597" s="28"/>
      <c r="Q597" s="28"/>
      <c r="R597" s="28"/>
      <c r="S597" s="28"/>
      <c r="T597" s="28"/>
      <c r="U597" s="28"/>
    </row>
    <row r="598" spans="1:21" ht="11.25" customHeight="1" x14ac:dyDescent="0.2">
      <c r="A598" s="28"/>
      <c r="B598" s="28"/>
      <c r="C598" s="28"/>
      <c r="D598" s="31"/>
      <c r="E598" s="28"/>
      <c r="F598" s="28"/>
      <c r="G598" s="28"/>
      <c r="H598" s="28"/>
      <c r="I598" s="28"/>
      <c r="J598" s="28"/>
      <c r="K598" s="28"/>
      <c r="L598" s="28"/>
      <c r="M598" s="28"/>
      <c r="N598" s="28"/>
      <c r="O598" s="28"/>
      <c r="P598" s="28"/>
      <c r="Q598" s="28"/>
      <c r="R598" s="28"/>
      <c r="S598" s="28"/>
      <c r="T598" s="28"/>
      <c r="U598" s="28"/>
    </row>
    <row r="599" spans="1:21" ht="11.25" customHeight="1" x14ac:dyDescent="0.2">
      <c r="A599" s="28"/>
      <c r="B599" s="28"/>
      <c r="C599" s="28"/>
      <c r="D599" s="31"/>
      <c r="E599" s="28"/>
      <c r="F599" s="28"/>
      <c r="G599" s="28"/>
      <c r="H599" s="28"/>
      <c r="I599" s="28"/>
      <c r="J599" s="28"/>
      <c r="K599" s="28"/>
      <c r="L599" s="28"/>
      <c r="M599" s="28"/>
      <c r="N599" s="28"/>
      <c r="O599" s="28"/>
      <c r="P599" s="28"/>
      <c r="Q599" s="28"/>
      <c r="R599" s="28"/>
      <c r="S599" s="28"/>
      <c r="T599" s="28"/>
      <c r="U599" s="28"/>
    </row>
    <row r="600" spans="1:21" ht="11.25" customHeight="1" x14ac:dyDescent="0.2">
      <c r="A600" s="28"/>
      <c r="B600" s="28"/>
      <c r="C600" s="28"/>
      <c r="D600" s="31"/>
      <c r="E600" s="28"/>
      <c r="F600" s="28"/>
      <c r="G600" s="28"/>
      <c r="H600" s="28"/>
      <c r="I600" s="28"/>
      <c r="J600" s="28"/>
      <c r="K600" s="28"/>
      <c r="L600" s="28"/>
      <c r="M600" s="28"/>
      <c r="N600" s="28"/>
      <c r="O600" s="28"/>
      <c r="P600" s="28"/>
      <c r="Q600" s="28"/>
      <c r="R600" s="28"/>
      <c r="S600" s="28"/>
      <c r="T600" s="28"/>
      <c r="U600" s="28"/>
    </row>
    <row r="601" spans="1:21" ht="11.25" customHeight="1" x14ac:dyDescent="0.2">
      <c r="A601" s="28"/>
      <c r="B601" s="28"/>
      <c r="C601" s="28"/>
      <c r="D601" s="31"/>
      <c r="E601" s="28"/>
      <c r="F601" s="28"/>
      <c r="G601" s="28"/>
      <c r="H601" s="28"/>
      <c r="I601" s="28"/>
      <c r="J601" s="28"/>
      <c r="K601" s="28"/>
      <c r="L601" s="28"/>
      <c r="M601" s="28"/>
      <c r="N601" s="28"/>
      <c r="O601" s="28"/>
      <c r="P601" s="28"/>
      <c r="Q601" s="28"/>
      <c r="R601" s="28"/>
      <c r="S601" s="28"/>
      <c r="T601" s="28"/>
      <c r="U601" s="28"/>
    </row>
    <row r="602" spans="1:21" ht="11.25" customHeight="1" x14ac:dyDescent="0.2">
      <c r="A602" s="28"/>
      <c r="B602" s="28"/>
      <c r="C602" s="28"/>
      <c r="D602" s="31"/>
      <c r="E602" s="28"/>
      <c r="F602" s="28"/>
      <c r="G602" s="28"/>
      <c r="H602" s="28"/>
      <c r="I602" s="28"/>
      <c r="J602" s="28"/>
      <c r="K602" s="28"/>
      <c r="L602" s="28"/>
      <c r="M602" s="28"/>
      <c r="N602" s="28"/>
      <c r="O602" s="28"/>
      <c r="P602" s="28"/>
      <c r="Q602" s="28"/>
      <c r="R602" s="28"/>
      <c r="S602" s="28"/>
      <c r="T602" s="28"/>
      <c r="U602" s="28"/>
    </row>
    <row r="603" spans="1:21" ht="11.25" customHeight="1" x14ac:dyDescent="0.2">
      <c r="A603" s="28"/>
      <c r="B603" s="28"/>
      <c r="C603" s="28"/>
      <c r="D603" s="31"/>
      <c r="E603" s="28"/>
      <c r="F603" s="28"/>
      <c r="G603" s="28"/>
      <c r="H603" s="28"/>
      <c r="I603" s="28"/>
      <c r="J603" s="28"/>
      <c r="K603" s="28"/>
      <c r="L603" s="28"/>
      <c r="M603" s="28"/>
      <c r="N603" s="28"/>
      <c r="O603" s="28"/>
      <c r="P603" s="28"/>
      <c r="Q603" s="28"/>
      <c r="R603" s="28"/>
      <c r="S603" s="28"/>
      <c r="T603" s="28"/>
      <c r="U603" s="28"/>
    </row>
    <row r="604" spans="1:21" ht="11.25" customHeight="1" x14ac:dyDescent="0.2">
      <c r="A604" s="28"/>
      <c r="B604" s="28"/>
      <c r="C604" s="28"/>
      <c r="D604" s="31"/>
      <c r="E604" s="28"/>
      <c r="F604" s="28"/>
      <c r="G604" s="28"/>
      <c r="H604" s="28"/>
      <c r="I604" s="28"/>
      <c r="J604" s="28"/>
      <c r="K604" s="28"/>
      <c r="L604" s="28"/>
      <c r="M604" s="28"/>
      <c r="N604" s="28"/>
      <c r="O604" s="28"/>
      <c r="P604" s="28"/>
      <c r="Q604" s="28"/>
      <c r="R604" s="28"/>
      <c r="S604" s="28"/>
      <c r="T604" s="28"/>
      <c r="U604" s="28"/>
    </row>
    <row r="605" spans="1:21" ht="11.25" customHeight="1" x14ac:dyDescent="0.2">
      <c r="A605" s="28"/>
      <c r="B605" s="28"/>
      <c r="C605" s="28"/>
      <c r="D605" s="31"/>
      <c r="E605" s="28"/>
      <c r="F605" s="28"/>
      <c r="G605" s="28"/>
      <c r="H605" s="28"/>
      <c r="I605" s="28"/>
      <c r="J605" s="28"/>
      <c r="K605" s="28"/>
      <c r="L605" s="28"/>
      <c r="M605" s="28"/>
      <c r="N605" s="28"/>
      <c r="O605" s="28"/>
      <c r="P605" s="28"/>
      <c r="Q605" s="28"/>
      <c r="R605" s="28"/>
      <c r="S605" s="28"/>
      <c r="T605" s="28"/>
      <c r="U605" s="28"/>
    </row>
    <row r="606" spans="1:21" ht="11.25" customHeight="1" x14ac:dyDescent="0.2">
      <c r="A606" s="28"/>
      <c r="B606" s="28"/>
      <c r="C606" s="28"/>
      <c r="D606" s="31"/>
      <c r="E606" s="28"/>
      <c r="F606" s="28"/>
      <c r="G606" s="28"/>
      <c r="H606" s="28"/>
      <c r="I606" s="28"/>
      <c r="J606" s="28"/>
      <c r="K606" s="28"/>
      <c r="L606" s="28"/>
      <c r="M606" s="28"/>
      <c r="N606" s="28"/>
      <c r="O606" s="28"/>
      <c r="P606" s="28"/>
      <c r="Q606" s="28"/>
      <c r="R606" s="28"/>
      <c r="S606" s="28"/>
      <c r="T606" s="28"/>
      <c r="U606" s="28"/>
    </row>
    <row r="607" spans="1:21" ht="11.25" customHeight="1" x14ac:dyDescent="0.2">
      <c r="A607" s="28"/>
      <c r="B607" s="28"/>
      <c r="C607" s="28"/>
      <c r="D607" s="31"/>
      <c r="E607" s="28"/>
      <c r="F607" s="28"/>
      <c r="G607" s="28"/>
      <c r="H607" s="28"/>
      <c r="I607" s="28"/>
      <c r="J607" s="28"/>
      <c r="K607" s="28"/>
      <c r="L607" s="28"/>
      <c r="M607" s="28"/>
      <c r="N607" s="28"/>
      <c r="O607" s="28"/>
      <c r="P607" s="28"/>
      <c r="Q607" s="28"/>
      <c r="R607" s="28"/>
      <c r="S607" s="28"/>
      <c r="T607" s="28"/>
      <c r="U607" s="28"/>
    </row>
    <row r="608" spans="1:21" ht="11.25" customHeight="1" x14ac:dyDescent="0.2">
      <c r="A608" s="28"/>
      <c r="B608" s="28"/>
      <c r="C608" s="28"/>
      <c r="D608" s="31"/>
      <c r="E608" s="28"/>
      <c r="F608" s="28"/>
      <c r="G608" s="28"/>
      <c r="H608" s="28"/>
      <c r="I608" s="28"/>
      <c r="J608" s="28"/>
      <c r="K608" s="28"/>
      <c r="L608" s="28"/>
      <c r="M608" s="28"/>
      <c r="N608" s="28"/>
      <c r="O608" s="28"/>
      <c r="P608" s="28"/>
      <c r="Q608" s="28"/>
      <c r="R608" s="28"/>
      <c r="S608" s="28"/>
      <c r="T608" s="28"/>
      <c r="U608" s="28"/>
    </row>
    <row r="609" spans="1:21" ht="11.25" customHeight="1" x14ac:dyDescent="0.2">
      <c r="A609" s="28"/>
      <c r="B609" s="28"/>
      <c r="C609" s="28"/>
      <c r="D609" s="31"/>
      <c r="E609" s="28"/>
      <c r="F609" s="28"/>
      <c r="G609" s="28"/>
      <c r="H609" s="28"/>
      <c r="I609" s="28"/>
      <c r="J609" s="28"/>
      <c r="K609" s="28"/>
      <c r="L609" s="28"/>
      <c r="M609" s="28"/>
      <c r="N609" s="28"/>
      <c r="O609" s="28"/>
      <c r="P609" s="28"/>
      <c r="Q609" s="28"/>
      <c r="R609" s="28"/>
      <c r="S609" s="28"/>
      <c r="T609" s="28"/>
      <c r="U609" s="28"/>
    </row>
    <row r="610" spans="1:21" ht="11.25" customHeight="1" x14ac:dyDescent="0.2">
      <c r="A610" s="28"/>
      <c r="B610" s="28"/>
      <c r="C610" s="28"/>
      <c r="D610" s="31"/>
      <c r="E610" s="28"/>
      <c r="F610" s="28"/>
      <c r="G610" s="28"/>
      <c r="H610" s="28"/>
      <c r="I610" s="28"/>
      <c r="J610" s="28"/>
      <c r="K610" s="28"/>
      <c r="L610" s="28"/>
      <c r="M610" s="28"/>
      <c r="N610" s="28"/>
      <c r="O610" s="28"/>
      <c r="P610" s="28"/>
      <c r="Q610" s="28"/>
      <c r="R610" s="28"/>
      <c r="S610" s="28"/>
      <c r="T610" s="28"/>
      <c r="U610" s="28"/>
    </row>
    <row r="611" spans="1:21" ht="11.25" customHeight="1" x14ac:dyDescent="0.2">
      <c r="A611" s="28"/>
      <c r="B611" s="28"/>
      <c r="C611" s="28"/>
      <c r="D611" s="31"/>
      <c r="E611" s="28"/>
      <c r="F611" s="28"/>
      <c r="G611" s="28"/>
      <c r="H611" s="28"/>
      <c r="I611" s="28"/>
      <c r="J611" s="28"/>
      <c r="K611" s="28"/>
      <c r="L611" s="28"/>
      <c r="M611" s="28"/>
      <c r="N611" s="28"/>
      <c r="O611" s="28"/>
      <c r="P611" s="28"/>
      <c r="Q611" s="28"/>
      <c r="R611" s="28"/>
      <c r="S611" s="28"/>
      <c r="T611" s="28"/>
      <c r="U611" s="28"/>
    </row>
    <row r="612" spans="1:21" ht="11.25" customHeight="1" x14ac:dyDescent="0.2">
      <c r="A612" s="28"/>
      <c r="B612" s="28"/>
      <c r="C612" s="28"/>
      <c r="D612" s="31"/>
      <c r="E612" s="28"/>
      <c r="F612" s="28"/>
      <c r="G612" s="28"/>
      <c r="H612" s="28"/>
      <c r="I612" s="28"/>
      <c r="J612" s="28"/>
      <c r="K612" s="28"/>
      <c r="L612" s="28"/>
      <c r="M612" s="28"/>
      <c r="N612" s="28"/>
      <c r="O612" s="28"/>
      <c r="P612" s="28"/>
      <c r="Q612" s="28"/>
      <c r="R612" s="28"/>
      <c r="S612" s="28"/>
      <c r="T612" s="28"/>
      <c r="U612" s="28"/>
    </row>
    <row r="613" spans="1:21" ht="11.25" customHeight="1" x14ac:dyDescent="0.2">
      <c r="A613" s="28"/>
      <c r="B613" s="28"/>
      <c r="C613" s="28"/>
      <c r="D613" s="31"/>
      <c r="E613" s="28"/>
      <c r="F613" s="28"/>
      <c r="G613" s="28"/>
      <c r="H613" s="28"/>
      <c r="I613" s="28"/>
      <c r="J613" s="28"/>
      <c r="K613" s="28"/>
      <c r="L613" s="28"/>
      <c r="M613" s="28"/>
      <c r="N613" s="28"/>
      <c r="O613" s="28"/>
      <c r="P613" s="28"/>
      <c r="Q613" s="28"/>
      <c r="R613" s="28"/>
      <c r="S613" s="28"/>
      <c r="T613" s="28"/>
      <c r="U613" s="28"/>
    </row>
    <row r="614" spans="1:21" ht="11.25" customHeight="1" x14ac:dyDescent="0.2">
      <c r="A614" s="28"/>
      <c r="B614" s="28"/>
      <c r="C614" s="28"/>
      <c r="D614" s="31"/>
      <c r="E614" s="28"/>
      <c r="F614" s="28"/>
      <c r="G614" s="28"/>
      <c r="H614" s="28"/>
      <c r="I614" s="28"/>
      <c r="J614" s="28"/>
      <c r="K614" s="28"/>
      <c r="L614" s="28"/>
      <c r="M614" s="28"/>
      <c r="N614" s="28"/>
      <c r="O614" s="28"/>
      <c r="P614" s="28"/>
      <c r="Q614" s="28"/>
      <c r="R614" s="28"/>
      <c r="S614" s="28"/>
      <c r="T614" s="28"/>
      <c r="U614" s="28"/>
    </row>
    <row r="615" spans="1:21" ht="11.25" customHeight="1" x14ac:dyDescent="0.2">
      <c r="A615" s="28"/>
      <c r="B615" s="28"/>
      <c r="C615" s="28"/>
      <c r="D615" s="31"/>
      <c r="E615" s="28"/>
      <c r="F615" s="28"/>
      <c r="G615" s="28"/>
      <c r="H615" s="28"/>
      <c r="I615" s="28"/>
      <c r="J615" s="28"/>
      <c r="K615" s="28"/>
      <c r="L615" s="28"/>
      <c r="M615" s="28"/>
      <c r="N615" s="28"/>
      <c r="O615" s="28"/>
      <c r="P615" s="28"/>
      <c r="Q615" s="28"/>
      <c r="R615" s="28"/>
      <c r="S615" s="28"/>
      <c r="T615" s="28"/>
      <c r="U615" s="28"/>
    </row>
    <row r="616" spans="1:21" ht="11.25" customHeight="1" x14ac:dyDescent="0.2">
      <c r="A616" s="28"/>
      <c r="B616" s="28"/>
      <c r="C616" s="28"/>
      <c r="D616" s="31"/>
      <c r="E616" s="28"/>
      <c r="F616" s="28"/>
      <c r="G616" s="28"/>
      <c r="H616" s="28"/>
      <c r="I616" s="28"/>
      <c r="J616" s="28"/>
      <c r="K616" s="28"/>
      <c r="L616" s="28"/>
      <c r="M616" s="28"/>
      <c r="N616" s="28"/>
      <c r="O616" s="28"/>
      <c r="P616" s="28"/>
      <c r="Q616" s="28"/>
      <c r="R616" s="28"/>
      <c r="S616" s="28"/>
      <c r="T616" s="28"/>
      <c r="U616" s="28"/>
    </row>
    <row r="617" spans="1:21" ht="11.25" customHeight="1" x14ac:dyDescent="0.2">
      <c r="A617" s="28"/>
      <c r="B617" s="28"/>
      <c r="C617" s="28"/>
      <c r="D617" s="31"/>
      <c r="E617" s="28"/>
      <c r="F617" s="28"/>
      <c r="G617" s="28"/>
      <c r="H617" s="28"/>
      <c r="I617" s="28"/>
      <c r="J617" s="28"/>
      <c r="K617" s="28"/>
      <c r="L617" s="28"/>
      <c r="M617" s="28"/>
      <c r="N617" s="28"/>
      <c r="O617" s="28"/>
      <c r="P617" s="28"/>
      <c r="Q617" s="28"/>
      <c r="R617" s="28"/>
      <c r="S617" s="28"/>
      <c r="T617" s="28"/>
      <c r="U617" s="28"/>
    </row>
    <row r="618" spans="1:21" ht="11.25" customHeight="1" x14ac:dyDescent="0.2">
      <c r="A618" s="28"/>
      <c r="B618" s="28"/>
      <c r="C618" s="28"/>
      <c r="D618" s="31"/>
      <c r="E618" s="28"/>
      <c r="F618" s="28"/>
      <c r="G618" s="28"/>
      <c r="H618" s="28"/>
      <c r="I618" s="28"/>
      <c r="J618" s="28"/>
      <c r="K618" s="28"/>
      <c r="L618" s="28"/>
      <c r="M618" s="28"/>
      <c r="N618" s="28"/>
      <c r="O618" s="28"/>
      <c r="P618" s="28"/>
      <c r="Q618" s="28"/>
      <c r="R618" s="28"/>
      <c r="S618" s="28"/>
      <c r="T618" s="28"/>
      <c r="U618" s="28"/>
    </row>
    <row r="619" spans="1:21" ht="11.25" customHeight="1" x14ac:dyDescent="0.2">
      <c r="A619" s="28"/>
      <c r="B619" s="28"/>
      <c r="C619" s="28"/>
      <c r="D619" s="31"/>
      <c r="E619" s="28"/>
      <c r="F619" s="28"/>
      <c r="G619" s="28"/>
      <c r="H619" s="28"/>
      <c r="I619" s="28"/>
      <c r="J619" s="28"/>
      <c r="K619" s="28"/>
      <c r="L619" s="28"/>
      <c r="M619" s="28"/>
      <c r="N619" s="28"/>
      <c r="O619" s="28"/>
      <c r="P619" s="28"/>
      <c r="Q619" s="28"/>
      <c r="R619" s="28"/>
      <c r="S619" s="28"/>
      <c r="T619" s="28"/>
      <c r="U619" s="28"/>
    </row>
    <row r="620" spans="1:21" ht="11.25" customHeight="1" x14ac:dyDescent="0.2">
      <c r="A620" s="28"/>
      <c r="B620" s="28"/>
      <c r="C620" s="28"/>
      <c r="D620" s="31"/>
      <c r="E620" s="28"/>
      <c r="F620" s="28"/>
      <c r="G620" s="28"/>
      <c r="H620" s="28"/>
      <c r="I620" s="28"/>
      <c r="J620" s="28"/>
      <c r="K620" s="28"/>
      <c r="L620" s="28"/>
      <c r="M620" s="28"/>
      <c r="N620" s="28"/>
      <c r="O620" s="28"/>
      <c r="P620" s="28"/>
      <c r="Q620" s="28"/>
      <c r="R620" s="28"/>
      <c r="S620" s="28"/>
      <c r="T620" s="28"/>
      <c r="U620" s="28"/>
    </row>
    <row r="621" spans="1:21" ht="11.25" customHeight="1" x14ac:dyDescent="0.2">
      <c r="A621" s="28"/>
      <c r="B621" s="28"/>
      <c r="C621" s="28"/>
      <c r="D621" s="31"/>
      <c r="E621" s="28"/>
      <c r="F621" s="28"/>
      <c r="G621" s="28"/>
      <c r="H621" s="28"/>
      <c r="I621" s="28"/>
      <c r="J621" s="28"/>
      <c r="K621" s="28"/>
      <c r="L621" s="28"/>
      <c r="M621" s="28"/>
      <c r="N621" s="28"/>
      <c r="O621" s="28"/>
      <c r="P621" s="28"/>
      <c r="Q621" s="28"/>
      <c r="R621" s="28"/>
      <c r="S621" s="28"/>
      <c r="T621" s="28"/>
      <c r="U621" s="28"/>
    </row>
    <row r="622" spans="1:21" ht="11.25" customHeight="1" x14ac:dyDescent="0.2">
      <c r="A622" s="28"/>
      <c r="B622" s="28"/>
      <c r="C622" s="28"/>
      <c r="D622" s="31"/>
      <c r="E622" s="28"/>
      <c r="F622" s="28"/>
      <c r="G622" s="28"/>
      <c r="H622" s="28"/>
      <c r="I622" s="28"/>
      <c r="J622" s="28"/>
      <c r="K622" s="28"/>
      <c r="L622" s="28"/>
      <c r="M622" s="28"/>
      <c r="N622" s="28"/>
      <c r="O622" s="28"/>
      <c r="P622" s="28"/>
      <c r="Q622" s="28"/>
      <c r="R622" s="28"/>
      <c r="S622" s="28"/>
      <c r="T622" s="28"/>
      <c r="U622" s="28"/>
    </row>
    <row r="623" spans="1:21" ht="11.25" customHeight="1" x14ac:dyDescent="0.2">
      <c r="A623" s="28"/>
      <c r="B623" s="28"/>
      <c r="C623" s="28"/>
      <c r="D623" s="31"/>
      <c r="E623" s="28"/>
      <c r="F623" s="28"/>
      <c r="G623" s="28"/>
      <c r="H623" s="28"/>
      <c r="I623" s="28"/>
      <c r="J623" s="28"/>
      <c r="K623" s="28"/>
      <c r="L623" s="28"/>
      <c r="M623" s="28"/>
      <c r="N623" s="28"/>
      <c r="O623" s="28"/>
      <c r="P623" s="28"/>
      <c r="Q623" s="28"/>
      <c r="R623" s="28"/>
      <c r="S623" s="28"/>
      <c r="T623" s="28"/>
      <c r="U623" s="28"/>
    </row>
    <row r="624" spans="1:21" ht="11.25" customHeight="1" x14ac:dyDescent="0.2">
      <c r="A624" s="28"/>
      <c r="B624" s="28"/>
      <c r="C624" s="28"/>
      <c r="D624" s="31"/>
      <c r="E624" s="28"/>
      <c r="F624" s="28"/>
      <c r="G624" s="28"/>
      <c r="H624" s="28"/>
      <c r="I624" s="28"/>
      <c r="J624" s="28"/>
      <c r="K624" s="28"/>
      <c r="L624" s="28"/>
      <c r="M624" s="28"/>
      <c r="N624" s="28"/>
      <c r="O624" s="28"/>
      <c r="P624" s="28"/>
      <c r="Q624" s="28"/>
      <c r="R624" s="28"/>
      <c r="S624" s="28"/>
      <c r="T624" s="28"/>
      <c r="U624" s="28"/>
    </row>
    <row r="625" spans="1:21" ht="11.25" customHeight="1" x14ac:dyDescent="0.2">
      <c r="A625" s="28"/>
      <c r="B625" s="28"/>
      <c r="C625" s="28"/>
      <c r="D625" s="31"/>
      <c r="E625" s="28"/>
      <c r="F625" s="28"/>
      <c r="G625" s="28"/>
      <c r="H625" s="28"/>
      <c r="I625" s="28"/>
      <c r="J625" s="28"/>
      <c r="K625" s="28"/>
      <c r="L625" s="28"/>
      <c r="M625" s="28"/>
      <c r="N625" s="28"/>
      <c r="O625" s="28"/>
      <c r="P625" s="28"/>
      <c r="Q625" s="28"/>
      <c r="R625" s="28"/>
      <c r="S625" s="28"/>
      <c r="T625" s="28"/>
      <c r="U625" s="28"/>
    </row>
    <row r="626" spans="1:21" ht="11.25" customHeight="1" x14ac:dyDescent="0.2">
      <c r="A626" s="28"/>
      <c r="B626" s="28"/>
      <c r="C626" s="28"/>
      <c r="D626" s="31"/>
      <c r="E626" s="28"/>
      <c r="F626" s="28"/>
      <c r="G626" s="28"/>
      <c r="H626" s="28"/>
      <c r="I626" s="28"/>
      <c r="J626" s="28"/>
      <c r="K626" s="28"/>
      <c r="L626" s="28"/>
      <c r="M626" s="28"/>
      <c r="N626" s="28"/>
      <c r="O626" s="28"/>
      <c r="P626" s="28"/>
      <c r="Q626" s="28"/>
      <c r="R626" s="28"/>
      <c r="S626" s="28"/>
      <c r="T626" s="28"/>
      <c r="U626" s="28"/>
    </row>
    <row r="627" spans="1:21" ht="11.25" customHeight="1" x14ac:dyDescent="0.2">
      <c r="A627" s="28"/>
      <c r="B627" s="28"/>
      <c r="C627" s="28"/>
      <c r="D627" s="31"/>
      <c r="E627" s="28"/>
      <c r="F627" s="28"/>
      <c r="G627" s="28"/>
      <c r="H627" s="28"/>
      <c r="I627" s="28"/>
      <c r="J627" s="28"/>
      <c r="K627" s="28"/>
      <c r="L627" s="28"/>
      <c r="M627" s="28"/>
      <c r="N627" s="28"/>
      <c r="O627" s="28"/>
      <c r="P627" s="28"/>
      <c r="Q627" s="28"/>
      <c r="R627" s="28"/>
      <c r="S627" s="28"/>
      <c r="T627" s="28"/>
      <c r="U627" s="28"/>
    </row>
    <row r="628" spans="1:21" ht="11.25" customHeight="1" x14ac:dyDescent="0.2">
      <c r="A628" s="28"/>
      <c r="B628" s="28"/>
      <c r="C628" s="28"/>
      <c r="D628" s="31"/>
      <c r="E628" s="28"/>
      <c r="F628" s="28"/>
      <c r="G628" s="28"/>
      <c r="H628" s="28"/>
      <c r="I628" s="28"/>
      <c r="J628" s="28"/>
      <c r="K628" s="28"/>
      <c r="L628" s="28"/>
      <c r="M628" s="28"/>
      <c r="N628" s="28"/>
      <c r="O628" s="28"/>
      <c r="P628" s="28"/>
      <c r="Q628" s="28"/>
      <c r="R628" s="28"/>
      <c r="S628" s="28"/>
      <c r="T628" s="28"/>
      <c r="U628" s="28"/>
    </row>
    <row r="629" spans="1:21" ht="11.25" customHeight="1" x14ac:dyDescent="0.2">
      <c r="A629" s="28"/>
      <c r="B629" s="28"/>
      <c r="C629" s="28"/>
      <c r="D629" s="31"/>
      <c r="E629" s="28"/>
      <c r="F629" s="28"/>
      <c r="G629" s="28"/>
      <c r="H629" s="28"/>
      <c r="I629" s="28"/>
      <c r="J629" s="28"/>
      <c r="K629" s="28"/>
      <c r="L629" s="28"/>
      <c r="M629" s="28"/>
      <c r="N629" s="28"/>
      <c r="O629" s="28"/>
      <c r="P629" s="28"/>
      <c r="Q629" s="28"/>
      <c r="R629" s="28"/>
      <c r="S629" s="28"/>
      <c r="T629" s="28"/>
      <c r="U629" s="28"/>
    </row>
    <row r="630" spans="1:21" ht="11.25" customHeight="1" x14ac:dyDescent="0.2">
      <c r="A630" s="28"/>
      <c r="B630" s="28"/>
      <c r="C630" s="28"/>
      <c r="D630" s="31"/>
      <c r="E630" s="28"/>
      <c r="F630" s="28"/>
      <c r="G630" s="28"/>
      <c r="H630" s="28"/>
      <c r="I630" s="28"/>
      <c r="J630" s="28"/>
      <c r="K630" s="28"/>
      <c r="L630" s="28"/>
      <c r="M630" s="28"/>
      <c r="N630" s="28"/>
      <c r="O630" s="28"/>
      <c r="P630" s="28"/>
      <c r="Q630" s="28"/>
      <c r="R630" s="28"/>
      <c r="S630" s="28"/>
      <c r="T630" s="28"/>
      <c r="U630" s="28"/>
    </row>
    <row r="631" spans="1:21" ht="11.25" customHeight="1" x14ac:dyDescent="0.2">
      <c r="A631" s="28"/>
      <c r="B631" s="28"/>
      <c r="C631" s="28"/>
      <c r="D631" s="31"/>
      <c r="E631" s="28"/>
      <c r="F631" s="28"/>
      <c r="G631" s="28"/>
      <c r="H631" s="28"/>
      <c r="I631" s="28"/>
      <c r="J631" s="28"/>
      <c r="K631" s="28"/>
      <c r="L631" s="28"/>
      <c r="M631" s="28"/>
      <c r="N631" s="28"/>
      <c r="O631" s="28"/>
      <c r="P631" s="28"/>
      <c r="Q631" s="28"/>
      <c r="R631" s="28"/>
      <c r="S631" s="28"/>
      <c r="T631" s="28"/>
      <c r="U631" s="28"/>
    </row>
    <row r="632" spans="1:21" ht="11.25" customHeight="1" x14ac:dyDescent="0.2">
      <c r="A632" s="28"/>
      <c r="B632" s="28"/>
      <c r="C632" s="28"/>
      <c r="D632" s="31"/>
      <c r="E632" s="28"/>
      <c r="F632" s="28"/>
      <c r="G632" s="28"/>
      <c r="H632" s="28"/>
      <c r="I632" s="28"/>
      <c r="J632" s="28"/>
      <c r="K632" s="28"/>
      <c r="L632" s="28"/>
      <c r="M632" s="28"/>
      <c r="N632" s="28"/>
      <c r="O632" s="28"/>
      <c r="P632" s="28"/>
      <c r="Q632" s="28"/>
      <c r="R632" s="28"/>
      <c r="S632" s="28"/>
      <c r="T632" s="28"/>
      <c r="U632" s="28"/>
    </row>
    <row r="633" spans="1:21" ht="11.25" customHeight="1" x14ac:dyDescent="0.2">
      <c r="A633" s="28"/>
      <c r="B633" s="28"/>
      <c r="C633" s="28"/>
      <c r="D633" s="31"/>
      <c r="E633" s="28"/>
      <c r="F633" s="28"/>
      <c r="G633" s="28"/>
      <c r="H633" s="28"/>
      <c r="I633" s="28"/>
      <c r="J633" s="28"/>
      <c r="K633" s="28"/>
      <c r="L633" s="28"/>
      <c r="M633" s="28"/>
      <c r="N633" s="28"/>
      <c r="O633" s="28"/>
      <c r="P633" s="28"/>
      <c r="Q633" s="28"/>
      <c r="R633" s="28"/>
      <c r="S633" s="28"/>
      <c r="T633" s="28"/>
      <c r="U633" s="28"/>
    </row>
    <row r="634" spans="1:21" ht="11.25" customHeight="1" x14ac:dyDescent="0.2">
      <c r="A634" s="28"/>
      <c r="B634" s="28"/>
      <c r="C634" s="28"/>
      <c r="D634" s="31"/>
      <c r="E634" s="28"/>
      <c r="F634" s="28"/>
      <c r="G634" s="28"/>
      <c r="H634" s="28"/>
      <c r="I634" s="28"/>
      <c r="J634" s="28"/>
      <c r="K634" s="28"/>
      <c r="L634" s="28"/>
      <c r="M634" s="28"/>
      <c r="N634" s="28"/>
      <c r="O634" s="28"/>
      <c r="P634" s="28"/>
      <c r="Q634" s="28"/>
      <c r="R634" s="28"/>
      <c r="S634" s="28"/>
      <c r="T634" s="28"/>
      <c r="U634" s="28"/>
    </row>
    <row r="635" spans="1:21" ht="11.25" customHeight="1" x14ac:dyDescent="0.2">
      <c r="A635" s="28"/>
      <c r="B635" s="28"/>
      <c r="C635" s="28"/>
      <c r="D635" s="31"/>
      <c r="E635" s="28"/>
      <c r="F635" s="28"/>
      <c r="G635" s="28"/>
      <c r="H635" s="28"/>
      <c r="I635" s="28"/>
      <c r="J635" s="28"/>
      <c r="K635" s="28"/>
      <c r="L635" s="28"/>
      <c r="M635" s="28"/>
      <c r="N635" s="28"/>
      <c r="O635" s="28"/>
      <c r="P635" s="28"/>
      <c r="Q635" s="28"/>
      <c r="R635" s="28"/>
      <c r="S635" s="28"/>
      <c r="T635" s="28"/>
      <c r="U635" s="28"/>
    </row>
    <row r="636" spans="1:21" ht="11.25" customHeight="1" x14ac:dyDescent="0.2">
      <c r="A636" s="28"/>
      <c r="B636" s="28"/>
      <c r="C636" s="28"/>
      <c r="D636" s="31"/>
      <c r="E636" s="28"/>
      <c r="F636" s="28"/>
      <c r="G636" s="28"/>
      <c r="H636" s="28"/>
      <c r="I636" s="28"/>
      <c r="J636" s="28"/>
      <c r="K636" s="28"/>
      <c r="L636" s="28"/>
      <c r="M636" s="28"/>
      <c r="N636" s="28"/>
      <c r="O636" s="28"/>
      <c r="P636" s="28"/>
      <c r="Q636" s="28"/>
      <c r="R636" s="28"/>
      <c r="S636" s="28"/>
      <c r="T636" s="28"/>
      <c r="U636" s="28"/>
    </row>
    <row r="637" spans="1:21" ht="11.25" customHeight="1" x14ac:dyDescent="0.2">
      <c r="A637" s="28"/>
      <c r="B637" s="28"/>
      <c r="C637" s="28"/>
      <c r="D637" s="31"/>
      <c r="E637" s="28"/>
      <c r="F637" s="28"/>
      <c r="G637" s="28"/>
      <c r="H637" s="28"/>
      <c r="I637" s="28"/>
      <c r="J637" s="28"/>
      <c r="K637" s="28"/>
      <c r="L637" s="28"/>
      <c r="M637" s="28"/>
      <c r="N637" s="28"/>
      <c r="O637" s="28"/>
      <c r="P637" s="28"/>
      <c r="Q637" s="28"/>
      <c r="R637" s="28"/>
      <c r="S637" s="28"/>
      <c r="T637" s="28"/>
      <c r="U637" s="28"/>
    </row>
    <row r="638" spans="1:21" ht="11.25" customHeight="1" x14ac:dyDescent="0.2">
      <c r="A638" s="28"/>
      <c r="B638" s="28"/>
      <c r="C638" s="28"/>
      <c r="D638" s="31"/>
      <c r="E638" s="28"/>
      <c r="F638" s="28"/>
      <c r="G638" s="28"/>
      <c r="H638" s="28"/>
      <c r="I638" s="28"/>
      <c r="J638" s="28"/>
      <c r="K638" s="28"/>
      <c r="L638" s="28"/>
      <c r="M638" s="28"/>
      <c r="N638" s="28"/>
      <c r="O638" s="28"/>
      <c r="P638" s="28"/>
      <c r="Q638" s="28"/>
      <c r="R638" s="28"/>
      <c r="S638" s="28"/>
      <c r="T638" s="28"/>
      <c r="U638" s="28"/>
    </row>
    <row r="639" spans="1:21" ht="11.25" customHeight="1" x14ac:dyDescent="0.2">
      <c r="A639" s="28"/>
      <c r="B639" s="28"/>
      <c r="C639" s="28"/>
      <c r="D639" s="31"/>
      <c r="E639" s="28"/>
      <c r="F639" s="28"/>
      <c r="G639" s="28"/>
      <c r="H639" s="28"/>
      <c r="I639" s="28"/>
      <c r="J639" s="28"/>
      <c r="K639" s="28"/>
      <c r="L639" s="28"/>
      <c r="M639" s="28"/>
      <c r="N639" s="28"/>
      <c r="O639" s="28"/>
      <c r="P639" s="28"/>
      <c r="Q639" s="28"/>
      <c r="R639" s="28"/>
      <c r="S639" s="28"/>
      <c r="T639" s="28"/>
      <c r="U639" s="28"/>
    </row>
    <row r="640" spans="1:21" ht="11.25" customHeight="1" x14ac:dyDescent="0.2">
      <c r="A640" s="28"/>
      <c r="B640" s="28"/>
      <c r="C640" s="28"/>
      <c r="D640" s="31"/>
      <c r="E640" s="28"/>
      <c r="F640" s="28"/>
      <c r="G640" s="28"/>
      <c r="H640" s="28"/>
      <c r="I640" s="28"/>
      <c r="J640" s="28"/>
      <c r="K640" s="28"/>
      <c r="L640" s="28"/>
      <c r="M640" s="28"/>
      <c r="N640" s="28"/>
      <c r="O640" s="28"/>
      <c r="P640" s="28"/>
      <c r="Q640" s="28"/>
      <c r="R640" s="28"/>
      <c r="S640" s="28"/>
      <c r="T640" s="28"/>
      <c r="U640" s="28"/>
    </row>
    <row r="641" spans="1:21" ht="11.25" customHeight="1" x14ac:dyDescent="0.2">
      <c r="A641" s="28"/>
      <c r="B641" s="28"/>
      <c r="C641" s="28"/>
      <c r="D641" s="31"/>
      <c r="E641" s="28"/>
      <c r="F641" s="28"/>
      <c r="G641" s="28"/>
      <c r="H641" s="28"/>
      <c r="I641" s="28"/>
      <c r="J641" s="28"/>
      <c r="K641" s="28"/>
      <c r="L641" s="28"/>
      <c r="M641" s="28"/>
      <c r="N641" s="28"/>
      <c r="O641" s="28"/>
      <c r="P641" s="28"/>
      <c r="Q641" s="28"/>
      <c r="R641" s="28"/>
      <c r="S641" s="28"/>
      <c r="T641" s="28"/>
      <c r="U641" s="28"/>
    </row>
    <row r="642" spans="1:21" ht="11.25" customHeight="1" x14ac:dyDescent="0.2">
      <c r="A642" s="28"/>
      <c r="B642" s="28"/>
      <c r="C642" s="28"/>
      <c r="D642" s="31"/>
      <c r="E642" s="28"/>
      <c r="F642" s="28"/>
      <c r="G642" s="28"/>
      <c r="H642" s="28"/>
      <c r="I642" s="28"/>
      <c r="J642" s="28"/>
      <c r="K642" s="28"/>
      <c r="L642" s="28"/>
      <c r="M642" s="28"/>
      <c r="N642" s="28"/>
      <c r="O642" s="28"/>
      <c r="P642" s="28"/>
      <c r="Q642" s="28"/>
      <c r="R642" s="28"/>
      <c r="S642" s="28"/>
      <c r="T642" s="28"/>
      <c r="U642" s="28"/>
    </row>
    <row r="643" spans="1:21" ht="11.25" customHeight="1" x14ac:dyDescent="0.2">
      <c r="A643" s="28"/>
      <c r="B643" s="28"/>
      <c r="C643" s="28"/>
      <c r="D643" s="31"/>
      <c r="E643" s="28"/>
      <c r="F643" s="28"/>
      <c r="G643" s="28"/>
      <c r="H643" s="28"/>
      <c r="I643" s="28"/>
      <c r="J643" s="28"/>
      <c r="K643" s="28"/>
      <c r="L643" s="28"/>
      <c r="M643" s="28"/>
      <c r="N643" s="28"/>
      <c r="O643" s="28"/>
      <c r="P643" s="28"/>
      <c r="Q643" s="28"/>
      <c r="R643" s="28"/>
      <c r="S643" s="28"/>
      <c r="T643" s="28"/>
      <c r="U643" s="28"/>
    </row>
    <row r="644" spans="1:21" ht="11.25" customHeight="1" x14ac:dyDescent="0.2">
      <c r="A644" s="28"/>
      <c r="B644" s="28"/>
      <c r="C644" s="28"/>
      <c r="D644" s="31"/>
      <c r="E644" s="28"/>
      <c r="F644" s="28"/>
      <c r="G644" s="28"/>
      <c r="H644" s="28"/>
      <c r="I644" s="28"/>
      <c r="J644" s="28"/>
      <c r="K644" s="28"/>
      <c r="L644" s="28"/>
      <c r="M644" s="28"/>
      <c r="N644" s="28"/>
      <c r="O644" s="28"/>
      <c r="P644" s="28"/>
      <c r="Q644" s="28"/>
      <c r="R644" s="28"/>
      <c r="S644" s="28"/>
      <c r="T644" s="28"/>
      <c r="U644" s="28"/>
    </row>
    <row r="645" spans="1:21" ht="11.25" customHeight="1" x14ac:dyDescent="0.2">
      <c r="A645" s="28"/>
      <c r="B645" s="28"/>
      <c r="C645" s="28"/>
      <c r="D645" s="31"/>
      <c r="E645" s="28"/>
      <c r="F645" s="28"/>
      <c r="G645" s="28"/>
      <c r="H645" s="28"/>
      <c r="I645" s="28"/>
      <c r="J645" s="28"/>
      <c r="K645" s="28"/>
      <c r="L645" s="28"/>
      <c r="M645" s="28"/>
      <c r="N645" s="28"/>
      <c r="O645" s="28"/>
      <c r="P645" s="28"/>
      <c r="Q645" s="28"/>
      <c r="R645" s="28"/>
      <c r="S645" s="28"/>
      <c r="T645" s="28"/>
      <c r="U645" s="28"/>
    </row>
    <row r="646" spans="1:21" ht="11.25" customHeight="1" x14ac:dyDescent="0.2">
      <c r="A646" s="28"/>
      <c r="B646" s="28"/>
      <c r="C646" s="28"/>
      <c r="D646" s="31"/>
      <c r="E646" s="28"/>
      <c r="F646" s="28"/>
      <c r="G646" s="28"/>
      <c r="H646" s="28"/>
      <c r="I646" s="28"/>
      <c r="J646" s="28"/>
      <c r="K646" s="28"/>
      <c r="L646" s="28"/>
      <c r="M646" s="28"/>
      <c r="N646" s="28"/>
      <c r="O646" s="28"/>
      <c r="P646" s="28"/>
      <c r="Q646" s="28"/>
      <c r="R646" s="28"/>
      <c r="S646" s="28"/>
      <c r="T646" s="28"/>
      <c r="U646" s="28"/>
    </row>
    <row r="647" spans="1:21" ht="11.25" customHeight="1" x14ac:dyDescent="0.2">
      <c r="A647" s="28"/>
      <c r="B647" s="28"/>
      <c r="C647" s="28"/>
      <c r="D647" s="31"/>
      <c r="E647" s="28"/>
      <c r="F647" s="28"/>
      <c r="G647" s="28"/>
      <c r="H647" s="28"/>
      <c r="I647" s="28"/>
      <c r="J647" s="28"/>
      <c r="K647" s="28"/>
      <c r="L647" s="28"/>
      <c r="M647" s="28"/>
      <c r="N647" s="28"/>
      <c r="O647" s="28"/>
      <c r="P647" s="28"/>
      <c r="Q647" s="28"/>
      <c r="R647" s="28"/>
      <c r="S647" s="28"/>
      <c r="T647" s="28"/>
      <c r="U647" s="28"/>
    </row>
    <row r="648" spans="1:21" ht="11.25" customHeight="1" x14ac:dyDescent="0.2">
      <c r="A648" s="28"/>
      <c r="B648" s="28"/>
      <c r="C648" s="28"/>
      <c r="D648" s="31"/>
      <c r="E648" s="28"/>
      <c r="F648" s="28"/>
      <c r="G648" s="28"/>
      <c r="H648" s="28"/>
      <c r="I648" s="28"/>
      <c r="J648" s="28"/>
      <c r="K648" s="28"/>
      <c r="L648" s="28"/>
      <c r="M648" s="28"/>
      <c r="N648" s="28"/>
      <c r="O648" s="28"/>
      <c r="P648" s="28"/>
      <c r="Q648" s="28"/>
      <c r="R648" s="28"/>
      <c r="S648" s="28"/>
      <c r="T648" s="28"/>
      <c r="U648" s="28"/>
    </row>
    <row r="649" spans="1:21" ht="11.25" customHeight="1" x14ac:dyDescent="0.2">
      <c r="A649" s="28"/>
      <c r="B649" s="28"/>
      <c r="C649" s="28"/>
      <c r="D649" s="31"/>
      <c r="E649" s="28"/>
      <c r="F649" s="28"/>
      <c r="G649" s="28"/>
      <c r="H649" s="28"/>
      <c r="I649" s="28"/>
      <c r="J649" s="28"/>
      <c r="K649" s="28"/>
      <c r="L649" s="28"/>
      <c r="M649" s="28"/>
      <c r="N649" s="28"/>
      <c r="O649" s="28"/>
      <c r="P649" s="28"/>
      <c r="Q649" s="28"/>
      <c r="R649" s="28"/>
      <c r="S649" s="28"/>
      <c r="T649" s="28"/>
      <c r="U649" s="28"/>
    </row>
    <row r="650" spans="1:21" ht="11.25" customHeight="1" x14ac:dyDescent="0.2">
      <c r="A650" s="28"/>
      <c r="B650" s="28"/>
      <c r="C650" s="28"/>
      <c r="D650" s="31"/>
      <c r="E650" s="28"/>
      <c r="F650" s="28"/>
      <c r="G650" s="28"/>
      <c r="H650" s="28"/>
      <c r="I650" s="28"/>
      <c r="J650" s="28"/>
      <c r="K650" s="28"/>
      <c r="L650" s="28"/>
      <c r="M650" s="28"/>
      <c r="N650" s="28"/>
      <c r="O650" s="28"/>
      <c r="P650" s="28"/>
      <c r="Q650" s="28"/>
      <c r="R650" s="28"/>
      <c r="S650" s="28"/>
      <c r="T650" s="28"/>
      <c r="U650" s="28"/>
    </row>
    <row r="651" spans="1:21" ht="11.25" customHeight="1" x14ac:dyDescent="0.2">
      <c r="A651" s="28"/>
      <c r="B651" s="28"/>
      <c r="C651" s="28"/>
      <c r="D651" s="31"/>
      <c r="E651" s="28"/>
      <c r="F651" s="28"/>
      <c r="G651" s="28"/>
      <c r="H651" s="28"/>
      <c r="I651" s="28"/>
      <c r="J651" s="28"/>
      <c r="K651" s="28"/>
      <c r="L651" s="28"/>
      <c r="M651" s="28"/>
      <c r="N651" s="28"/>
      <c r="O651" s="28"/>
      <c r="P651" s="28"/>
      <c r="Q651" s="28"/>
      <c r="R651" s="28"/>
      <c r="S651" s="28"/>
      <c r="T651" s="28"/>
      <c r="U651" s="28"/>
    </row>
    <row r="652" spans="1:21" ht="11.25" customHeight="1" x14ac:dyDescent="0.2">
      <c r="A652" s="28"/>
      <c r="B652" s="28"/>
      <c r="C652" s="28"/>
      <c r="D652" s="31"/>
      <c r="E652" s="28"/>
      <c r="F652" s="28"/>
      <c r="G652" s="28"/>
      <c r="H652" s="28"/>
      <c r="I652" s="28"/>
      <c r="J652" s="28"/>
      <c r="K652" s="28"/>
      <c r="L652" s="28"/>
      <c r="M652" s="28"/>
      <c r="N652" s="28"/>
      <c r="O652" s="28"/>
      <c r="P652" s="28"/>
      <c r="Q652" s="28"/>
      <c r="R652" s="28"/>
      <c r="S652" s="28"/>
      <c r="T652" s="28"/>
      <c r="U652" s="28"/>
    </row>
    <row r="653" spans="1:21" ht="11.25" customHeight="1" x14ac:dyDescent="0.2">
      <c r="A653" s="28"/>
      <c r="B653" s="28"/>
      <c r="C653" s="28"/>
      <c r="D653" s="31"/>
      <c r="E653" s="28"/>
      <c r="F653" s="28"/>
      <c r="G653" s="28"/>
      <c r="H653" s="28"/>
      <c r="I653" s="28"/>
      <c r="J653" s="28"/>
      <c r="K653" s="28"/>
      <c r="L653" s="28"/>
      <c r="M653" s="28"/>
      <c r="N653" s="28"/>
      <c r="O653" s="28"/>
      <c r="P653" s="28"/>
      <c r="Q653" s="28"/>
      <c r="R653" s="28"/>
      <c r="S653" s="28"/>
      <c r="T653" s="28"/>
      <c r="U653" s="28"/>
    </row>
    <row r="654" spans="1:21" ht="11.25" customHeight="1" x14ac:dyDescent="0.2">
      <c r="A654" s="28"/>
      <c r="B654" s="28"/>
      <c r="C654" s="28"/>
      <c r="D654" s="31"/>
      <c r="E654" s="28"/>
      <c r="F654" s="28"/>
      <c r="G654" s="28"/>
      <c r="H654" s="28"/>
      <c r="I654" s="28"/>
      <c r="J654" s="28"/>
      <c r="K654" s="28"/>
      <c r="L654" s="28"/>
      <c r="M654" s="28"/>
      <c r="N654" s="28"/>
      <c r="O654" s="28"/>
      <c r="P654" s="28"/>
      <c r="Q654" s="28"/>
      <c r="R654" s="28"/>
      <c r="S654" s="28"/>
      <c r="T654" s="28"/>
      <c r="U654" s="28"/>
    </row>
    <row r="655" spans="1:21" ht="11.25" customHeight="1" x14ac:dyDescent="0.2">
      <c r="A655" s="28"/>
      <c r="B655" s="28"/>
      <c r="C655" s="28"/>
      <c r="D655" s="31"/>
      <c r="E655" s="28"/>
      <c r="F655" s="28"/>
      <c r="G655" s="28"/>
      <c r="H655" s="28"/>
      <c r="I655" s="28"/>
      <c r="J655" s="28"/>
      <c r="K655" s="28"/>
      <c r="L655" s="28"/>
      <c r="M655" s="28"/>
      <c r="N655" s="28"/>
      <c r="O655" s="28"/>
      <c r="P655" s="28"/>
      <c r="Q655" s="28"/>
      <c r="R655" s="28"/>
      <c r="S655" s="28"/>
      <c r="T655" s="28"/>
      <c r="U655" s="28"/>
    </row>
    <row r="656" spans="1:21" ht="11.25" customHeight="1" x14ac:dyDescent="0.2">
      <c r="A656" s="28"/>
      <c r="B656" s="28"/>
      <c r="C656" s="28"/>
      <c r="D656" s="31"/>
      <c r="E656" s="28"/>
      <c r="F656" s="28"/>
      <c r="G656" s="28"/>
      <c r="H656" s="28"/>
      <c r="I656" s="28"/>
      <c r="J656" s="28"/>
      <c r="K656" s="28"/>
      <c r="L656" s="28"/>
      <c r="M656" s="28"/>
      <c r="N656" s="28"/>
      <c r="O656" s="28"/>
      <c r="P656" s="28"/>
      <c r="Q656" s="28"/>
      <c r="R656" s="28"/>
      <c r="S656" s="28"/>
      <c r="T656" s="28"/>
      <c r="U656" s="28"/>
    </row>
    <row r="657" spans="1:21" ht="11.25" customHeight="1" x14ac:dyDescent="0.2">
      <c r="A657" s="28"/>
      <c r="B657" s="28"/>
      <c r="C657" s="28"/>
      <c r="D657" s="31"/>
      <c r="E657" s="28"/>
      <c r="F657" s="28"/>
      <c r="G657" s="28"/>
      <c r="H657" s="28"/>
      <c r="I657" s="28"/>
      <c r="J657" s="28"/>
      <c r="K657" s="28"/>
      <c r="L657" s="28"/>
      <c r="M657" s="28"/>
      <c r="N657" s="28"/>
      <c r="O657" s="28"/>
      <c r="P657" s="28"/>
      <c r="Q657" s="28"/>
      <c r="R657" s="28"/>
      <c r="S657" s="28"/>
      <c r="T657" s="28"/>
      <c r="U657" s="28"/>
    </row>
    <row r="658" spans="1:21" ht="11.25" customHeight="1" x14ac:dyDescent="0.2">
      <c r="A658" s="28"/>
      <c r="B658" s="28"/>
      <c r="C658" s="28"/>
      <c r="D658" s="31"/>
      <c r="E658" s="28"/>
      <c r="F658" s="28"/>
      <c r="G658" s="28"/>
      <c r="H658" s="28"/>
      <c r="I658" s="28"/>
      <c r="J658" s="28"/>
      <c r="K658" s="28"/>
      <c r="L658" s="28"/>
      <c r="M658" s="28"/>
      <c r="N658" s="28"/>
      <c r="O658" s="28"/>
      <c r="P658" s="28"/>
      <c r="Q658" s="28"/>
      <c r="R658" s="28"/>
      <c r="S658" s="28"/>
      <c r="T658" s="28"/>
      <c r="U658" s="28"/>
    </row>
    <row r="659" spans="1:21" ht="11.25" customHeight="1" x14ac:dyDescent="0.2">
      <c r="A659" s="28"/>
      <c r="B659" s="28"/>
      <c r="C659" s="28"/>
      <c r="D659" s="31"/>
      <c r="E659" s="28"/>
      <c r="F659" s="28"/>
      <c r="G659" s="28"/>
      <c r="H659" s="28"/>
      <c r="I659" s="28"/>
      <c r="J659" s="28"/>
      <c r="K659" s="28"/>
      <c r="L659" s="28"/>
      <c r="M659" s="28"/>
      <c r="N659" s="28"/>
      <c r="O659" s="28"/>
      <c r="P659" s="28"/>
      <c r="Q659" s="28"/>
      <c r="R659" s="28"/>
      <c r="S659" s="28"/>
      <c r="T659" s="28"/>
      <c r="U659" s="28"/>
    </row>
    <row r="660" spans="1:21" ht="11.25" customHeight="1" x14ac:dyDescent="0.2">
      <c r="A660" s="28"/>
      <c r="B660" s="28"/>
      <c r="C660" s="28"/>
      <c r="D660" s="31"/>
      <c r="E660" s="28"/>
      <c r="F660" s="28"/>
      <c r="G660" s="28"/>
      <c r="H660" s="28"/>
      <c r="I660" s="28"/>
      <c r="J660" s="28"/>
      <c r="K660" s="28"/>
      <c r="L660" s="28"/>
      <c r="M660" s="28"/>
      <c r="N660" s="28"/>
      <c r="O660" s="28"/>
      <c r="P660" s="28"/>
      <c r="Q660" s="28"/>
      <c r="R660" s="28"/>
      <c r="S660" s="28"/>
      <c r="T660" s="28"/>
      <c r="U660" s="28"/>
    </row>
    <row r="661" spans="1:21" ht="11.25" customHeight="1" x14ac:dyDescent="0.2">
      <c r="A661" s="28"/>
      <c r="B661" s="28"/>
      <c r="C661" s="28"/>
      <c r="D661" s="31"/>
      <c r="E661" s="28"/>
      <c r="F661" s="28"/>
      <c r="G661" s="28"/>
      <c r="H661" s="28"/>
      <c r="I661" s="28"/>
      <c r="J661" s="28"/>
      <c r="K661" s="28"/>
      <c r="L661" s="28"/>
      <c r="M661" s="28"/>
      <c r="N661" s="28"/>
      <c r="O661" s="28"/>
      <c r="P661" s="28"/>
      <c r="Q661" s="28"/>
      <c r="R661" s="28"/>
      <c r="S661" s="28"/>
      <c r="T661" s="28"/>
      <c r="U661" s="28"/>
    </row>
    <row r="662" spans="1:21" ht="11.25" customHeight="1" x14ac:dyDescent="0.2">
      <c r="A662" s="28"/>
      <c r="B662" s="28"/>
      <c r="C662" s="28"/>
      <c r="D662" s="31"/>
      <c r="E662" s="28"/>
      <c r="F662" s="28"/>
      <c r="G662" s="28"/>
      <c r="H662" s="28"/>
      <c r="I662" s="28"/>
      <c r="J662" s="28"/>
      <c r="K662" s="28"/>
      <c r="L662" s="28"/>
      <c r="M662" s="28"/>
      <c r="N662" s="28"/>
      <c r="O662" s="28"/>
      <c r="P662" s="28"/>
      <c r="Q662" s="28"/>
      <c r="R662" s="28"/>
      <c r="S662" s="28"/>
      <c r="T662" s="28"/>
      <c r="U662" s="28"/>
    </row>
    <row r="663" spans="1:21" ht="11.25" customHeight="1" x14ac:dyDescent="0.2">
      <c r="A663" s="28"/>
      <c r="B663" s="28"/>
      <c r="C663" s="28"/>
      <c r="D663" s="31"/>
      <c r="E663" s="28"/>
      <c r="F663" s="28"/>
      <c r="G663" s="28"/>
      <c r="H663" s="28"/>
      <c r="I663" s="28"/>
      <c r="J663" s="28"/>
      <c r="K663" s="28"/>
      <c r="L663" s="28"/>
      <c r="M663" s="28"/>
      <c r="N663" s="28"/>
      <c r="O663" s="28"/>
      <c r="P663" s="28"/>
      <c r="Q663" s="28"/>
      <c r="R663" s="28"/>
      <c r="S663" s="28"/>
      <c r="T663" s="28"/>
      <c r="U663" s="28"/>
    </row>
    <row r="664" spans="1:21" ht="11.25" customHeight="1" x14ac:dyDescent="0.2">
      <c r="A664" s="28"/>
      <c r="B664" s="28"/>
      <c r="C664" s="28"/>
      <c r="D664" s="31"/>
      <c r="E664" s="28"/>
      <c r="F664" s="28"/>
      <c r="G664" s="28"/>
      <c r="H664" s="28"/>
      <c r="I664" s="28"/>
      <c r="J664" s="28"/>
      <c r="K664" s="28"/>
      <c r="L664" s="28"/>
      <c r="M664" s="28"/>
      <c r="N664" s="28"/>
      <c r="O664" s="28"/>
      <c r="P664" s="28"/>
      <c r="Q664" s="28"/>
      <c r="R664" s="28"/>
      <c r="S664" s="28"/>
      <c r="T664" s="28"/>
      <c r="U664" s="28"/>
    </row>
    <row r="665" spans="1:21" ht="11.25" customHeight="1" x14ac:dyDescent="0.2">
      <c r="A665" s="28"/>
      <c r="B665" s="28"/>
      <c r="C665" s="28"/>
      <c r="D665" s="31"/>
      <c r="E665" s="28"/>
      <c r="F665" s="28"/>
      <c r="G665" s="28"/>
      <c r="H665" s="28"/>
      <c r="I665" s="28"/>
      <c r="J665" s="28"/>
      <c r="K665" s="28"/>
      <c r="L665" s="28"/>
      <c r="M665" s="28"/>
      <c r="N665" s="28"/>
      <c r="O665" s="28"/>
      <c r="P665" s="28"/>
      <c r="Q665" s="28"/>
      <c r="R665" s="28"/>
      <c r="S665" s="28"/>
      <c r="T665" s="28"/>
      <c r="U665" s="28"/>
    </row>
    <row r="666" spans="1:21" ht="11.25" customHeight="1" x14ac:dyDescent="0.2">
      <c r="A666" s="28"/>
      <c r="B666" s="28"/>
      <c r="C666" s="28"/>
      <c r="D666" s="31"/>
      <c r="E666" s="28"/>
      <c r="F666" s="28"/>
      <c r="G666" s="28"/>
      <c r="H666" s="28"/>
      <c r="I666" s="28"/>
      <c r="J666" s="28"/>
      <c r="K666" s="28"/>
      <c r="L666" s="28"/>
      <c r="M666" s="28"/>
      <c r="N666" s="28"/>
      <c r="O666" s="28"/>
      <c r="P666" s="28"/>
      <c r="Q666" s="28"/>
      <c r="R666" s="28"/>
      <c r="S666" s="28"/>
      <c r="T666" s="28"/>
      <c r="U666" s="28"/>
    </row>
    <row r="667" spans="1:21" ht="11.25" customHeight="1" x14ac:dyDescent="0.2">
      <c r="A667" s="28"/>
      <c r="B667" s="28"/>
      <c r="C667" s="28"/>
      <c r="D667" s="31"/>
      <c r="E667" s="28"/>
      <c r="F667" s="28"/>
      <c r="G667" s="28"/>
      <c r="H667" s="28"/>
      <c r="I667" s="28"/>
      <c r="J667" s="28"/>
      <c r="K667" s="28"/>
      <c r="L667" s="28"/>
      <c r="M667" s="28"/>
      <c r="N667" s="28"/>
      <c r="O667" s="28"/>
      <c r="P667" s="28"/>
      <c r="Q667" s="28"/>
      <c r="R667" s="28"/>
      <c r="S667" s="28"/>
      <c r="T667" s="28"/>
      <c r="U667" s="28"/>
    </row>
    <row r="668" spans="1:21" ht="11.25" customHeight="1" x14ac:dyDescent="0.2">
      <c r="A668" s="28"/>
      <c r="B668" s="28"/>
      <c r="C668" s="28"/>
      <c r="D668" s="31"/>
      <c r="E668" s="28"/>
      <c r="F668" s="28"/>
      <c r="G668" s="28"/>
      <c r="H668" s="28"/>
      <c r="I668" s="28"/>
      <c r="J668" s="28"/>
      <c r="K668" s="28"/>
      <c r="L668" s="28"/>
      <c r="M668" s="28"/>
      <c r="N668" s="28"/>
      <c r="O668" s="28"/>
      <c r="P668" s="28"/>
      <c r="Q668" s="28"/>
      <c r="R668" s="28"/>
      <c r="S668" s="28"/>
      <c r="T668" s="28"/>
      <c r="U668" s="28"/>
    </row>
    <row r="669" spans="1:21" ht="11.25" customHeight="1" x14ac:dyDescent="0.2">
      <c r="A669" s="28"/>
      <c r="B669" s="28"/>
      <c r="C669" s="28"/>
      <c r="D669" s="31"/>
      <c r="E669" s="28"/>
      <c r="F669" s="28"/>
      <c r="G669" s="28"/>
      <c r="H669" s="28"/>
      <c r="I669" s="28"/>
      <c r="J669" s="28"/>
      <c r="K669" s="28"/>
      <c r="L669" s="28"/>
      <c r="M669" s="28"/>
      <c r="N669" s="28"/>
      <c r="O669" s="28"/>
      <c r="P669" s="28"/>
      <c r="Q669" s="28"/>
      <c r="R669" s="28"/>
      <c r="S669" s="28"/>
      <c r="T669" s="28"/>
      <c r="U669" s="28"/>
    </row>
    <row r="670" spans="1:21" ht="11.25" customHeight="1" x14ac:dyDescent="0.2">
      <c r="A670" s="28"/>
      <c r="B670" s="28"/>
      <c r="C670" s="28"/>
      <c r="D670" s="31"/>
      <c r="E670" s="28"/>
      <c r="F670" s="28"/>
      <c r="G670" s="28"/>
      <c r="H670" s="28"/>
      <c r="I670" s="28"/>
      <c r="J670" s="28"/>
      <c r="K670" s="28"/>
      <c r="L670" s="28"/>
      <c r="M670" s="28"/>
      <c r="N670" s="28"/>
      <c r="O670" s="28"/>
      <c r="P670" s="28"/>
      <c r="Q670" s="28"/>
      <c r="R670" s="28"/>
      <c r="S670" s="28"/>
      <c r="T670" s="28"/>
      <c r="U670" s="28"/>
    </row>
    <row r="671" spans="1:21" ht="11.25" customHeight="1" x14ac:dyDescent="0.2">
      <c r="A671" s="28"/>
      <c r="B671" s="28"/>
      <c r="C671" s="28"/>
      <c r="D671" s="31"/>
      <c r="E671" s="28"/>
      <c r="F671" s="28"/>
      <c r="G671" s="28"/>
      <c r="H671" s="28"/>
      <c r="I671" s="28"/>
      <c r="J671" s="28"/>
      <c r="K671" s="28"/>
      <c r="L671" s="28"/>
      <c r="M671" s="28"/>
      <c r="N671" s="28"/>
      <c r="O671" s="28"/>
      <c r="P671" s="28"/>
      <c r="Q671" s="28"/>
      <c r="R671" s="28"/>
      <c r="S671" s="28"/>
      <c r="T671" s="28"/>
      <c r="U671" s="28"/>
    </row>
    <row r="672" spans="1:21" ht="11.25" customHeight="1" x14ac:dyDescent="0.2">
      <c r="A672" s="28"/>
      <c r="B672" s="28"/>
      <c r="C672" s="28"/>
      <c r="D672" s="31"/>
      <c r="E672" s="28"/>
      <c r="F672" s="28"/>
      <c r="G672" s="28"/>
      <c r="H672" s="28"/>
      <c r="I672" s="28"/>
      <c r="J672" s="28"/>
      <c r="K672" s="28"/>
      <c r="L672" s="28"/>
      <c r="M672" s="28"/>
      <c r="N672" s="28"/>
      <c r="O672" s="28"/>
      <c r="P672" s="28"/>
      <c r="Q672" s="28"/>
      <c r="R672" s="28"/>
      <c r="S672" s="28"/>
      <c r="T672" s="28"/>
      <c r="U672" s="28"/>
    </row>
    <row r="673" spans="1:21" ht="11.25" customHeight="1" x14ac:dyDescent="0.2">
      <c r="A673" s="28"/>
      <c r="B673" s="28"/>
      <c r="C673" s="28"/>
      <c r="D673" s="31"/>
      <c r="E673" s="28"/>
      <c r="F673" s="28"/>
      <c r="G673" s="28"/>
      <c r="H673" s="28"/>
      <c r="I673" s="28"/>
      <c r="J673" s="28"/>
      <c r="K673" s="28"/>
      <c r="L673" s="28"/>
      <c r="M673" s="28"/>
      <c r="N673" s="28"/>
      <c r="O673" s="28"/>
      <c r="P673" s="28"/>
      <c r="Q673" s="28"/>
      <c r="R673" s="28"/>
      <c r="S673" s="28"/>
      <c r="T673" s="28"/>
      <c r="U673" s="28"/>
    </row>
    <row r="674" spans="1:21" ht="11.25" customHeight="1" x14ac:dyDescent="0.2">
      <c r="A674" s="28"/>
      <c r="B674" s="28"/>
      <c r="C674" s="28"/>
      <c r="D674" s="31"/>
      <c r="E674" s="28"/>
      <c r="F674" s="28"/>
      <c r="G674" s="28"/>
      <c r="H674" s="28"/>
      <c r="I674" s="28"/>
      <c r="J674" s="28"/>
      <c r="K674" s="28"/>
      <c r="L674" s="28"/>
      <c r="M674" s="28"/>
      <c r="N674" s="28"/>
      <c r="O674" s="28"/>
      <c r="P674" s="28"/>
      <c r="Q674" s="28"/>
      <c r="R674" s="28"/>
      <c r="S674" s="28"/>
      <c r="T674" s="28"/>
      <c r="U674" s="28"/>
    </row>
    <row r="675" spans="1:21" ht="11.25" customHeight="1" x14ac:dyDescent="0.2">
      <c r="A675" s="28"/>
      <c r="B675" s="28"/>
      <c r="C675" s="28"/>
      <c r="D675" s="31"/>
      <c r="E675" s="28"/>
      <c r="F675" s="28"/>
      <c r="G675" s="28"/>
      <c r="H675" s="28"/>
      <c r="I675" s="28"/>
      <c r="J675" s="28"/>
      <c r="K675" s="28"/>
      <c r="L675" s="28"/>
      <c r="M675" s="28"/>
      <c r="N675" s="28"/>
      <c r="O675" s="28"/>
      <c r="P675" s="28"/>
      <c r="Q675" s="28"/>
      <c r="R675" s="28"/>
      <c r="S675" s="28"/>
      <c r="T675" s="28"/>
      <c r="U675" s="28"/>
    </row>
    <row r="676" spans="1:21" ht="11.25" customHeight="1" x14ac:dyDescent="0.2">
      <c r="A676" s="28"/>
      <c r="B676" s="28"/>
      <c r="C676" s="28"/>
      <c r="D676" s="31"/>
      <c r="E676" s="28"/>
      <c r="F676" s="28"/>
      <c r="G676" s="28"/>
      <c r="H676" s="28"/>
      <c r="I676" s="28"/>
      <c r="J676" s="28"/>
      <c r="K676" s="28"/>
      <c r="L676" s="28"/>
      <c r="M676" s="28"/>
      <c r="N676" s="28"/>
      <c r="O676" s="28"/>
      <c r="P676" s="28"/>
      <c r="Q676" s="28"/>
      <c r="R676" s="28"/>
      <c r="S676" s="28"/>
      <c r="T676" s="28"/>
      <c r="U676" s="28"/>
    </row>
    <row r="677" spans="1:21" ht="11.25" customHeight="1" x14ac:dyDescent="0.2">
      <c r="A677" s="28"/>
      <c r="B677" s="28"/>
      <c r="C677" s="28"/>
      <c r="D677" s="31"/>
      <c r="E677" s="28"/>
      <c r="F677" s="28"/>
      <c r="G677" s="28"/>
      <c r="H677" s="28"/>
      <c r="I677" s="28"/>
      <c r="J677" s="28"/>
      <c r="K677" s="28"/>
      <c r="L677" s="28"/>
      <c r="M677" s="28"/>
      <c r="N677" s="28"/>
      <c r="O677" s="28"/>
      <c r="P677" s="28"/>
      <c r="Q677" s="28"/>
      <c r="R677" s="28"/>
      <c r="S677" s="28"/>
      <c r="T677" s="28"/>
      <c r="U677" s="28"/>
    </row>
    <row r="678" spans="1:21" ht="11.25" customHeight="1" x14ac:dyDescent="0.2">
      <c r="A678" s="28"/>
      <c r="B678" s="28"/>
      <c r="C678" s="28"/>
      <c r="D678" s="31"/>
      <c r="E678" s="28"/>
      <c r="F678" s="28"/>
      <c r="G678" s="28"/>
      <c r="H678" s="28"/>
      <c r="I678" s="28"/>
      <c r="J678" s="28"/>
      <c r="K678" s="28"/>
      <c r="L678" s="28"/>
      <c r="M678" s="28"/>
      <c r="N678" s="28"/>
      <c r="O678" s="28"/>
      <c r="P678" s="28"/>
      <c r="Q678" s="28"/>
      <c r="R678" s="28"/>
      <c r="S678" s="28"/>
      <c r="T678" s="28"/>
      <c r="U678" s="28"/>
    </row>
    <row r="679" spans="1:21" ht="11.25" customHeight="1" x14ac:dyDescent="0.2">
      <c r="A679" s="28"/>
      <c r="B679" s="28"/>
      <c r="C679" s="28"/>
      <c r="D679" s="31"/>
      <c r="E679" s="28"/>
      <c r="F679" s="28"/>
      <c r="G679" s="28"/>
      <c r="H679" s="28"/>
      <c r="I679" s="28"/>
      <c r="J679" s="28"/>
      <c r="K679" s="28"/>
      <c r="L679" s="28"/>
      <c r="M679" s="28"/>
      <c r="N679" s="28"/>
      <c r="O679" s="28"/>
      <c r="P679" s="28"/>
      <c r="Q679" s="28"/>
      <c r="R679" s="28"/>
      <c r="S679" s="28"/>
      <c r="T679" s="28"/>
      <c r="U679" s="28"/>
    </row>
    <row r="680" spans="1:21" ht="11.25" customHeight="1" x14ac:dyDescent="0.2">
      <c r="A680" s="28"/>
      <c r="B680" s="28"/>
      <c r="C680" s="28"/>
      <c r="D680" s="31"/>
      <c r="E680" s="28"/>
      <c r="F680" s="28"/>
      <c r="G680" s="28"/>
      <c r="H680" s="28"/>
      <c r="I680" s="28"/>
      <c r="J680" s="28"/>
      <c r="K680" s="28"/>
      <c r="L680" s="28"/>
      <c r="M680" s="28"/>
      <c r="N680" s="28"/>
      <c r="O680" s="28"/>
      <c r="P680" s="28"/>
      <c r="Q680" s="28"/>
      <c r="R680" s="28"/>
      <c r="S680" s="28"/>
      <c r="T680" s="28"/>
      <c r="U680" s="28"/>
    </row>
    <row r="681" spans="1:21" ht="11.25" customHeight="1" x14ac:dyDescent="0.2">
      <c r="A681" s="28"/>
      <c r="B681" s="28"/>
      <c r="C681" s="28"/>
      <c r="D681" s="31"/>
      <c r="E681" s="28"/>
      <c r="F681" s="28"/>
      <c r="G681" s="28"/>
      <c r="H681" s="28"/>
      <c r="I681" s="28"/>
      <c r="J681" s="28"/>
      <c r="K681" s="28"/>
      <c r="L681" s="28"/>
      <c r="M681" s="28"/>
      <c r="N681" s="28"/>
      <c r="O681" s="28"/>
      <c r="P681" s="28"/>
      <c r="Q681" s="28"/>
      <c r="R681" s="28"/>
      <c r="S681" s="28"/>
      <c r="T681" s="28"/>
      <c r="U681" s="28"/>
    </row>
    <row r="682" spans="1:21" ht="11.25" customHeight="1" x14ac:dyDescent="0.2">
      <c r="A682" s="28"/>
      <c r="B682" s="28"/>
      <c r="C682" s="28"/>
      <c r="D682" s="31"/>
      <c r="E682" s="28"/>
      <c r="F682" s="28"/>
      <c r="G682" s="28"/>
      <c r="H682" s="28"/>
      <c r="I682" s="28"/>
      <c r="J682" s="28"/>
      <c r="K682" s="28"/>
      <c r="L682" s="28"/>
      <c r="M682" s="28"/>
      <c r="N682" s="28"/>
      <c r="O682" s="28"/>
      <c r="P682" s="28"/>
      <c r="Q682" s="28"/>
      <c r="R682" s="28"/>
      <c r="S682" s="28"/>
      <c r="T682" s="28"/>
      <c r="U682" s="28"/>
    </row>
    <row r="683" spans="1:21" ht="11.25" customHeight="1" x14ac:dyDescent="0.2">
      <c r="A683" s="28"/>
      <c r="B683" s="28"/>
      <c r="C683" s="28"/>
      <c r="D683" s="31"/>
      <c r="E683" s="28"/>
      <c r="F683" s="28"/>
      <c r="G683" s="28"/>
      <c r="H683" s="28"/>
      <c r="I683" s="28"/>
      <c r="J683" s="28"/>
      <c r="K683" s="28"/>
      <c r="L683" s="28"/>
      <c r="M683" s="28"/>
      <c r="N683" s="28"/>
      <c r="O683" s="28"/>
      <c r="P683" s="28"/>
      <c r="Q683" s="28"/>
      <c r="R683" s="28"/>
      <c r="S683" s="28"/>
      <c r="T683" s="28"/>
      <c r="U683" s="28"/>
    </row>
    <row r="684" spans="1:21" ht="11.25" customHeight="1" x14ac:dyDescent="0.2">
      <c r="A684" s="28"/>
      <c r="B684" s="28"/>
      <c r="C684" s="28"/>
      <c r="D684" s="31"/>
      <c r="E684" s="28"/>
      <c r="F684" s="28"/>
      <c r="G684" s="28"/>
      <c r="H684" s="28"/>
      <c r="I684" s="28"/>
      <c r="J684" s="28"/>
      <c r="K684" s="28"/>
      <c r="L684" s="28"/>
      <c r="M684" s="28"/>
      <c r="N684" s="28"/>
      <c r="O684" s="28"/>
      <c r="P684" s="28"/>
      <c r="Q684" s="28"/>
      <c r="R684" s="28"/>
      <c r="S684" s="28"/>
      <c r="T684" s="28"/>
      <c r="U684" s="28"/>
    </row>
    <row r="685" spans="1:21" ht="11.25" customHeight="1" x14ac:dyDescent="0.2">
      <c r="A685" s="28"/>
      <c r="B685" s="28"/>
      <c r="C685" s="28"/>
      <c r="D685" s="31"/>
      <c r="E685" s="28"/>
      <c r="F685" s="28"/>
      <c r="G685" s="28"/>
      <c r="H685" s="28"/>
      <c r="I685" s="28"/>
      <c r="J685" s="28"/>
      <c r="K685" s="28"/>
      <c r="L685" s="28"/>
      <c r="M685" s="28"/>
      <c r="N685" s="28"/>
      <c r="O685" s="28"/>
      <c r="P685" s="28"/>
      <c r="Q685" s="28"/>
      <c r="R685" s="28"/>
      <c r="S685" s="28"/>
      <c r="T685" s="28"/>
      <c r="U685" s="28"/>
    </row>
    <row r="686" spans="1:21" ht="11.25" customHeight="1" x14ac:dyDescent="0.2">
      <c r="A686" s="28"/>
      <c r="B686" s="28"/>
      <c r="C686" s="28"/>
      <c r="D686" s="31"/>
      <c r="E686" s="28"/>
      <c r="F686" s="28"/>
      <c r="G686" s="28"/>
      <c r="H686" s="28"/>
      <c r="I686" s="28"/>
      <c r="J686" s="28"/>
      <c r="K686" s="28"/>
      <c r="L686" s="28"/>
      <c r="M686" s="28"/>
      <c r="N686" s="28"/>
      <c r="O686" s="28"/>
      <c r="P686" s="28"/>
      <c r="Q686" s="28"/>
      <c r="R686" s="28"/>
      <c r="S686" s="28"/>
      <c r="T686" s="28"/>
      <c r="U686" s="28"/>
    </row>
    <row r="687" spans="1:21" ht="11.25" customHeight="1" x14ac:dyDescent="0.2">
      <c r="A687" s="28"/>
      <c r="B687" s="28"/>
      <c r="C687" s="28"/>
      <c r="D687" s="31"/>
      <c r="E687" s="28"/>
      <c r="F687" s="28"/>
      <c r="G687" s="28"/>
      <c r="H687" s="28"/>
      <c r="I687" s="28"/>
      <c r="J687" s="28"/>
      <c r="K687" s="28"/>
      <c r="L687" s="28"/>
      <c r="M687" s="28"/>
      <c r="N687" s="28"/>
      <c r="O687" s="28"/>
      <c r="P687" s="28"/>
      <c r="Q687" s="28"/>
      <c r="R687" s="28"/>
      <c r="S687" s="28"/>
      <c r="T687" s="28"/>
      <c r="U687" s="28"/>
    </row>
    <row r="688" spans="1:21" ht="11.25" customHeight="1" x14ac:dyDescent="0.2">
      <c r="A688" s="28"/>
      <c r="B688" s="28"/>
      <c r="C688" s="28"/>
      <c r="D688" s="31"/>
      <c r="E688" s="28"/>
      <c r="F688" s="28"/>
      <c r="G688" s="28"/>
      <c r="H688" s="28"/>
      <c r="I688" s="28"/>
      <c r="J688" s="28"/>
      <c r="K688" s="28"/>
      <c r="L688" s="28"/>
      <c r="M688" s="28"/>
      <c r="N688" s="28"/>
      <c r="O688" s="28"/>
      <c r="P688" s="28"/>
      <c r="Q688" s="28"/>
      <c r="R688" s="28"/>
      <c r="S688" s="28"/>
      <c r="T688" s="28"/>
      <c r="U688" s="28"/>
    </row>
    <row r="689" spans="1:21" ht="11.25" customHeight="1" x14ac:dyDescent="0.2">
      <c r="A689" s="28"/>
      <c r="B689" s="28"/>
      <c r="C689" s="28"/>
      <c r="D689" s="31"/>
      <c r="E689" s="28"/>
      <c r="F689" s="28"/>
      <c r="G689" s="28"/>
      <c r="H689" s="28"/>
      <c r="I689" s="28"/>
      <c r="J689" s="28"/>
      <c r="K689" s="28"/>
      <c r="L689" s="28"/>
      <c r="M689" s="28"/>
      <c r="N689" s="28"/>
      <c r="O689" s="28"/>
      <c r="P689" s="28"/>
      <c r="Q689" s="28"/>
      <c r="R689" s="28"/>
      <c r="S689" s="28"/>
      <c r="T689" s="28"/>
      <c r="U689" s="28"/>
    </row>
    <row r="690" spans="1:21" ht="11.25" customHeight="1" x14ac:dyDescent="0.2">
      <c r="A690" s="28"/>
      <c r="B690" s="28"/>
      <c r="C690" s="28"/>
      <c r="D690" s="31"/>
      <c r="E690" s="28"/>
      <c r="F690" s="28"/>
      <c r="G690" s="28"/>
      <c r="H690" s="28"/>
      <c r="I690" s="28"/>
      <c r="J690" s="28"/>
      <c r="K690" s="28"/>
      <c r="L690" s="28"/>
      <c r="M690" s="28"/>
      <c r="N690" s="28"/>
      <c r="O690" s="28"/>
      <c r="P690" s="28"/>
      <c r="Q690" s="28"/>
      <c r="R690" s="28"/>
      <c r="S690" s="28"/>
      <c r="T690" s="28"/>
      <c r="U690" s="28"/>
    </row>
    <row r="691" spans="1:21" ht="11.25" customHeight="1" x14ac:dyDescent="0.2">
      <c r="A691" s="28"/>
      <c r="B691" s="28"/>
      <c r="C691" s="28"/>
      <c r="D691" s="31"/>
      <c r="E691" s="28"/>
      <c r="F691" s="28"/>
      <c r="G691" s="28"/>
      <c r="H691" s="28"/>
      <c r="I691" s="28"/>
      <c r="J691" s="28"/>
      <c r="K691" s="28"/>
      <c r="L691" s="28"/>
      <c r="M691" s="28"/>
      <c r="N691" s="28"/>
      <c r="O691" s="28"/>
      <c r="P691" s="28"/>
      <c r="Q691" s="28"/>
      <c r="R691" s="28"/>
      <c r="S691" s="28"/>
      <c r="T691" s="28"/>
      <c r="U691" s="28"/>
    </row>
    <row r="692" spans="1:21" ht="11.25" customHeight="1" x14ac:dyDescent="0.2">
      <c r="A692" s="28"/>
      <c r="B692" s="28"/>
      <c r="C692" s="28"/>
      <c r="D692" s="31"/>
      <c r="E692" s="28"/>
      <c r="F692" s="28"/>
      <c r="G692" s="28"/>
      <c r="H692" s="28"/>
      <c r="I692" s="28"/>
      <c r="J692" s="28"/>
      <c r="K692" s="28"/>
      <c r="L692" s="28"/>
      <c r="M692" s="28"/>
      <c r="N692" s="28"/>
      <c r="O692" s="28"/>
      <c r="P692" s="28"/>
      <c r="Q692" s="28"/>
      <c r="R692" s="28"/>
      <c r="S692" s="28"/>
      <c r="T692" s="28"/>
      <c r="U692" s="28"/>
    </row>
    <row r="693" spans="1:21" ht="11.25" customHeight="1" x14ac:dyDescent="0.2">
      <c r="A693" s="28"/>
      <c r="B693" s="28"/>
      <c r="C693" s="28"/>
      <c r="D693" s="31"/>
      <c r="E693" s="28"/>
      <c r="F693" s="28"/>
      <c r="G693" s="28"/>
      <c r="H693" s="28"/>
      <c r="I693" s="28"/>
      <c r="J693" s="28"/>
      <c r="K693" s="28"/>
      <c r="L693" s="28"/>
      <c r="M693" s="28"/>
      <c r="N693" s="28"/>
      <c r="O693" s="28"/>
      <c r="P693" s="28"/>
      <c r="Q693" s="28"/>
      <c r="R693" s="28"/>
      <c r="S693" s="28"/>
      <c r="T693" s="28"/>
      <c r="U693" s="28"/>
    </row>
    <row r="694" spans="1:21" ht="11.25" customHeight="1" x14ac:dyDescent="0.2">
      <c r="A694" s="28"/>
      <c r="B694" s="28"/>
      <c r="C694" s="28"/>
      <c r="D694" s="31"/>
      <c r="E694" s="28"/>
      <c r="F694" s="28"/>
      <c r="G694" s="28"/>
      <c r="H694" s="28"/>
      <c r="I694" s="28"/>
      <c r="J694" s="28"/>
      <c r="K694" s="28"/>
      <c r="L694" s="28"/>
      <c r="M694" s="28"/>
      <c r="N694" s="28"/>
      <c r="O694" s="28"/>
      <c r="P694" s="28"/>
      <c r="Q694" s="28"/>
      <c r="R694" s="28"/>
      <c r="S694" s="28"/>
      <c r="T694" s="28"/>
      <c r="U694" s="28"/>
    </row>
    <row r="695" spans="1:21" ht="11.25" customHeight="1" x14ac:dyDescent="0.2">
      <c r="A695" s="28"/>
      <c r="B695" s="28"/>
      <c r="C695" s="28"/>
      <c r="D695" s="31"/>
      <c r="E695" s="28"/>
      <c r="F695" s="28"/>
      <c r="G695" s="28"/>
      <c r="H695" s="28"/>
      <c r="I695" s="28"/>
      <c r="J695" s="28"/>
      <c r="K695" s="28"/>
      <c r="L695" s="28"/>
      <c r="M695" s="28"/>
      <c r="N695" s="28"/>
      <c r="O695" s="28"/>
      <c r="P695" s="28"/>
      <c r="Q695" s="28"/>
      <c r="R695" s="28"/>
      <c r="S695" s="28"/>
      <c r="T695" s="28"/>
      <c r="U695" s="28"/>
    </row>
    <row r="696" spans="1:21" ht="11.25" customHeight="1" x14ac:dyDescent="0.2">
      <c r="A696" s="28"/>
      <c r="B696" s="28"/>
      <c r="C696" s="28"/>
      <c r="D696" s="31"/>
      <c r="E696" s="28"/>
      <c r="F696" s="28"/>
      <c r="G696" s="28"/>
      <c r="H696" s="28"/>
      <c r="I696" s="28"/>
      <c r="J696" s="28"/>
      <c r="K696" s="28"/>
      <c r="L696" s="28"/>
      <c r="M696" s="28"/>
      <c r="N696" s="28"/>
      <c r="O696" s="28"/>
      <c r="P696" s="28"/>
      <c r="Q696" s="28"/>
      <c r="R696" s="28"/>
      <c r="S696" s="28"/>
      <c r="T696" s="28"/>
      <c r="U696" s="28"/>
    </row>
    <row r="697" spans="1:21" ht="11.25" customHeight="1" x14ac:dyDescent="0.2">
      <c r="A697" s="28"/>
      <c r="B697" s="28"/>
      <c r="C697" s="28"/>
      <c r="D697" s="31"/>
      <c r="E697" s="28"/>
      <c r="F697" s="28"/>
      <c r="G697" s="28"/>
      <c r="H697" s="28"/>
      <c r="I697" s="28"/>
      <c r="J697" s="28"/>
      <c r="K697" s="28"/>
      <c r="L697" s="28"/>
      <c r="M697" s="28"/>
      <c r="N697" s="28"/>
      <c r="O697" s="28"/>
      <c r="P697" s="28"/>
      <c r="Q697" s="28"/>
      <c r="R697" s="28"/>
      <c r="S697" s="28"/>
      <c r="T697" s="28"/>
      <c r="U697" s="28"/>
    </row>
    <row r="698" spans="1:21" ht="11.25" customHeight="1" x14ac:dyDescent="0.2">
      <c r="A698" s="28"/>
      <c r="B698" s="28"/>
      <c r="C698" s="28"/>
      <c r="D698" s="31"/>
      <c r="E698" s="28"/>
      <c r="F698" s="28"/>
      <c r="G698" s="28"/>
      <c r="H698" s="28"/>
      <c r="I698" s="28"/>
      <c r="J698" s="28"/>
      <c r="K698" s="28"/>
      <c r="L698" s="28"/>
      <c r="M698" s="28"/>
      <c r="N698" s="28"/>
      <c r="O698" s="28"/>
      <c r="P698" s="28"/>
      <c r="Q698" s="28"/>
      <c r="R698" s="28"/>
      <c r="S698" s="28"/>
      <c r="T698" s="28"/>
      <c r="U698" s="28"/>
    </row>
    <row r="699" spans="1:21" ht="11.25" customHeight="1" x14ac:dyDescent="0.2">
      <c r="A699" s="28"/>
      <c r="B699" s="28"/>
      <c r="C699" s="28"/>
      <c r="D699" s="31"/>
      <c r="E699" s="28"/>
      <c r="F699" s="28"/>
      <c r="G699" s="28"/>
      <c r="H699" s="28"/>
      <c r="I699" s="28"/>
      <c r="J699" s="28"/>
      <c r="K699" s="28"/>
      <c r="L699" s="28"/>
      <c r="M699" s="28"/>
      <c r="N699" s="28"/>
      <c r="O699" s="28"/>
      <c r="P699" s="28"/>
      <c r="Q699" s="28"/>
      <c r="R699" s="28"/>
      <c r="S699" s="28"/>
      <c r="T699" s="28"/>
      <c r="U699" s="28"/>
    </row>
    <row r="700" spans="1:21" ht="11.25" customHeight="1" x14ac:dyDescent="0.2">
      <c r="A700" s="28"/>
      <c r="B700" s="28"/>
      <c r="C700" s="28"/>
      <c r="D700" s="31"/>
      <c r="E700" s="28"/>
      <c r="F700" s="28"/>
      <c r="G700" s="28"/>
      <c r="H700" s="28"/>
      <c r="I700" s="28"/>
      <c r="J700" s="28"/>
      <c r="K700" s="28"/>
      <c r="L700" s="28"/>
      <c r="M700" s="28"/>
      <c r="N700" s="28"/>
      <c r="O700" s="28"/>
      <c r="P700" s="28"/>
      <c r="Q700" s="28"/>
      <c r="R700" s="28"/>
      <c r="S700" s="28"/>
      <c r="T700" s="28"/>
      <c r="U700" s="28"/>
    </row>
    <row r="701" spans="1:21" ht="11.25" customHeight="1" x14ac:dyDescent="0.2">
      <c r="A701" s="28"/>
      <c r="B701" s="28"/>
      <c r="C701" s="28"/>
      <c r="D701" s="31"/>
      <c r="E701" s="28"/>
      <c r="F701" s="28"/>
      <c r="G701" s="28"/>
      <c r="H701" s="28"/>
      <c r="I701" s="28"/>
      <c r="J701" s="28"/>
      <c r="K701" s="28"/>
      <c r="L701" s="28"/>
      <c r="M701" s="28"/>
      <c r="N701" s="28"/>
      <c r="O701" s="28"/>
      <c r="P701" s="28"/>
      <c r="Q701" s="28"/>
      <c r="R701" s="28"/>
      <c r="S701" s="28"/>
      <c r="T701" s="28"/>
      <c r="U701" s="28"/>
    </row>
    <row r="702" spans="1:21" ht="11.25" customHeight="1" x14ac:dyDescent="0.2">
      <c r="A702" s="28"/>
      <c r="B702" s="28"/>
      <c r="C702" s="28"/>
      <c r="D702" s="31"/>
      <c r="E702" s="28"/>
      <c r="F702" s="28"/>
      <c r="G702" s="28"/>
      <c r="H702" s="28"/>
      <c r="I702" s="28"/>
      <c r="J702" s="28"/>
      <c r="K702" s="28"/>
      <c r="L702" s="28"/>
      <c r="M702" s="28"/>
      <c r="N702" s="28"/>
      <c r="O702" s="28"/>
      <c r="P702" s="28"/>
      <c r="Q702" s="28"/>
      <c r="R702" s="28"/>
      <c r="S702" s="28"/>
      <c r="T702" s="28"/>
      <c r="U702" s="28"/>
    </row>
    <row r="703" spans="1:21" ht="11.25" customHeight="1" x14ac:dyDescent="0.2">
      <c r="A703" s="28"/>
      <c r="B703" s="28"/>
      <c r="C703" s="28"/>
      <c r="D703" s="31"/>
      <c r="E703" s="28"/>
      <c r="F703" s="28"/>
      <c r="G703" s="28"/>
      <c r="H703" s="28"/>
      <c r="I703" s="28"/>
      <c r="J703" s="28"/>
      <c r="K703" s="28"/>
      <c r="L703" s="28"/>
      <c r="M703" s="28"/>
      <c r="N703" s="28"/>
      <c r="O703" s="28"/>
      <c r="P703" s="28"/>
      <c r="Q703" s="28"/>
      <c r="R703" s="28"/>
      <c r="S703" s="28"/>
      <c r="T703" s="28"/>
      <c r="U703" s="28"/>
    </row>
    <row r="704" spans="1:21" ht="11.25" customHeight="1" x14ac:dyDescent="0.2">
      <c r="A704" s="28"/>
      <c r="B704" s="28"/>
      <c r="C704" s="28"/>
      <c r="D704" s="31"/>
      <c r="E704" s="28"/>
      <c r="F704" s="28"/>
      <c r="G704" s="28"/>
      <c r="H704" s="28"/>
      <c r="I704" s="28"/>
      <c r="J704" s="28"/>
      <c r="K704" s="28"/>
      <c r="L704" s="28"/>
      <c r="M704" s="28"/>
      <c r="N704" s="28"/>
      <c r="O704" s="28"/>
      <c r="P704" s="28"/>
      <c r="Q704" s="28"/>
      <c r="R704" s="28"/>
      <c r="S704" s="28"/>
      <c r="T704" s="28"/>
      <c r="U704" s="28"/>
    </row>
    <row r="705" spans="1:21" ht="11.25" customHeight="1" x14ac:dyDescent="0.2">
      <c r="A705" s="28"/>
      <c r="B705" s="28"/>
      <c r="C705" s="28"/>
      <c r="D705" s="31"/>
      <c r="E705" s="28"/>
      <c r="F705" s="28"/>
      <c r="G705" s="28"/>
      <c r="H705" s="28"/>
      <c r="I705" s="28"/>
      <c r="J705" s="28"/>
      <c r="K705" s="28"/>
      <c r="L705" s="28"/>
      <c r="M705" s="28"/>
      <c r="N705" s="28"/>
      <c r="O705" s="28"/>
      <c r="P705" s="28"/>
      <c r="Q705" s="28"/>
      <c r="R705" s="28"/>
      <c r="S705" s="28"/>
      <c r="T705" s="28"/>
      <c r="U705" s="28"/>
    </row>
    <row r="706" spans="1:21" ht="11.25" customHeight="1" x14ac:dyDescent="0.2">
      <c r="A706" s="28"/>
      <c r="B706" s="28"/>
      <c r="C706" s="28"/>
      <c r="D706" s="31"/>
      <c r="E706" s="28"/>
      <c r="F706" s="28"/>
      <c r="G706" s="28"/>
      <c r="H706" s="28"/>
      <c r="I706" s="28"/>
      <c r="J706" s="28"/>
      <c r="K706" s="28"/>
      <c r="L706" s="28"/>
      <c r="M706" s="28"/>
      <c r="N706" s="28"/>
      <c r="O706" s="28"/>
      <c r="P706" s="28"/>
      <c r="Q706" s="28"/>
      <c r="R706" s="28"/>
      <c r="S706" s="28"/>
      <c r="T706" s="28"/>
      <c r="U706" s="28"/>
    </row>
    <row r="707" spans="1:21" ht="11.25" customHeight="1" x14ac:dyDescent="0.2">
      <c r="A707" s="28"/>
      <c r="B707" s="28"/>
      <c r="C707" s="28"/>
      <c r="D707" s="31"/>
      <c r="E707" s="28"/>
      <c r="F707" s="28"/>
      <c r="G707" s="28"/>
      <c r="H707" s="28"/>
      <c r="I707" s="28"/>
      <c r="J707" s="28"/>
      <c r="K707" s="28"/>
      <c r="L707" s="28"/>
      <c r="M707" s="28"/>
      <c r="N707" s="28"/>
      <c r="O707" s="28"/>
      <c r="P707" s="28"/>
      <c r="Q707" s="28"/>
      <c r="R707" s="28"/>
      <c r="S707" s="28"/>
      <c r="T707" s="28"/>
      <c r="U707" s="28"/>
    </row>
    <row r="708" spans="1:21" ht="11.25" customHeight="1" x14ac:dyDescent="0.2">
      <c r="A708" s="28"/>
      <c r="B708" s="28"/>
      <c r="C708" s="28"/>
      <c r="D708" s="31"/>
      <c r="E708" s="28"/>
      <c r="F708" s="28"/>
      <c r="G708" s="28"/>
      <c r="H708" s="28"/>
      <c r="I708" s="28"/>
      <c r="J708" s="28"/>
      <c r="K708" s="28"/>
      <c r="L708" s="28"/>
      <c r="M708" s="28"/>
      <c r="N708" s="28"/>
      <c r="O708" s="28"/>
      <c r="P708" s="28"/>
      <c r="Q708" s="28"/>
      <c r="R708" s="28"/>
      <c r="S708" s="28"/>
      <c r="T708" s="28"/>
      <c r="U708" s="28"/>
    </row>
    <row r="709" spans="1:21" ht="11.25" customHeight="1" x14ac:dyDescent="0.2">
      <c r="A709" s="28"/>
      <c r="B709" s="28"/>
      <c r="C709" s="28"/>
      <c r="D709" s="31"/>
      <c r="E709" s="28"/>
      <c r="F709" s="28"/>
      <c r="G709" s="28"/>
      <c r="H709" s="28"/>
      <c r="I709" s="28"/>
      <c r="J709" s="28"/>
      <c r="K709" s="28"/>
      <c r="L709" s="28"/>
      <c r="M709" s="28"/>
      <c r="N709" s="28"/>
      <c r="O709" s="28"/>
      <c r="P709" s="28"/>
      <c r="Q709" s="28"/>
      <c r="R709" s="28"/>
      <c r="S709" s="28"/>
      <c r="T709" s="28"/>
      <c r="U709" s="28"/>
    </row>
    <row r="710" spans="1:21" ht="11.25" customHeight="1" x14ac:dyDescent="0.2">
      <c r="A710" s="28"/>
      <c r="B710" s="28"/>
      <c r="C710" s="28"/>
      <c r="D710" s="31"/>
      <c r="E710" s="28"/>
      <c r="F710" s="28"/>
      <c r="G710" s="28"/>
      <c r="H710" s="28"/>
      <c r="I710" s="28"/>
      <c r="J710" s="28"/>
      <c r="K710" s="28"/>
      <c r="L710" s="28"/>
      <c r="M710" s="28"/>
      <c r="N710" s="28"/>
      <c r="O710" s="28"/>
      <c r="P710" s="28"/>
      <c r="Q710" s="28"/>
      <c r="R710" s="28"/>
      <c r="S710" s="28"/>
      <c r="T710" s="28"/>
      <c r="U710" s="28"/>
    </row>
    <row r="711" spans="1:21" ht="11.25" customHeight="1" x14ac:dyDescent="0.2">
      <c r="A711" s="28"/>
      <c r="B711" s="28"/>
      <c r="C711" s="28"/>
      <c r="D711" s="31"/>
      <c r="E711" s="28"/>
      <c r="F711" s="28"/>
      <c r="G711" s="28"/>
      <c r="H711" s="28"/>
      <c r="I711" s="28"/>
      <c r="J711" s="28"/>
      <c r="K711" s="28"/>
      <c r="L711" s="28"/>
      <c r="M711" s="28"/>
      <c r="N711" s="28"/>
      <c r="O711" s="28"/>
      <c r="P711" s="28"/>
      <c r="Q711" s="28"/>
      <c r="R711" s="28"/>
      <c r="S711" s="28"/>
      <c r="T711" s="28"/>
      <c r="U711" s="28"/>
    </row>
    <row r="712" spans="1:21" ht="11.25" customHeight="1" x14ac:dyDescent="0.2">
      <c r="A712" s="28"/>
      <c r="B712" s="28"/>
      <c r="C712" s="28"/>
      <c r="D712" s="31"/>
      <c r="E712" s="28"/>
      <c r="F712" s="28"/>
      <c r="G712" s="28"/>
      <c r="H712" s="28"/>
      <c r="I712" s="28"/>
      <c r="J712" s="28"/>
      <c r="K712" s="28"/>
      <c r="L712" s="28"/>
      <c r="M712" s="28"/>
      <c r="N712" s="28"/>
      <c r="O712" s="28"/>
      <c r="P712" s="28"/>
      <c r="Q712" s="28"/>
      <c r="R712" s="28"/>
      <c r="S712" s="28"/>
      <c r="T712" s="28"/>
      <c r="U712" s="28"/>
    </row>
    <row r="713" spans="1:21" ht="11.25" customHeight="1" x14ac:dyDescent="0.2">
      <c r="A713" s="28"/>
      <c r="B713" s="28"/>
      <c r="C713" s="28"/>
      <c r="D713" s="31"/>
      <c r="E713" s="28"/>
      <c r="F713" s="28"/>
      <c r="G713" s="28"/>
      <c r="H713" s="28"/>
      <c r="I713" s="28"/>
      <c r="J713" s="28"/>
      <c r="K713" s="28"/>
      <c r="L713" s="28"/>
      <c r="M713" s="28"/>
      <c r="N713" s="28"/>
      <c r="O713" s="28"/>
      <c r="P713" s="28"/>
      <c r="Q713" s="28"/>
      <c r="R713" s="28"/>
      <c r="S713" s="28"/>
      <c r="T713" s="28"/>
      <c r="U713" s="28"/>
    </row>
    <row r="714" spans="1:21" ht="11.25" customHeight="1" x14ac:dyDescent="0.2">
      <c r="A714" s="28"/>
      <c r="B714" s="28"/>
      <c r="C714" s="28"/>
      <c r="D714" s="31"/>
      <c r="E714" s="28"/>
      <c r="F714" s="28"/>
      <c r="G714" s="28"/>
      <c r="H714" s="28"/>
      <c r="I714" s="28"/>
      <c r="J714" s="28"/>
      <c r="K714" s="28"/>
      <c r="L714" s="28"/>
      <c r="M714" s="28"/>
      <c r="N714" s="28"/>
      <c r="O714" s="28"/>
      <c r="P714" s="28"/>
      <c r="Q714" s="28"/>
      <c r="R714" s="28"/>
      <c r="S714" s="28"/>
      <c r="T714" s="28"/>
      <c r="U714" s="28"/>
    </row>
    <row r="715" spans="1:21" ht="11.25" customHeight="1" x14ac:dyDescent="0.2">
      <c r="A715" s="28"/>
      <c r="B715" s="28"/>
      <c r="C715" s="28"/>
      <c r="D715" s="31"/>
      <c r="E715" s="28"/>
      <c r="F715" s="28"/>
      <c r="G715" s="28"/>
      <c r="H715" s="28"/>
      <c r="I715" s="28"/>
      <c r="J715" s="28"/>
      <c r="K715" s="28"/>
      <c r="L715" s="28"/>
      <c r="M715" s="28"/>
      <c r="N715" s="28"/>
      <c r="O715" s="28"/>
      <c r="P715" s="28"/>
      <c r="Q715" s="28"/>
      <c r="R715" s="28"/>
      <c r="S715" s="28"/>
      <c r="T715" s="28"/>
      <c r="U715" s="28"/>
    </row>
    <row r="716" spans="1:21" ht="11.25" customHeight="1" x14ac:dyDescent="0.2">
      <c r="A716" s="28"/>
      <c r="B716" s="28"/>
      <c r="C716" s="28"/>
      <c r="D716" s="31"/>
      <c r="E716" s="28"/>
      <c r="F716" s="28"/>
      <c r="G716" s="28"/>
      <c r="H716" s="28"/>
      <c r="I716" s="28"/>
      <c r="J716" s="28"/>
      <c r="K716" s="28"/>
      <c r="L716" s="28"/>
      <c r="M716" s="28"/>
      <c r="N716" s="28"/>
      <c r="O716" s="28"/>
      <c r="P716" s="28"/>
      <c r="Q716" s="28"/>
      <c r="R716" s="28"/>
      <c r="S716" s="28"/>
      <c r="T716" s="28"/>
      <c r="U716" s="28"/>
    </row>
    <row r="717" spans="1:21" ht="11.25" customHeight="1" x14ac:dyDescent="0.2">
      <c r="A717" s="28"/>
      <c r="B717" s="28"/>
      <c r="C717" s="28"/>
      <c r="D717" s="31"/>
      <c r="E717" s="28"/>
      <c r="F717" s="28"/>
      <c r="G717" s="28"/>
      <c r="H717" s="28"/>
      <c r="I717" s="28"/>
      <c r="J717" s="28"/>
      <c r="K717" s="28"/>
      <c r="L717" s="28"/>
      <c r="M717" s="28"/>
      <c r="N717" s="28"/>
      <c r="O717" s="28"/>
      <c r="P717" s="28"/>
      <c r="Q717" s="28"/>
      <c r="R717" s="28"/>
      <c r="S717" s="28"/>
      <c r="T717" s="28"/>
      <c r="U717" s="28"/>
    </row>
    <row r="718" spans="1:21" ht="11.25" customHeight="1" x14ac:dyDescent="0.2">
      <c r="A718" s="28"/>
      <c r="B718" s="28"/>
      <c r="C718" s="28"/>
      <c r="D718" s="31"/>
      <c r="E718" s="28"/>
      <c r="F718" s="28"/>
      <c r="G718" s="28"/>
      <c r="H718" s="28"/>
      <c r="I718" s="28"/>
      <c r="J718" s="28"/>
      <c r="K718" s="28"/>
      <c r="L718" s="28"/>
      <c r="M718" s="28"/>
      <c r="N718" s="28"/>
      <c r="O718" s="28"/>
      <c r="P718" s="28"/>
      <c r="Q718" s="28"/>
      <c r="R718" s="28"/>
      <c r="S718" s="28"/>
      <c r="T718" s="28"/>
      <c r="U718" s="28"/>
    </row>
    <row r="719" spans="1:21" ht="11.25" customHeight="1" x14ac:dyDescent="0.2">
      <c r="A719" s="28"/>
      <c r="B719" s="28"/>
      <c r="C719" s="28"/>
      <c r="D719" s="31"/>
      <c r="E719" s="28"/>
      <c r="F719" s="28"/>
      <c r="G719" s="28"/>
      <c r="H719" s="28"/>
      <c r="I719" s="28"/>
      <c r="J719" s="28"/>
      <c r="K719" s="28"/>
      <c r="L719" s="28"/>
      <c r="M719" s="28"/>
      <c r="N719" s="28"/>
      <c r="O719" s="28"/>
      <c r="P719" s="28"/>
      <c r="Q719" s="28"/>
      <c r="R719" s="28"/>
      <c r="S719" s="28"/>
      <c r="T719" s="28"/>
      <c r="U719" s="28"/>
    </row>
    <row r="720" spans="1:21" ht="11.25" customHeight="1" x14ac:dyDescent="0.2">
      <c r="A720" s="28"/>
      <c r="B720" s="28"/>
      <c r="C720" s="28"/>
      <c r="D720" s="31"/>
      <c r="E720" s="28"/>
      <c r="F720" s="28"/>
      <c r="G720" s="28"/>
      <c r="H720" s="28"/>
      <c r="I720" s="28"/>
      <c r="J720" s="28"/>
      <c r="K720" s="28"/>
      <c r="L720" s="28"/>
      <c r="M720" s="28"/>
      <c r="N720" s="28"/>
      <c r="O720" s="28"/>
      <c r="P720" s="28"/>
      <c r="Q720" s="28"/>
      <c r="R720" s="28"/>
      <c r="S720" s="28"/>
      <c r="T720" s="28"/>
      <c r="U720" s="28"/>
    </row>
    <row r="721" spans="1:21" ht="11.25" customHeight="1" x14ac:dyDescent="0.2">
      <c r="A721" s="28"/>
      <c r="B721" s="28"/>
      <c r="C721" s="28"/>
      <c r="D721" s="31"/>
      <c r="E721" s="28"/>
      <c r="F721" s="28"/>
      <c r="G721" s="28"/>
      <c r="H721" s="28"/>
      <c r="I721" s="28"/>
      <c r="J721" s="28"/>
      <c r="K721" s="28"/>
      <c r="L721" s="28"/>
      <c r="M721" s="28"/>
      <c r="N721" s="28"/>
      <c r="O721" s="28"/>
      <c r="P721" s="28"/>
      <c r="Q721" s="28"/>
      <c r="R721" s="28"/>
      <c r="S721" s="28"/>
      <c r="T721" s="28"/>
      <c r="U721" s="28"/>
    </row>
    <row r="722" spans="1:21" ht="11.25" customHeight="1" x14ac:dyDescent="0.2">
      <c r="A722" s="28"/>
      <c r="B722" s="28"/>
      <c r="C722" s="28"/>
      <c r="D722" s="31"/>
      <c r="E722" s="28"/>
      <c r="F722" s="28"/>
      <c r="G722" s="28"/>
      <c r="H722" s="28"/>
      <c r="I722" s="28"/>
      <c r="J722" s="28"/>
      <c r="K722" s="28"/>
      <c r="L722" s="28"/>
      <c r="M722" s="28"/>
      <c r="N722" s="28"/>
      <c r="O722" s="28"/>
      <c r="P722" s="28"/>
      <c r="Q722" s="28"/>
      <c r="R722" s="28"/>
      <c r="S722" s="28"/>
      <c r="T722" s="28"/>
      <c r="U722" s="28"/>
    </row>
    <row r="723" spans="1:21" ht="11.25" customHeight="1" x14ac:dyDescent="0.2">
      <c r="A723" s="28"/>
      <c r="B723" s="28"/>
      <c r="C723" s="28"/>
      <c r="D723" s="31"/>
      <c r="E723" s="28"/>
      <c r="F723" s="28"/>
      <c r="G723" s="28"/>
      <c r="H723" s="28"/>
      <c r="I723" s="28"/>
      <c r="J723" s="28"/>
      <c r="K723" s="28"/>
      <c r="L723" s="28"/>
      <c r="M723" s="28"/>
      <c r="N723" s="28"/>
      <c r="O723" s="28"/>
      <c r="P723" s="28"/>
      <c r="Q723" s="28"/>
      <c r="R723" s="28"/>
      <c r="S723" s="28"/>
      <c r="T723" s="28"/>
      <c r="U723" s="28"/>
    </row>
    <row r="724" spans="1:21" ht="11.25" customHeight="1" x14ac:dyDescent="0.2">
      <c r="A724" s="28"/>
      <c r="B724" s="28"/>
      <c r="C724" s="28"/>
      <c r="D724" s="31"/>
      <c r="E724" s="28"/>
      <c r="F724" s="28"/>
      <c r="G724" s="28"/>
      <c r="H724" s="28"/>
      <c r="I724" s="28"/>
      <c r="J724" s="28"/>
      <c r="K724" s="28"/>
      <c r="L724" s="28"/>
      <c r="M724" s="28"/>
      <c r="N724" s="28"/>
      <c r="O724" s="28"/>
      <c r="P724" s="28"/>
      <c r="Q724" s="28"/>
      <c r="R724" s="28"/>
      <c r="S724" s="28"/>
      <c r="T724" s="28"/>
      <c r="U724" s="28"/>
    </row>
    <row r="725" spans="1:21" ht="11.25" customHeight="1" x14ac:dyDescent="0.2">
      <c r="A725" s="28"/>
      <c r="B725" s="28"/>
      <c r="C725" s="28"/>
      <c r="D725" s="31"/>
      <c r="E725" s="28"/>
      <c r="F725" s="28"/>
      <c r="G725" s="28"/>
      <c r="H725" s="28"/>
      <c r="I725" s="28"/>
      <c r="J725" s="28"/>
      <c r="K725" s="28"/>
      <c r="L725" s="28"/>
      <c r="M725" s="28"/>
      <c r="N725" s="28"/>
      <c r="O725" s="28"/>
      <c r="P725" s="28"/>
      <c r="Q725" s="28"/>
      <c r="R725" s="28"/>
      <c r="S725" s="28"/>
      <c r="T725" s="28"/>
      <c r="U725" s="28"/>
    </row>
    <row r="726" spans="1:21" ht="11.25" customHeight="1" x14ac:dyDescent="0.2">
      <c r="A726" s="28"/>
      <c r="B726" s="28"/>
      <c r="C726" s="28"/>
      <c r="D726" s="31"/>
      <c r="E726" s="28"/>
      <c r="F726" s="28"/>
      <c r="G726" s="28"/>
      <c r="H726" s="28"/>
      <c r="I726" s="28"/>
      <c r="J726" s="28"/>
      <c r="K726" s="28"/>
      <c r="L726" s="28"/>
      <c r="M726" s="28"/>
      <c r="N726" s="28"/>
      <c r="O726" s="28"/>
      <c r="P726" s="28"/>
      <c r="Q726" s="28"/>
      <c r="R726" s="28"/>
      <c r="S726" s="28"/>
      <c r="T726" s="28"/>
      <c r="U726" s="28"/>
    </row>
    <row r="727" spans="1:21" ht="11.25" customHeight="1" x14ac:dyDescent="0.2">
      <c r="A727" s="28"/>
      <c r="B727" s="28"/>
      <c r="C727" s="28"/>
      <c r="D727" s="31"/>
      <c r="E727" s="28"/>
      <c r="F727" s="28"/>
      <c r="G727" s="28"/>
      <c r="H727" s="28"/>
      <c r="I727" s="28"/>
      <c r="J727" s="28"/>
      <c r="K727" s="28"/>
      <c r="L727" s="28"/>
      <c r="M727" s="28"/>
      <c r="N727" s="28"/>
      <c r="O727" s="28"/>
      <c r="P727" s="28"/>
      <c r="Q727" s="28"/>
      <c r="R727" s="28"/>
      <c r="S727" s="28"/>
      <c r="T727" s="28"/>
      <c r="U727" s="28"/>
    </row>
    <row r="728" spans="1:21" ht="11.25" customHeight="1" x14ac:dyDescent="0.2">
      <c r="A728" s="28"/>
      <c r="B728" s="28"/>
      <c r="C728" s="28"/>
      <c r="D728" s="31"/>
      <c r="E728" s="28"/>
      <c r="F728" s="28"/>
      <c r="G728" s="28"/>
      <c r="H728" s="28"/>
      <c r="I728" s="28"/>
      <c r="J728" s="28"/>
      <c r="K728" s="28"/>
      <c r="L728" s="28"/>
      <c r="M728" s="28"/>
      <c r="N728" s="28"/>
      <c r="O728" s="28"/>
      <c r="P728" s="28"/>
      <c r="Q728" s="28"/>
      <c r="R728" s="28"/>
      <c r="S728" s="28"/>
      <c r="T728" s="28"/>
      <c r="U728" s="28"/>
    </row>
    <row r="729" spans="1:21" ht="11.25" customHeight="1" x14ac:dyDescent="0.2">
      <c r="A729" s="28"/>
      <c r="B729" s="28"/>
      <c r="C729" s="28"/>
      <c r="D729" s="31"/>
      <c r="E729" s="28"/>
      <c r="F729" s="28"/>
      <c r="G729" s="28"/>
      <c r="H729" s="28"/>
      <c r="I729" s="28"/>
      <c r="J729" s="28"/>
      <c r="K729" s="28"/>
      <c r="L729" s="28"/>
      <c r="M729" s="28"/>
      <c r="N729" s="28"/>
      <c r="O729" s="28"/>
      <c r="P729" s="28"/>
      <c r="Q729" s="28"/>
      <c r="R729" s="28"/>
      <c r="S729" s="28"/>
      <c r="T729" s="28"/>
      <c r="U729" s="28"/>
    </row>
    <row r="730" spans="1:21" ht="11.25" customHeight="1" x14ac:dyDescent="0.2">
      <c r="A730" s="28"/>
      <c r="B730" s="28"/>
      <c r="C730" s="28"/>
      <c r="D730" s="31"/>
      <c r="E730" s="28"/>
      <c r="F730" s="28"/>
      <c r="G730" s="28"/>
      <c r="H730" s="28"/>
      <c r="I730" s="28"/>
      <c r="J730" s="28"/>
      <c r="K730" s="28"/>
      <c r="L730" s="28"/>
      <c r="M730" s="28"/>
      <c r="N730" s="28"/>
      <c r="O730" s="28"/>
      <c r="P730" s="28"/>
      <c r="Q730" s="28"/>
      <c r="R730" s="28"/>
      <c r="S730" s="28"/>
      <c r="T730" s="28"/>
      <c r="U730" s="28"/>
    </row>
    <row r="731" spans="1:21" ht="11.25" customHeight="1" x14ac:dyDescent="0.2">
      <c r="A731" s="28"/>
      <c r="B731" s="28"/>
      <c r="C731" s="28"/>
      <c r="D731" s="31"/>
      <c r="E731" s="28"/>
      <c r="F731" s="28"/>
      <c r="G731" s="28"/>
      <c r="H731" s="28"/>
      <c r="I731" s="28"/>
      <c r="J731" s="28"/>
      <c r="K731" s="28"/>
      <c r="L731" s="28"/>
      <c r="M731" s="28"/>
      <c r="N731" s="28"/>
      <c r="O731" s="28"/>
      <c r="P731" s="28"/>
      <c r="Q731" s="28"/>
      <c r="R731" s="28"/>
      <c r="S731" s="28"/>
      <c r="T731" s="28"/>
      <c r="U731" s="28"/>
    </row>
    <row r="732" spans="1:21" ht="11.25" customHeight="1" x14ac:dyDescent="0.2">
      <c r="A732" s="28"/>
      <c r="B732" s="28"/>
      <c r="C732" s="28"/>
      <c r="D732" s="31"/>
      <c r="E732" s="28"/>
      <c r="F732" s="28"/>
      <c r="G732" s="28"/>
      <c r="H732" s="28"/>
      <c r="I732" s="28"/>
      <c r="J732" s="28"/>
      <c r="K732" s="28"/>
      <c r="L732" s="28"/>
      <c r="M732" s="28"/>
      <c r="N732" s="28"/>
      <c r="O732" s="28"/>
      <c r="P732" s="28"/>
      <c r="Q732" s="28"/>
      <c r="R732" s="28"/>
      <c r="S732" s="28"/>
      <c r="T732" s="28"/>
      <c r="U732" s="28"/>
    </row>
    <row r="733" spans="1:21" ht="11.25" customHeight="1" x14ac:dyDescent="0.2">
      <c r="A733" s="28"/>
      <c r="B733" s="28"/>
      <c r="C733" s="28"/>
      <c r="D733" s="31"/>
      <c r="E733" s="28"/>
      <c r="F733" s="28"/>
      <c r="G733" s="28"/>
      <c r="H733" s="28"/>
      <c r="I733" s="28"/>
      <c r="J733" s="28"/>
      <c r="K733" s="28"/>
      <c r="L733" s="28"/>
      <c r="M733" s="28"/>
      <c r="N733" s="28"/>
      <c r="O733" s="28"/>
      <c r="P733" s="28"/>
      <c r="Q733" s="28"/>
      <c r="R733" s="28"/>
      <c r="S733" s="28"/>
      <c r="T733" s="28"/>
      <c r="U733" s="28"/>
    </row>
    <row r="734" spans="1:21" ht="11.25" customHeight="1" x14ac:dyDescent="0.2">
      <c r="A734" s="28"/>
      <c r="B734" s="28"/>
      <c r="C734" s="28"/>
      <c r="D734" s="31"/>
      <c r="E734" s="28"/>
      <c r="F734" s="28"/>
      <c r="G734" s="28"/>
      <c r="H734" s="28"/>
      <c r="I734" s="28"/>
      <c r="J734" s="28"/>
      <c r="K734" s="28"/>
      <c r="L734" s="28"/>
      <c r="M734" s="28"/>
      <c r="N734" s="28"/>
      <c r="O734" s="28"/>
      <c r="P734" s="28"/>
      <c r="Q734" s="28"/>
      <c r="R734" s="28"/>
      <c r="S734" s="28"/>
      <c r="T734" s="28"/>
      <c r="U734" s="28"/>
    </row>
    <row r="735" spans="1:21" ht="11.25" customHeight="1" x14ac:dyDescent="0.2">
      <c r="A735" s="28"/>
      <c r="B735" s="28"/>
      <c r="C735" s="28"/>
      <c r="D735" s="31"/>
      <c r="E735" s="28"/>
      <c r="F735" s="28"/>
      <c r="G735" s="28"/>
      <c r="H735" s="28"/>
      <c r="I735" s="28"/>
      <c r="J735" s="28"/>
      <c r="K735" s="28"/>
      <c r="L735" s="28"/>
      <c r="M735" s="28"/>
      <c r="N735" s="28"/>
      <c r="O735" s="28"/>
      <c r="P735" s="28"/>
      <c r="Q735" s="28"/>
      <c r="R735" s="28"/>
      <c r="S735" s="28"/>
      <c r="T735" s="28"/>
      <c r="U735" s="28"/>
    </row>
    <row r="736" spans="1:21" ht="11.25" customHeight="1" x14ac:dyDescent="0.2">
      <c r="A736" s="28"/>
      <c r="B736" s="28"/>
      <c r="C736" s="28"/>
      <c r="D736" s="31"/>
      <c r="E736" s="28"/>
      <c r="F736" s="28"/>
      <c r="G736" s="28"/>
      <c r="H736" s="28"/>
      <c r="I736" s="28"/>
      <c r="J736" s="28"/>
      <c r="K736" s="28"/>
      <c r="L736" s="28"/>
      <c r="M736" s="28"/>
      <c r="N736" s="28"/>
      <c r="O736" s="28"/>
      <c r="P736" s="28"/>
      <c r="Q736" s="28"/>
      <c r="R736" s="28"/>
      <c r="S736" s="28"/>
      <c r="T736" s="28"/>
      <c r="U736" s="28"/>
    </row>
    <row r="737" spans="1:21" ht="11.25" customHeight="1" x14ac:dyDescent="0.2">
      <c r="A737" s="28"/>
      <c r="B737" s="28"/>
      <c r="C737" s="28"/>
      <c r="D737" s="31"/>
      <c r="E737" s="28"/>
      <c r="F737" s="28"/>
      <c r="G737" s="28"/>
      <c r="H737" s="28"/>
      <c r="I737" s="28"/>
      <c r="J737" s="28"/>
      <c r="K737" s="28"/>
      <c r="L737" s="28"/>
      <c r="M737" s="28"/>
      <c r="N737" s="28"/>
      <c r="O737" s="28"/>
      <c r="P737" s="28"/>
      <c r="Q737" s="28"/>
      <c r="R737" s="28"/>
      <c r="S737" s="28"/>
      <c r="T737" s="28"/>
      <c r="U737" s="28"/>
    </row>
    <row r="738" spans="1:21" ht="11.25" customHeight="1" x14ac:dyDescent="0.2">
      <c r="A738" s="28"/>
      <c r="B738" s="28"/>
      <c r="C738" s="28"/>
      <c r="D738" s="31"/>
      <c r="E738" s="28"/>
      <c r="F738" s="28"/>
      <c r="G738" s="28"/>
      <c r="H738" s="28"/>
      <c r="I738" s="28"/>
      <c r="J738" s="28"/>
      <c r="K738" s="28"/>
      <c r="L738" s="28"/>
      <c r="M738" s="28"/>
      <c r="N738" s="28"/>
      <c r="O738" s="28"/>
      <c r="P738" s="28"/>
      <c r="Q738" s="28"/>
      <c r="R738" s="28"/>
      <c r="S738" s="28"/>
      <c r="T738" s="28"/>
      <c r="U738" s="28"/>
    </row>
    <row r="739" spans="1:21" ht="11.25" customHeight="1" x14ac:dyDescent="0.2">
      <c r="A739" s="28"/>
      <c r="B739" s="28"/>
      <c r="C739" s="28"/>
      <c r="D739" s="31"/>
      <c r="E739" s="28"/>
      <c r="F739" s="28"/>
      <c r="G739" s="28"/>
      <c r="H739" s="28"/>
      <c r="I739" s="28"/>
      <c r="J739" s="28"/>
      <c r="K739" s="28"/>
      <c r="L739" s="28"/>
      <c r="M739" s="28"/>
      <c r="N739" s="28"/>
      <c r="O739" s="28"/>
      <c r="P739" s="28"/>
      <c r="Q739" s="28"/>
      <c r="R739" s="28"/>
      <c r="S739" s="28"/>
      <c r="T739" s="28"/>
      <c r="U739" s="28"/>
    </row>
    <row r="740" spans="1:21" ht="11.25" customHeight="1" x14ac:dyDescent="0.2">
      <c r="A740" s="28"/>
      <c r="B740" s="28"/>
      <c r="C740" s="28"/>
      <c r="D740" s="31"/>
      <c r="E740" s="28"/>
      <c r="F740" s="28"/>
      <c r="G740" s="28"/>
      <c r="H740" s="28"/>
      <c r="I740" s="28"/>
      <c r="J740" s="28"/>
      <c r="K740" s="28"/>
      <c r="L740" s="28"/>
      <c r="M740" s="28"/>
      <c r="N740" s="28"/>
      <c r="O740" s="28"/>
      <c r="P740" s="28"/>
      <c r="Q740" s="28"/>
      <c r="R740" s="28"/>
      <c r="S740" s="28"/>
      <c r="T740" s="28"/>
      <c r="U740" s="28"/>
    </row>
    <row r="741" spans="1:21" ht="11.25" customHeight="1" x14ac:dyDescent="0.2">
      <c r="A741" s="28"/>
      <c r="B741" s="28"/>
      <c r="C741" s="28"/>
      <c r="D741" s="31"/>
      <c r="E741" s="28"/>
      <c r="F741" s="28"/>
      <c r="G741" s="28"/>
      <c r="H741" s="28"/>
      <c r="I741" s="28"/>
      <c r="J741" s="28"/>
      <c r="K741" s="28"/>
      <c r="L741" s="28"/>
      <c r="M741" s="28"/>
      <c r="N741" s="28"/>
      <c r="O741" s="28"/>
      <c r="P741" s="28"/>
      <c r="Q741" s="28"/>
      <c r="R741" s="28"/>
      <c r="S741" s="28"/>
      <c r="T741" s="28"/>
      <c r="U741" s="28"/>
    </row>
    <row r="742" spans="1:21" ht="11.25" customHeight="1" x14ac:dyDescent="0.2">
      <c r="A742" s="28"/>
      <c r="B742" s="28"/>
      <c r="C742" s="28"/>
      <c r="D742" s="31"/>
      <c r="E742" s="28"/>
      <c r="F742" s="28"/>
      <c r="G742" s="28"/>
      <c r="H742" s="28"/>
      <c r="I742" s="28"/>
      <c r="J742" s="28"/>
      <c r="K742" s="28"/>
      <c r="L742" s="28"/>
      <c r="M742" s="28"/>
      <c r="N742" s="28"/>
      <c r="O742" s="28"/>
      <c r="P742" s="28"/>
      <c r="Q742" s="28"/>
      <c r="R742" s="28"/>
      <c r="S742" s="28"/>
      <c r="T742" s="28"/>
      <c r="U742" s="28"/>
    </row>
    <row r="743" spans="1:21" ht="11.25" customHeight="1" x14ac:dyDescent="0.2">
      <c r="A743" s="28"/>
      <c r="B743" s="28"/>
      <c r="C743" s="28"/>
      <c r="D743" s="31"/>
      <c r="E743" s="28"/>
      <c r="F743" s="28"/>
      <c r="G743" s="28"/>
      <c r="H743" s="28"/>
      <c r="I743" s="28"/>
      <c r="J743" s="28"/>
      <c r="K743" s="28"/>
      <c r="L743" s="28"/>
      <c r="M743" s="28"/>
      <c r="N743" s="28"/>
      <c r="O743" s="28"/>
      <c r="P743" s="28"/>
      <c r="Q743" s="28"/>
      <c r="R743" s="28"/>
      <c r="S743" s="28"/>
      <c r="T743" s="28"/>
      <c r="U743" s="28"/>
    </row>
    <row r="744" spans="1:21" ht="11.25" customHeight="1" x14ac:dyDescent="0.2">
      <c r="A744" s="28"/>
      <c r="B744" s="28"/>
      <c r="C744" s="28"/>
      <c r="D744" s="31"/>
      <c r="E744" s="28"/>
      <c r="F744" s="28"/>
      <c r="G744" s="28"/>
      <c r="H744" s="28"/>
      <c r="I744" s="28"/>
      <c r="J744" s="28"/>
      <c r="K744" s="28"/>
      <c r="L744" s="28"/>
      <c r="M744" s="28"/>
      <c r="N744" s="28"/>
      <c r="O744" s="28"/>
      <c r="P744" s="28"/>
      <c r="Q744" s="28"/>
      <c r="R744" s="28"/>
      <c r="S744" s="28"/>
      <c r="T744" s="28"/>
      <c r="U744" s="28"/>
    </row>
    <row r="745" spans="1:21" ht="11.25" customHeight="1" x14ac:dyDescent="0.2">
      <c r="A745" s="28"/>
      <c r="B745" s="28"/>
      <c r="C745" s="28"/>
      <c r="D745" s="31"/>
      <c r="E745" s="28"/>
      <c r="F745" s="28"/>
      <c r="G745" s="28"/>
      <c r="H745" s="28"/>
      <c r="I745" s="28"/>
      <c r="J745" s="28"/>
      <c r="K745" s="28"/>
      <c r="L745" s="28"/>
      <c r="M745" s="28"/>
      <c r="N745" s="28"/>
      <c r="O745" s="28"/>
      <c r="P745" s="28"/>
      <c r="Q745" s="28"/>
      <c r="R745" s="28"/>
      <c r="S745" s="28"/>
      <c r="T745" s="28"/>
      <c r="U745" s="28"/>
    </row>
    <row r="746" spans="1:21" ht="11.25" customHeight="1" x14ac:dyDescent="0.2">
      <c r="A746" s="28"/>
      <c r="B746" s="28"/>
      <c r="C746" s="28"/>
      <c r="D746" s="31"/>
      <c r="E746" s="28"/>
      <c r="F746" s="28"/>
      <c r="G746" s="28"/>
      <c r="H746" s="28"/>
      <c r="I746" s="28"/>
      <c r="J746" s="28"/>
      <c r="K746" s="28"/>
      <c r="L746" s="28"/>
      <c r="M746" s="28"/>
      <c r="N746" s="28"/>
      <c r="O746" s="28"/>
      <c r="P746" s="28"/>
      <c r="Q746" s="28"/>
      <c r="R746" s="28"/>
      <c r="S746" s="28"/>
      <c r="T746" s="28"/>
      <c r="U746" s="28"/>
    </row>
    <row r="747" spans="1:21" ht="11.25" customHeight="1" x14ac:dyDescent="0.2">
      <c r="A747" s="28"/>
      <c r="B747" s="28"/>
      <c r="C747" s="28"/>
      <c r="D747" s="31"/>
      <c r="E747" s="28"/>
      <c r="F747" s="28"/>
      <c r="G747" s="28"/>
      <c r="H747" s="28"/>
      <c r="I747" s="28"/>
      <c r="J747" s="28"/>
      <c r="K747" s="28"/>
      <c r="L747" s="28"/>
      <c r="M747" s="28"/>
      <c r="N747" s="28"/>
      <c r="O747" s="28"/>
      <c r="P747" s="28"/>
      <c r="Q747" s="28"/>
      <c r="R747" s="28"/>
      <c r="S747" s="28"/>
      <c r="T747" s="28"/>
      <c r="U747" s="28"/>
    </row>
    <row r="748" spans="1:21" ht="11.25" customHeight="1" x14ac:dyDescent="0.2">
      <c r="A748" s="28"/>
      <c r="B748" s="28"/>
      <c r="C748" s="28"/>
      <c r="D748" s="31"/>
      <c r="E748" s="28"/>
      <c r="F748" s="28"/>
      <c r="G748" s="28"/>
      <c r="H748" s="28"/>
      <c r="I748" s="28"/>
      <c r="J748" s="28"/>
      <c r="K748" s="28"/>
      <c r="L748" s="28"/>
      <c r="M748" s="28"/>
      <c r="N748" s="28"/>
      <c r="O748" s="28"/>
      <c r="P748" s="28"/>
      <c r="Q748" s="28"/>
      <c r="R748" s="28"/>
      <c r="S748" s="28"/>
      <c r="T748" s="28"/>
      <c r="U748" s="28"/>
    </row>
    <row r="749" spans="1:21" ht="11.25" customHeight="1" x14ac:dyDescent="0.2">
      <c r="A749" s="28"/>
      <c r="B749" s="28"/>
      <c r="C749" s="28"/>
      <c r="D749" s="31"/>
      <c r="E749" s="28"/>
      <c r="F749" s="28"/>
      <c r="G749" s="28"/>
      <c r="H749" s="28"/>
      <c r="I749" s="28"/>
      <c r="J749" s="28"/>
      <c r="K749" s="28"/>
      <c r="L749" s="28"/>
      <c r="M749" s="28"/>
      <c r="N749" s="28"/>
      <c r="O749" s="28"/>
      <c r="P749" s="28"/>
      <c r="Q749" s="28"/>
      <c r="R749" s="28"/>
      <c r="S749" s="28"/>
      <c r="T749" s="28"/>
      <c r="U749" s="28"/>
    </row>
    <row r="750" spans="1:21" ht="11.25" customHeight="1" x14ac:dyDescent="0.2">
      <c r="A750" s="28"/>
      <c r="B750" s="28"/>
      <c r="C750" s="28"/>
      <c r="D750" s="31"/>
      <c r="E750" s="28"/>
      <c r="F750" s="28"/>
      <c r="G750" s="28"/>
      <c r="H750" s="28"/>
      <c r="I750" s="28"/>
      <c r="J750" s="28"/>
      <c r="K750" s="28"/>
      <c r="L750" s="28"/>
      <c r="M750" s="28"/>
      <c r="N750" s="28"/>
      <c r="O750" s="28"/>
      <c r="P750" s="28"/>
      <c r="Q750" s="28"/>
      <c r="R750" s="28"/>
      <c r="S750" s="28"/>
      <c r="T750" s="28"/>
      <c r="U750" s="28"/>
    </row>
    <row r="751" spans="1:21" ht="11.25" customHeight="1" x14ac:dyDescent="0.2">
      <c r="A751" s="28"/>
      <c r="B751" s="28"/>
      <c r="C751" s="28"/>
      <c r="D751" s="31"/>
      <c r="E751" s="28"/>
      <c r="F751" s="28"/>
      <c r="G751" s="28"/>
      <c r="H751" s="28"/>
      <c r="I751" s="28"/>
      <c r="J751" s="28"/>
      <c r="K751" s="28"/>
      <c r="L751" s="28"/>
      <c r="M751" s="28"/>
      <c r="N751" s="28"/>
      <c r="O751" s="28"/>
      <c r="P751" s="28"/>
      <c r="Q751" s="28"/>
      <c r="R751" s="28"/>
      <c r="S751" s="28"/>
      <c r="T751" s="28"/>
      <c r="U751" s="28"/>
    </row>
    <row r="752" spans="1:21" ht="11.25" customHeight="1" x14ac:dyDescent="0.2">
      <c r="A752" s="28"/>
      <c r="B752" s="28"/>
      <c r="C752" s="28"/>
      <c r="D752" s="31"/>
      <c r="E752" s="28"/>
      <c r="F752" s="28"/>
      <c r="G752" s="28"/>
      <c r="H752" s="28"/>
      <c r="I752" s="28"/>
      <c r="J752" s="28"/>
      <c r="K752" s="28"/>
      <c r="L752" s="28"/>
      <c r="M752" s="28"/>
      <c r="N752" s="28"/>
      <c r="O752" s="28"/>
      <c r="P752" s="28"/>
      <c r="Q752" s="28"/>
      <c r="R752" s="28"/>
      <c r="S752" s="28"/>
      <c r="T752" s="28"/>
      <c r="U752" s="28"/>
    </row>
    <row r="753" spans="1:21" ht="11.25" customHeight="1" x14ac:dyDescent="0.2">
      <c r="A753" s="28"/>
      <c r="B753" s="28"/>
      <c r="C753" s="28"/>
      <c r="D753" s="31"/>
      <c r="E753" s="28"/>
      <c r="F753" s="28"/>
      <c r="G753" s="28"/>
      <c r="H753" s="28"/>
      <c r="I753" s="28"/>
      <c r="J753" s="28"/>
      <c r="K753" s="28"/>
      <c r="L753" s="28"/>
      <c r="M753" s="28"/>
      <c r="N753" s="28"/>
      <c r="O753" s="28"/>
      <c r="P753" s="28"/>
      <c r="Q753" s="28"/>
      <c r="R753" s="28"/>
      <c r="S753" s="28"/>
      <c r="T753" s="28"/>
      <c r="U753" s="28"/>
    </row>
    <row r="754" spans="1:21" ht="11.25" customHeight="1" x14ac:dyDescent="0.2">
      <c r="A754" s="28"/>
      <c r="B754" s="28"/>
      <c r="C754" s="28"/>
      <c r="D754" s="31"/>
      <c r="E754" s="28"/>
      <c r="F754" s="28"/>
      <c r="G754" s="28"/>
      <c r="H754" s="28"/>
      <c r="I754" s="28"/>
      <c r="J754" s="28"/>
      <c r="K754" s="28"/>
      <c r="L754" s="28"/>
      <c r="M754" s="28"/>
      <c r="N754" s="28"/>
      <c r="O754" s="28"/>
      <c r="P754" s="28"/>
      <c r="Q754" s="28"/>
      <c r="R754" s="28"/>
      <c r="S754" s="28"/>
      <c r="T754" s="28"/>
      <c r="U754" s="28"/>
    </row>
    <row r="755" spans="1:21" ht="11.25" customHeight="1" x14ac:dyDescent="0.2">
      <c r="A755" s="28"/>
      <c r="B755" s="28"/>
      <c r="C755" s="28"/>
      <c r="D755" s="31"/>
      <c r="E755" s="28"/>
      <c r="F755" s="28"/>
      <c r="G755" s="28"/>
      <c r="H755" s="28"/>
      <c r="I755" s="28"/>
      <c r="J755" s="28"/>
      <c r="K755" s="28"/>
      <c r="L755" s="28"/>
      <c r="M755" s="28"/>
      <c r="N755" s="28"/>
      <c r="O755" s="28"/>
      <c r="P755" s="28"/>
      <c r="Q755" s="28"/>
      <c r="R755" s="28"/>
      <c r="S755" s="28"/>
      <c r="T755" s="28"/>
      <c r="U755" s="28"/>
    </row>
    <row r="756" spans="1:21" ht="11.25" customHeight="1" x14ac:dyDescent="0.2">
      <c r="A756" s="28"/>
      <c r="B756" s="28"/>
      <c r="C756" s="28"/>
      <c r="D756" s="31"/>
      <c r="E756" s="28"/>
      <c r="F756" s="28"/>
      <c r="G756" s="28"/>
      <c r="H756" s="28"/>
      <c r="I756" s="28"/>
      <c r="J756" s="28"/>
      <c r="K756" s="28"/>
      <c r="L756" s="28"/>
      <c r="M756" s="28"/>
      <c r="N756" s="28"/>
      <c r="O756" s="28"/>
      <c r="P756" s="28"/>
      <c r="Q756" s="28"/>
      <c r="R756" s="28"/>
      <c r="S756" s="28"/>
      <c r="T756" s="28"/>
      <c r="U756" s="28"/>
    </row>
    <row r="757" spans="1:21" ht="11.25" customHeight="1" x14ac:dyDescent="0.2">
      <c r="A757" s="28"/>
      <c r="B757" s="28"/>
      <c r="C757" s="28"/>
      <c r="D757" s="31"/>
      <c r="E757" s="28"/>
      <c r="F757" s="28"/>
      <c r="G757" s="28"/>
      <c r="H757" s="28"/>
      <c r="I757" s="28"/>
      <c r="J757" s="28"/>
      <c r="K757" s="28"/>
      <c r="L757" s="28"/>
      <c r="M757" s="28"/>
      <c r="N757" s="28"/>
      <c r="O757" s="28"/>
      <c r="P757" s="28"/>
      <c r="Q757" s="28"/>
      <c r="R757" s="28"/>
      <c r="S757" s="28"/>
      <c r="T757" s="28"/>
      <c r="U757" s="28"/>
    </row>
    <row r="758" spans="1:21" ht="11.25" customHeight="1" x14ac:dyDescent="0.2">
      <c r="A758" s="28"/>
      <c r="B758" s="28"/>
      <c r="C758" s="28"/>
      <c r="D758" s="31"/>
      <c r="E758" s="28"/>
      <c r="F758" s="28"/>
      <c r="G758" s="28"/>
      <c r="H758" s="28"/>
      <c r="I758" s="28"/>
      <c r="J758" s="28"/>
      <c r="K758" s="28"/>
      <c r="L758" s="28"/>
      <c r="M758" s="28"/>
      <c r="N758" s="28"/>
      <c r="O758" s="28"/>
      <c r="P758" s="28"/>
      <c r="Q758" s="28"/>
      <c r="R758" s="28"/>
      <c r="S758" s="28"/>
      <c r="T758" s="28"/>
      <c r="U758" s="28"/>
    </row>
    <row r="759" spans="1:21" ht="11.25" customHeight="1" x14ac:dyDescent="0.2">
      <c r="A759" s="28"/>
      <c r="B759" s="28"/>
      <c r="C759" s="28"/>
      <c r="D759" s="31"/>
      <c r="E759" s="28"/>
      <c r="F759" s="28"/>
      <c r="G759" s="28"/>
      <c r="H759" s="28"/>
      <c r="I759" s="28"/>
      <c r="J759" s="28"/>
      <c r="K759" s="28"/>
      <c r="L759" s="28"/>
      <c r="M759" s="28"/>
      <c r="N759" s="28"/>
      <c r="O759" s="28"/>
      <c r="P759" s="28"/>
      <c r="Q759" s="28"/>
      <c r="R759" s="28"/>
      <c r="S759" s="28"/>
      <c r="T759" s="28"/>
      <c r="U759" s="28"/>
    </row>
    <row r="760" spans="1:21" ht="11.25" customHeight="1" x14ac:dyDescent="0.2">
      <c r="A760" s="28"/>
      <c r="B760" s="28"/>
      <c r="C760" s="28"/>
      <c r="D760" s="31"/>
      <c r="E760" s="28"/>
      <c r="F760" s="28"/>
      <c r="G760" s="28"/>
      <c r="H760" s="28"/>
      <c r="I760" s="28"/>
      <c r="J760" s="28"/>
      <c r="K760" s="28"/>
      <c r="L760" s="28"/>
      <c r="M760" s="28"/>
      <c r="N760" s="28"/>
      <c r="O760" s="28"/>
      <c r="P760" s="28"/>
      <c r="Q760" s="28"/>
      <c r="R760" s="28"/>
      <c r="S760" s="28"/>
      <c r="T760" s="28"/>
      <c r="U760" s="28"/>
    </row>
    <row r="761" spans="1:21" ht="11.25" customHeight="1" x14ac:dyDescent="0.2">
      <c r="A761" s="28"/>
      <c r="B761" s="28"/>
      <c r="C761" s="28"/>
      <c r="D761" s="31"/>
      <c r="E761" s="28"/>
      <c r="F761" s="28"/>
      <c r="G761" s="28"/>
      <c r="H761" s="28"/>
      <c r="I761" s="28"/>
      <c r="J761" s="28"/>
      <c r="K761" s="28"/>
      <c r="L761" s="28"/>
      <c r="M761" s="28"/>
      <c r="N761" s="28"/>
      <c r="O761" s="28"/>
      <c r="P761" s="28"/>
      <c r="Q761" s="28"/>
      <c r="R761" s="28"/>
      <c r="S761" s="28"/>
      <c r="T761" s="28"/>
      <c r="U761" s="28"/>
    </row>
    <row r="762" spans="1:21" ht="11.25" customHeight="1" x14ac:dyDescent="0.2">
      <c r="A762" s="28"/>
      <c r="B762" s="28"/>
      <c r="C762" s="28"/>
      <c r="D762" s="31"/>
      <c r="E762" s="28"/>
      <c r="F762" s="28"/>
      <c r="G762" s="28"/>
      <c r="H762" s="28"/>
      <c r="I762" s="28"/>
      <c r="J762" s="28"/>
      <c r="K762" s="28"/>
      <c r="L762" s="28"/>
      <c r="M762" s="28"/>
      <c r="N762" s="28"/>
      <c r="O762" s="28"/>
      <c r="P762" s="28"/>
      <c r="Q762" s="28"/>
      <c r="R762" s="28"/>
      <c r="S762" s="28"/>
      <c r="T762" s="28"/>
      <c r="U762" s="28"/>
    </row>
    <row r="763" spans="1:21" ht="11.25" customHeight="1" x14ac:dyDescent="0.2">
      <c r="A763" s="28"/>
      <c r="B763" s="28"/>
      <c r="C763" s="28"/>
      <c r="D763" s="31"/>
      <c r="E763" s="28"/>
      <c r="F763" s="28"/>
      <c r="G763" s="28"/>
      <c r="H763" s="28"/>
      <c r="I763" s="28"/>
      <c r="J763" s="28"/>
      <c r="K763" s="28"/>
      <c r="L763" s="28"/>
      <c r="M763" s="28"/>
      <c r="N763" s="28"/>
      <c r="O763" s="28"/>
      <c r="P763" s="28"/>
      <c r="Q763" s="28"/>
      <c r="R763" s="28"/>
      <c r="S763" s="28"/>
      <c r="T763" s="28"/>
      <c r="U763" s="28"/>
    </row>
    <row r="764" spans="1:21" ht="11.25" customHeight="1" x14ac:dyDescent="0.2">
      <c r="A764" s="28"/>
      <c r="B764" s="28"/>
      <c r="C764" s="28"/>
      <c r="D764" s="31"/>
      <c r="E764" s="28"/>
      <c r="F764" s="28"/>
      <c r="G764" s="28"/>
      <c r="H764" s="28"/>
      <c r="I764" s="28"/>
      <c r="J764" s="28"/>
      <c r="K764" s="28"/>
      <c r="L764" s="28"/>
      <c r="M764" s="28"/>
      <c r="N764" s="28"/>
      <c r="O764" s="28"/>
      <c r="P764" s="28"/>
      <c r="Q764" s="28"/>
      <c r="R764" s="28"/>
      <c r="S764" s="28"/>
      <c r="T764" s="28"/>
      <c r="U764" s="28"/>
    </row>
    <row r="765" spans="1:21" ht="11.25" customHeight="1" x14ac:dyDescent="0.2">
      <c r="A765" s="28"/>
      <c r="B765" s="28"/>
      <c r="C765" s="28"/>
      <c r="D765" s="31"/>
      <c r="E765" s="28"/>
      <c r="F765" s="28"/>
      <c r="G765" s="28"/>
      <c r="H765" s="28"/>
      <c r="I765" s="28"/>
      <c r="J765" s="28"/>
      <c r="K765" s="28"/>
      <c r="L765" s="28"/>
      <c r="M765" s="28"/>
      <c r="N765" s="28"/>
      <c r="O765" s="28"/>
      <c r="P765" s="28"/>
      <c r="Q765" s="28"/>
      <c r="R765" s="28"/>
      <c r="S765" s="28"/>
      <c r="T765" s="28"/>
      <c r="U765" s="28"/>
    </row>
    <row r="766" spans="1:21" ht="11.25" customHeight="1" x14ac:dyDescent="0.2">
      <c r="A766" s="28"/>
      <c r="B766" s="28"/>
      <c r="C766" s="28"/>
      <c r="D766" s="31"/>
      <c r="E766" s="28"/>
      <c r="F766" s="28"/>
      <c r="G766" s="28"/>
      <c r="H766" s="28"/>
      <c r="I766" s="28"/>
      <c r="J766" s="28"/>
      <c r="K766" s="28"/>
      <c r="L766" s="28"/>
      <c r="M766" s="28"/>
      <c r="N766" s="28"/>
      <c r="O766" s="28"/>
      <c r="P766" s="28"/>
      <c r="Q766" s="28"/>
      <c r="R766" s="28"/>
      <c r="S766" s="28"/>
      <c r="T766" s="28"/>
      <c r="U766" s="28"/>
    </row>
    <row r="767" spans="1:21" ht="11.25" customHeight="1" x14ac:dyDescent="0.2">
      <c r="A767" s="28"/>
      <c r="B767" s="28"/>
      <c r="C767" s="28"/>
      <c r="D767" s="31"/>
      <c r="E767" s="28"/>
      <c r="F767" s="28"/>
      <c r="G767" s="28"/>
      <c r="H767" s="28"/>
      <c r="I767" s="28"/>
      <c r="J767" s="28"/>
      <c r="K767" s="28"/>
      <c r="L767" s="28"/>
      <c r="M767" s="28"/>
      <c r="N767" s="28"/>
      <c r="O767" s="28"/>
      <c r="P767" s="28"/>
      <c r="Q767" s="28"/>
      <c r="R767" s="28"/>
      <c r="S767" s="28"/>
      <c r="T767" s="28"/>
      <c r="U767" s="28"/>
    </row>
    <row r="768" spans="1:21" ht="11.25" customHeight="1" x14ac:dyDescent="0.2">
      <c r="A768" s="28"/>
      <c r="B768" s="28"/>
      <c r="C768" s="28"/>
      <c r="D768" s="31"/>
      <c r="E768" s="28"/>
      <c r="F768" s="28"/>
      <c r="G768" s="28"/>
      <c r="H768" s="28"/>
      <c r="I768" s="28"/>
      <c r="J768" s="28"/>
      <c r="K768" s="28"/>
      <c r="L768" s="28"/>
      <c r="M768" s="28"/>
      <c r="N768" s="28"/>
      <c r="O768" s="28"/>
      <c r="P768" s="28"/>
      <c r="Q768" s="28"/>
      <c r="R768" s="28"/>
      <c r="S768" s="28"/>
      <c r="T768" s="28"/>
      <c r="U768" s="28"/>
    </row>
    <row r="769" spans="1:21" ht="11.25" customHeight="1" x14ac:dyDescent="0.2">
      <c r="A769" s="28"/>
      <c r="B769" s="28"/>
      <c r="C769" s="28"/>
      <c r="D769" s="31"/>
      <c r="E769" s="28"/>
      <c r="F769" s="28"/>
      <c r="G769" s="28"/>
      <c r="H769" s="28"/>
      <c r="I769" s="28"/>
      <c r="J769" s="28"/>
      <c r="K769" s="28"/>
      <c r="L769" s="28"/>
      <c r="M769" s="28"/>
      <c r="N769" s="28"/>
      <c r="O769" s="28"/>
      <c r="P769" s="28"/>
      <c r="Q769" s="28"/>
      <c r="R769" s="28"/>
      <c r="S769" s="28"/>
      <c r="T769" s="28"/>
      <c r="U769" s="28"/>
    </row>
    <row r="770" spans="1:21" ht="11.25" customHeight="1" x14ac:dyDescent="0.2">
      <c r="A770" s="28"/>
      <c r="B770" s="28"/>
      <c r="C770" s="28"/>
      <c r="D770" s="31"/>
      <c r="E770" s="28"/>
      <c r="F770" s="28"/>
      <c r="G770" s="28"/>
      <c r="H770" s="28"/>
      <c r="I770" s="28"/>
      <c r="J770" s="28"/>
      <c r="K770" s="28"/>
      <c r="L770" s="28"/>
      <c r="M770" s="28"/>
      <c r="N770" s="28"/>
      <c r="O770" s="28"/>
      <c r="P770" s="28"/>
      <c r="Q770" s="28"/>
      <c r="R770" s="28"/>
      <c r="S770" s="28"/>
      <c r="T770" s="28"/>
      <c r="U770" s="28"/>
    </row>
    <row r="771" spans="1:21" ht="11.25" customHeight="1" x14ac:dyDescent="0.2">
      <c r="A771" s="28"/>
      <c r="B771" s="28"/>
      <c r="C771" s="28"/>
      <c r="D771" s="31"/>
      <c r="E771" s="28"/>
      <c r="F771" s="28"/>
      <c r="G771" s="28"/>
      <c r="H771" s="28"/>
      <c r="I771" s="28"/>
      <c r="J771" s="28"/>
      <c r="K771" s="28"/>
      <c r="L771" s="28"/>
      <c r="M771" s="28"/>
      <c r="N771" s="28"/>
      <c r="O771" s="28"/>
      <c r="P771" s="28"/>
      <c r="Q771" s="28"/>
      <c r="R771" s="28"/>
      <c r="S771" s="28"/>
      <c r="T771" s="28"/>
      <c r="U771" s="28"/>
    </row>
    <row r="772" spans="1:21" ht="11.25" customHeight="1" x14ac:dyDescent="0.2">
      <c r="A772" s="28"/>
      <c r="B772" s="28"/>
      <c r="C772" s="28"/>
      <c r="D772" s="31"/>
      <c r="E772" s="28"/>
      <c r="F772" s="28"/>
      <c r="G772" s="28"/>
      <c r="H772" s="28"/>
      <c r="I772" s="28"/>
      <c r="J772" s="28"/>
      <c r="K772" s="28"/>
      <c r="L772" s="28"/>
      <c r="M772" s="28"/>
      <c r="N772" s="28"/>
      <c r="O772" s="28"/>
      <c r="P772" s="28"/>
      <c r="Q772" s="28"/>
      <c r="R772" s="28"/>
      <c r="S772" s="28"/>
      <c r="T772" s="28"/>
      <c r="U772" s="28"/>
    </row>
    <row r="773" spans="1:21" ht="11.25" customHeight="1" x14ac:dyDescent="0.2">
      <c r="A773" s="28"/>
      <c r="B773" s="28"/>
      <c r="C773" s="28"/>
      <c r="D773" s="31"/>
      <c r="E773" s="28"/>
      <c r="F773" s="28"/>
      <c r="G773" s="28"/>
      <c r="H773" s="28"/>
      <c r="I773" s="28"/>
      <c r="J773" s="28"/>
      <c r="K773" s="28"/>
      <c r="L773" s="28"/>
      <c r="M773" s="28"/>
      <c r="N773" s="28"/>
      <c r="O773" s="28"/>
      <c r="P773" s="28"/>
      <c r="Q773" s="28"/>
      <c r="R773" s="28"/>
      <c r="S773" s="28"/>
      <c r="T773" s="28"/>
      <c r="U773" s="28"/>
    </row>
    <row r="774" spans="1:21" ht="11.25" customHeight="1" x14ac:dyDescent="0.2">
      <c r="A774" s="28"/>
      <c r="B774" s="28"/>
      <c r="C774" s="28"/>
      <c r="D774" s="31"/>
      <c r="E774" s="28"/>
      <c r="F774" s="28"/>
      <c r="G774" s="28"/>
      <c r="H774" s="28"/>
      <c r="I774" s="28"/>
      <c r="J774" s="28"/>
      <c r="K774" s="28"/>
      <c r="L774" s="28"/>
      <c r="M774" s="28"/>
      <c r="N774" s="28"/>
      <c r="O774" s="28"/>
      <c r="P774" s="28"/>
      <c r="Q774" s="28"/>
      <c r="R774" s="28"/>
      <c r="S774" s="28"/>
      <c r="T774" s="28"/>
      <c r="U774" s="28"/>
    </row>
    <row r="775" spans="1:21" ht="11.25" customHeight="1" x14ac:dyDescent="0.2">
      <c r="A775" s="28"/>
      <c r="B775" s="28"/>
      <c r="C775" s="28"/>
      <c r="D775" s="31"/>
      <c r="E775" s="28"/>
      <c r="F775" s="28"/>
      <c r="G775" s="28"/>
      <c r="H775" s="28"/>
      <c r="I775" s="28"/>
      <c r="J775" s="28"/>
      <c r="K775" s="28"/>
      <c r="L775" s="28"/>
      <c r="M775" s="28"/>
      <c r="N775" s="28"/>
      <c r="O775" s="28"/>
      <c r="P775" s="28"/>
      <c r="Q775" s="28"/>
      <c r="R775" s="28"/>
      <c r="S775" s="28"/>
      <c r="T775" s="28"/>
      <c r="U775" s="28"/>
    </row>
    <row r="776" spans="1:21" ht="11.25" customHeight="1" x14ac:dyDescent="0.2">
      <c r="A776" s="28"/>
      <c r="B776" s="28"/>
      <c r="C776" s="28"/>
      <c r="D776" s="31"/>
      <c r="E776" s="28"/>
      <c r="F776" s="28"/>
      <c r="G776" s="28"/>
      <c r="H776" s="28"/>
      <c r="I776" s="28"/>
      <c r="J776" s="28"/>
      <c r="K776" s="28"/>
      <c r="L776" s="28"/>
      <c r="M776" s="28"/>
      <c r="N776" s="28"/>
      <c r="O776" s="28"/>
      <c r="P776" s="28"/>
      <c r="Q776" s="28"/>
      <c r="R776" s="28"/>
      <c r="S776" s="28"/>
      <c r="T776" s="28"/>
      <c r="U776" s="28"/>
    </row>
    <row r="777" spans="1:21" ht="11.25" customHeight="1" x14ac:dyDescent="0.2">
      <c r="A777" s="28"/>
      <c r="B777" s="28"/>
      <c r="C777" s="28"/>
      <c r="D777" s="31"/>
      <c r="E777" s="28"/>
      <c r="F777" s="28"/>
      <c r="G777" s="28"/>
      <c r="H777" s="28"/>
      <c r="I777" s="28"/>
      <c r="J777" s="28"/>
      <c r="K777" s="28"/>
      <c r="L777" s="28"/>
      <c r="M777" s="28"/>
      <c r="N777" s="28"/>
      <c r="O777" s="28"/>
      <c r="P777" s="28"/>
      <c r="Q777" s="28"/>
      <c r="R777" s="28"/>
      <c r="S777" s="28"/>
      <c r="T777" s="28"/>
      <c r="U777" s="28"/>
    </row>
    <row r="778" spans="1:21" ht="11.25" customHeight="1" x14ac:dyDescent="0.2">
      <c r="A778" s="28"/>
      <c r="B778" s="28"/>
      <c r="C778" s="28"/>
      <c r="D778" s="31"/>
      <c r="E778" s="28"/>
      <c r="F778" s="28"/>
      <c r="G778" s="28"/>
      <c r="H778" s="28"/>
      <c r="I778" s="28"/>
      <c r="J778" s="28"/>
      <c r="K778" s="28"/>
      <c r="L778" s="28"/>
      <c r="M778" s="28"/>
      <c r="N778" s="28"/>
      <c r="O778" s="28"/>
      <c r="P778" s="28"/>
      <c r="Q778" s="28"/>
      <c r="R778" s="28"/>
      <c r="S778" s="28"/>
      <c r="T778" s="28"/>
      <c r="U778" s="28"/>
    </row>
    <row r="779" spans="1:21" ht="11.25" customHeight="1" x14ac:dyDescent="0.2">
      <c r="A779" s="28"/>
      <c r="B779" s="28"/>
      <c r="C779" s="28"/>
      <c r="D779" s="31"/>
      <c r="E779" s="28"/>
      <c r="F779" s="28"/>
      <c r="G779" s="28"/>
      <c r="H779" s="28"/>
      <c r="I779" s="28"/>
      <c r="J779" s="28"/>
      <c r="K779" s="28"/>
      <c r="L779" s="28"/>
      <c r="M779" s="28"/>
      <c r="N779" s="28"/>
      <c r="O779" s="28"/>
      <c r="P779" s="28"/>
      <c r="Q779" s="28"/>
      <c r="R779" s="28"/>
      <c r="S779" s="28"/>
      <c r="T779" s="28"/>
      <c r="U779" s="28"/>
    </row>
    <row r="780" spans="1:21" ht="11.25" customHeight="1" x14ac:dyDescent="0.2">
      <c r="A780" s="28"/>
      <c r="B780" s="28"/>
      <c r="C780" s="28"/>
      <c r="D780" s="31"/>
      <c r="E780" s="28"/>
      <c r="F780" s="28"/>
      <c r="G780" s="28"/>
      <c r="H780" s="28"/>
      <c r="I780" s="28"/>
      <c r="J780" s="28"/>
      <c r="K780" s="28"/>
      <c r="L780" s="28"/>
      <c r="M780" s="28"/>
      <c r="N780" s="28"/>
      <c r="O780" s="28"/>
      <c r="P780" s="28"/>
      <c r="Q780" s="28"/>
      <c r="R780" s="28"/>
      <c r="S780" s="28"/>
      <c r="T780" s="28"/>
      <c r="U780" s="28"/>
    </row>
    <row r="781" spans="1:21" ht="11.25" customHeight="1" x14ac:dyDescent="0.2">
      <c r="A781" s="28"/>
      <c r="B781" s="28"/>
      <c r="C781" s="28"/>
      <c r="D781" s="31"/>
      <c r="E781" s="28"/>
      <c r="F781" s="28"/>
      <c r="G781" s="28"/>
      <c r="H781" s="28"/>
      <c r="I781" s="28"/>
      <c r="J781" s="28"/>
      <c r="K781" s="28"/>
      <c r="L781" s="28"/>
      <c r="M781" s="28"/>
      <c r="N781" s="28"/>
      <c r="O781" s="28"/>
      <c r="P781" s="28"/>
      <c r="Q781" s="28"/>
      <c r="R781" s="28"/>
      <c r="S781" s="28"/>
      <c r="T781" s="28"/>
      <c r="U781" s="28"/>
    </row>
    <row r="782" spans="1:21" ht="11.25" customHeight="1" x14ac:dyDescent="0.2">
      <c r="A782" s="28"/>
      <c r="B782" s="28"/>
      <c r="C782" s="28"/>
      <c r="D782" s="31"/>
      <c r="E782" s="28"/>
      <c r="F782" s="28"/>
      <c r="G782" s="28"/>
      <c r="H782" s="28"/>
      <c r="I782" s="28"/>
      <c r="J782" s="28"/>
      <c r="K782" s="28"/>
      <c r="L782" s="28"/>
      <c r="M782" s="28"/>
      <c r="N782" s="28"/>
      <c r="O782" s="28"/>
      <c r="P782" s="28"/>
      <c r="Q782" s="28"/>
      <c r="R782" s="28"/>
      <c r="S782" s="28"/>
      <c r="T782" s="28"/>
      <c r="U782" s="28"/>
    </row>
    <row r="783" spans="1:21" ht="11.25" customHeight="1" x14ac:dyDescent="0.2">
      <c r="A783" s="28"/>
      <c r="B783" s="28"/>
      <c r="C783" s="28"/>
      <c r="D783" s="31"/>
      <c r="E783" s="28"/>
      <c r="F783" s="28"/>
      <c r="G783" s="28"/>
      <c r="H783" s="28"/>
      <c r="I783" s="28"/>
      <c r="J783" s="28"/>
      <c r="K783" s="28"/>
      <c r="L783" s="28"/>
      <c r="M783" s="28"/>
      <c r="N783" s="28"/>
      <c r="O783" s="28"/>
      <c r="P783" s="28"/>
      <c r="Q783" s="28"/>
      <c r="R783" s="28"/>
      <c r="S783" s="28"/>
      <c r="T783" s="28"/>
      <c r="U783" s="28"/>
    </row>
    <row r="784" spans="1:21" ht="11.25" customHeight="1" x14ac:dyDescent="0.2">
      <c r="A784" s="28"/>
      <c r="B784" s="28"/>
      <c r="C784" s="28"/>
      <c r="D784" s="31"/>
      <c r="E784" s="28"/>
      <c r="F784" s="28"/>
      <c r="G784" s="28"/>
      <c r="H784" s="28"/>
      <c r="I784" s="28"/>
      <c r="J784" s="28"/>
      <c r="K784" s="28"/>
      <c r="L784" s="28"/>
      <c r="M784" s="28"/>
      <c r="N784" s="28"/>
      <c r="O784" s="28"/>
      <c r="P784" s="28"/>
      <c r="Q784" s="28"/>
      <c r="R784" s="28"/>
      <c r="S784" s="28"/>
      <c r="T784" s="28"/>
      <c r="U784" s="28"/>
    </row>
    <row r="785" spans="1:21" ht="11.25" customHeight="1" x14ac:dyDescent="0.2">
      <c r="A785" s="28"/>
      <c r="B785" s="28"/>
      <c r="C785" s="28"/>
      <c r="D785" s="31"/>
      <c r="E785" s="28"/>
      <c r="F785" s="28"/>
      <c r="G785" s="28"/>
      <c r="H785" s="28"/>
      <c r="I785" s="28"/>
      <c r="J785" s="28"/>
      <c r="K785" s="28"/>
      <c r="L785" s="28"/>
      <c r="M785" s="28"/>
      <c r="N785" s="28"/>
      <c r="O785" s="28"/>
      <c r="P785" s="28"/>
      <c r="Q785" s="28"/>
      <c r="R785" s="28"/>
      <c r="S785" s="28"/>
      <c r="T785" s="28"/>
      <c r="U785" s="28"/>
    </row>
    <row r="786" spans="1:21" ht="11.25" customHeight="1" x14ac:dyDescent="0.2">
      <c r="A786" s="28"/>
      <c r="B786" s="28"/>
      <c r="C786" s="28"/>
      <c r="D786" s="31"/>
      <c r="E786" s="28"/>
      <c r="F786" s="28"/>
      <c r="G786" s="28"/>
      <c r="H786" s="28"/>
      <c r="I786" s="28"/>
      <c r="J786" s="28"/>
      <c r="K786" s="28"/>
      <c r="L786" s="28"/>
      <c r="M786" s="28"/>
      <c r="N786" s="28"/>
      <c r="O786" s="28"/>
      <c r="P786" s="28"/>
      <c r="Q786" s="28"/>
      <c r="R786" s="28"/>
      <c r="S786" s="28"/>
      <c r="T786" s="28"/>
      <c r="U786" s="28"/>
    </row>
    <row r="787" spans="1:21" ht="11.25" customHeight="1" x14ac:dyDescent="0.2">
      <c r="A787" s="28"/>
      <c r="B787" s="28"/>
      <c r="C787" s="28"/>
      <c r="D787" s="31"/>
      <c r="E787" s="28"/>
      <c r="F787" s="28"/>
      <c r="G787" s="28"/>
      <c r="H787" s="28"/>
      <c r="I787" s="28"/>
      <c r="J787" s="28"/>
      <c r="K787" s="28"/>
      <c r="L787" s="28"/>
      <c r="M787" s="28"/>
      <c r="N787" s="28"/>
      <c r="O787" s="28"/>
      <c r="P787" s="28"/>
      <c r="Q787" s="28"/>
      <c r="R787" s="28"/>
      <c r="S787" s="28"/>
      <c r="T787" s="28"/>
      <c r="U787" s="28"/>
    </row>
    <row r="788" spans="1:21" ht="11.25" customHeight="1" x14ac:dyDescent="0.2">
      <c r="A788" s="28"/>
      <c r="B788" s="28"/>
      <c r="C788" s="28"/>
      <c r="D788" s="31"/>
      <c r="E788" s="28"/>
      <c r="F788" s="28"/>
      <c r="G788" s="28"/>
      <c r="H788" s="28"/>
      <c r="I788" s="28"/>
      <c r="J788" s="28"/>
      <c r="K788" s="28"/>
      <c r="L788" s="28"/>
      <c r="M788" s="28"/>
      <c r="N788" s="28"/>
      <c r="O788" s="28"/>
      <c r="P788" s="28"/>
      <c r="Q788" s="28"/>
      <c r="R788" s="28"/>
      <c r="S788" s="28"/>
      <c r="T788" s="28"/>
      <c r="U788" s="28"/>
    </row>
    <row r="789" spans="1:21" ht="11.25" customHeight="1" x14ac:dyDescent="0.2">
      <c r="A789" s="28"/>
      <c r="B789" s="28"/>
      <c r="C789" s="28"/>
      <c r="D789" s="31"/>
      <c r="E789" s="28"/>
      <c r="F789" s="28"/>
      <c r="G789" s="28"/>
      <c r="H789" s="28"/>
      <c r="I789" s="28"/>
      <c r="J789" s="28"/>
      <c r="K789" s="28"/>
      <c r="L789" s="28"/>
      <c r="M789" s="28"/>
      <c r="N789" s="28"/>
      <c r="O789" s="28"/>
      <c r="P789" s="28"/>
      <c r="Q789" s="28"/>
      <c r="R789" s="28"/>
      <c r="S789" s="28"/>
      <c r="T789" s="28"/>
      <c r="U789" s="28"/>
    </row>
    <row r="790" spans="1:21" ht="11.25" customHeight="1" x14ac:dyDescent="0.2">
      <c r="A790" s="28"/>
      <c r="B790" s="28"/>
      <c r="C790" s="28"/>
      <c r="D790" s="31"/>
      <c r="E790" s="28"/>
      <c r="F790" s="28"/>
      <c r="G790" s="28"/>
      <c r="H790" s="28"/>
      <c r="I790" s="28"/>
      <c r="J790" s="28"/>
      <c r="K790" s="28"/>
      <c r="L790" s="28"/>
      <c r="M790" s="28"/>
      <c r="N790" s="28"/>
      <c r="O790" s="28"/>
      <c r="P790" s="28"/>
      <c r="Q790" s="28"/>
      <c r="R790" s="28"/>
      <c r="S790" s="28"/>
      <c r="T790" s="28"/>
      <c r="U790" s="28"/>
    </row>
    <row r="791" spans="1:21" ht="11.25" customHeight="1" x14ac:dyDescent="0.2">
      <c r="A791" s="28"/>
      <c r="B791" s="28"/>
      <c r="C791" s="28"/>
      <c r="D791" s="31"/>
      <c r="E791" s="28"/>
      <c r="F791" s="28"/>
      <c r="G791" s="28"/>
      <c r="H791" s="28"/>
      <c r="I791" s="28"/>
      <c r="J791" s="28"/>
      <c r="K791" s="28"/>
      <c r="L791" s="28"/>
      <c r="M791" s="28"/>
      <c r="N791" s="28"/>
      <c r="O791" s="28"/>
      <c r="P791" s="28"/>
      <c r="Q791" s="28"/>
      <c r="R791" s="28"/>
      <c r="S791" s="28"/>
      <c r="T791" s="28"/>
      <c r="U791" s="28"/>
    </row>
    <row r="792" spans="1:21" ht="11.25" customHeight="1" x14ac:dyDescent="0.2">
      <c r="A792" s="28"/>
      <c r="B792" s="28"/>
      <c r="C792" s="28"/>
      <c r="D792" s="31"/>
      <c r="E792" s="28"/>
      <c r="F792" s="28"/>
      <c r="G792" s="28"/>
      <c r="H792" s="28"/>
      <c r="I792" s="28"/>
      <c r="J792" s="28"/>
      <c r="K792" s="28"/>
      <c r="L792" s="28"/>
      <c r="M792" s="28"/>
      <c r="N792" s="28"/>
      <c r="O792" s="28"/>
      <c r="P792" s="28"/>
      <c r="Q792" s="28"/>
      <c r="R792" s="28"/>
      <c r="S792" s="28"/>
      <c r="T792" s="28"/>
      <c r="U792" s="28"/>
    </row>
    <row r="793" spans="1:21" ht="11.25" customHeight="1" x14ac:dyDescent="0.2">
      <c r="A793" s="28"/>
      <c r="B793" s="28"/>
      <c r="C793" s="28"/>
      <c r="D793" s="31"/>
      <c r="E793" s="28"/>
      <c r="F793" s="28"/>
      <c r="G793" s="28"/>
      <c r="H793" s="28"/>
      <c r="I793" s="28"/>
      <c r="J793" s="28"/>
      <c r="K793" s="28"/>
      <c r="L793" s="28"/>
      <c r="M793" s="28"/>
      <c r="N793" s="28"/>
      <c r="O793" s="28"/>
      <c r="P793" s="28"/>
      <c r="Q793" s="28"/>
      <c r="R793" s="28"/>
      <c r="S793" s="28"/>
      <c r="T793" s="28"/>
      <c r="U793" s="28"/>
    </row>
    <row r="794" spans="1:21" ht="11.25" customHeight="1" x14ac:dyDescent="0.2">
      <c r="A794" s="28"/>
      <c r="B794" s="28"/>
      <c r="C794" s="28"/>
      <c r="D794" s="31"/>
      <c r="E794" s="28"/>
      <c r="F794" s="28"/>
      <c r="G794" s="28"/>
      <c r="H794" s="28"/>
      <c r="I794" s="28"/>
      <c r="J794" s="28"/>
      <c r="K794" s="28"/>
      <c r="L794" s="28"/>
      <c r="M794" s="28"/>
      <c r="N794" s="28"/>
      <c r="O794" s="28"/>
      <c r="P794" s="28"/>
      <c r="Q794" s="28"/>
      <c r="R794" s="28"/>
      <c r="S794" s="28"/>
      <c r="T794" s="28"/>
      <c r="U794" s="28"/>
    </row>
    <row r="795" spans="1:21" ht="11.25" customHeight="1" x14ac:dyDescent="0.2">
      <c r="A795" s="28"/>
      <c r="B795" s="28"/>
      <c r="C795" s="28"/>
      <c r="D795" s="31"/>
      <c r="E795" s="28"/>
      <c r="F795" s="28"/>
      <c r="G795" s="28"/>
      <c r="H795" s="28"/>
      <c r="I795" s="28"/>
      <c r="J795" s="28"/>
      <c r="K795" s="28"/>
      <c r="L795" s="28"/>
      <c r="M795" s="28"/>
      <c r="N795" s="28"/>
      <c r="O795" s="28"/>
      <c r="P795" s="28"/>
      <c r="Q795" s="28"/>
      <c r="R795" s="28"/>
      <c r="S795" s="28"/>
      <c r="T795" s="28"/>
      <c r="U795" s="28"/>
    </row>
    <row r="796" spans="1:21" ht="11.25" customHeight="1" x14ac:dyDescent="0.2">
      <c r="A796" s="28"/>
      <c r="B796" s="28"/>
      <c r="C796" s="28"/>
      <c r="D796" s="31"/>
      <c r="E796" s="28"/>
      <c r="F796" s="28"/>
      <c r="G796" s="28"/>
      <c r="H796" s="28"/>
      <c r="I796" s="28"/>
      <c r="J796" s="28"/>
      <c r="K796" s="28"/>
      <c r="L796" s="28"/>
      <c r="M796" s="28"/>
      <c r="N796" s="28"/>
      <c r="O796" s="28"/>
      <c r="P796" s="28"/>
      <c r="Q796" s="28"/>
      <c r="R796" s="28"/>
      <c r="S796" s="28"/>
      <c r="T796" s="28"/>
      <c r="U796" s="28"/>
    </row>
    <row r="797" spans="1:21" ht="11.25" customHeight="1" x14ac:dyDescent="0.2">
      <c r="A797" s="28"/>
      <c r="B797" s="28"/>
      <c r="C797" s="28"/>
      <c r="D797" s="31"/>
      <c r="E797" s="28"/>
      <c r="F797" s="28"/>
      <c r="G797" s="28"/>
      <c r="H797" s="28"/>
      <c r="I797" s="28"/>
      <c r="J797" s="28"/>
      <c r="K797" s="28"/>
      <c r="L797" s="28"/>
      <c r="M797" s="28"/>
      <c r="N797" s="28"/>
      <c r="O797" s="28"/>
      <c r="P797" s="28"/>
      <c r="Q797" s="28"/>
      <c r="R797" s="28"/>
      <c r="S797" s="28"/>
      <c r="T797" s="28"/>
      <c r="U797" s="28"/>
    </row>
    <row r="798" spans="1:21" ht="11.25" customHeight="1" x14ac:dyDescent="0.2">
      <c r="A798" s="28"/>
      <c r="B798" s="28"/>
      <c r="C798" s="28"/>
      <c r="D798" s="31"/>
      <c r="E798" s="28"/>
      <c r="F798" s="28"/>
      <c r="G798" s="28"/>
      <c r="H798" s="28"/>
      <c r="I798" s="28"/>
      <c r="J798" s="28"/>
      <c r="K798" s="28"/>
      <c r="L798" s="28"/>
      <c r="M798" s="28"/>
      <c r="N798" s="28"/>
      <c r="O798" s="28"/>
      <c r="P798" s="28"/>
      <c r="Q798" s="28"/>
      <c r="R798" s="28"/>
      <c r="S798" s="28"/>
      <c r="T798" s="28"/>
      <c r="U798" s="28"/>
    </row>
    <row r="799" spans="1:21" ht="11.25" customHeight="1" x14ac:dyDescent="0.2">
      <c r="A799" s="28"/>
      <c r="B799" s="28"/>
      <c r="C799" s="28"/>
      <c r="D799" s="31"/>
      <c r="E799" s="28"/>
      <c r="F799" s="28"/>
      <c r="G799" s="28"/>
      <c r="H799" s="28"/>
      <c r="I799" s="28"/>
      <c r="J799" s="28"/>
      <c r="K799" s="28"/>
      <c r="L799" s="28"/>
      <c r="M799" s="28"/>
      <c r="N799" s="28"/>
      <c r="O799" s="28"/>
      <c r="P799" s="28"/>
      <c r="Q799" s="28"/>
      <c r="R799" s="28"/>
      <c r="S799" s="28"/>
      <c r="T799" s="28"/>
      <c r="U799" s="28"/>
    </row>
    <row r="800" spans="1:21" ht="11.25" customHeight="1" x14ac:dyDescent="0.2">
      <c r="A800" s="28"/>
      <c r="B800" s="28"/>
      <c r="C800" s="28"/>
      <c r="D800" s="31"/>
      <c r="E800" s="28"/>
      <c r="F800" s="28"/>
      <c r="G800" s="28"/>
      <c r="H800" s="28"/>
      <c r="I800" s="28"/>
      <c r="J800" s="28"/>
      <c r="K800" s="28"/>
      <c r="L800" s="28"/>
      <c r="M800" s="28"/>
      <c r="N800" s="28"/>
      <c r="O800" s="28"/>
      <c r="P800" s="28"/>
      <c r="Q800" s="28"/>
      <c r="R800" s="28"/>
      <c r="S800" s="28"/>
      <c r="T800" s="28"/>
      <c r="U800" s="28"/>
    </row>
    <row r="801" spans="1:21" ht="11.25" customHeight="1" x14ac:dyDescent="0.2">
      <c r="A801" s="28"/>
      <c r="B801" s="28"/>
      <c r="C801" s="28"/>
      <c r="D801" s="31"/>
      <c r="E801" s="28"/>
      <c r="F801" s="28"/>
      <c r="G801" s="28"/>
      <c r="H801" s="28"/>
      <c r="I801" s="28"/>
      <c r="J801" s="28"/>
      <c r="K801" s="28"/>
      <c r="L801" s="28"/>
      <c r="M801" s="28"/>
      <c r="N801" s="28"/>
      <c r="O801" s="28"/>
      <c r="P801" s="28"/>
      <c r="Q801" s="28"/>
      <c r="R801" s="28"/>
      <c r="S801" s="28"/>
      <c r="T801" s="28"/>
      <c r="U801" s="28"/>
    </row>
    <row r="802" spans="1:21" ht="11.25" customHeight="1" x14ac:dyDescent="0.2">
      <c r="A802" s="28"/>
      <c r="B802" s="28"/>
      <c r="C802" s="28"/>
      <c r="D802" s="31"/>
      <c r="E802" s="28"/>
      <c r="F802" s="28"/>
      <c r="G802" s="28"/>
      <c r="H802" s="28"/>
      <c r="I802" s="28"/>
      <c r="J802" s="28"/>
      <c r="K802" s="28"/>
      <c r="L802" s="28"/>
      <c r="M802" s="28"/>
      <c r="N802" s="28"/>
      <c r="O802" s="28"/>
      <c r="P802" s="28"/>
      <c r="Q802" s="28"/>
      <c r="R802" s="28"/>
      <c r="S802" s="28"/>
      <c r="T802" s="28"/>
      <c r="U802" s="28"/>
    </row>
    <row r="803" spans="1:21" ht="11.25" customHeight="1" x14ac:dyDescent="0.2">
      <c r="A803" s="28"/>
      <c r="B803" s="28"/>
      <c r="C803" s="28"/>
      <c r="D803" s="31"/>
      <c r="E803" s="28"/>
      <c r="F803" s="28"/>
      <c r="G803" s="28"/>
      <c r="H803" s="28"/>
      <c r="I803" s="28"/>
      <c r="J803" s="28"/>
      <c r="K803" s="28"/>
      <c r="L803" s="28"/>
      <c r="M803" s="28"/>
      <c r="N803" s="28"/>
      <c r="O803" s="28"/>
      <c r="P803" s="28"/>
      <c r="Q803" s="28"/>
      <c r="R803" s="28"/>
      <c r="S803" s="28"/>
      <c r="T803" s="28"/>
      <c r="U803" s="28"/>
    </row>
    <row r="804" spans="1:21" ht="11.25" customHeight="1" x14ac:dyDescent="0.2">
      <c r="A804" s="28"/>
      <c r="B804" s="28"/>
      <c r="C804" s="28"/>
      <c r="D804" s="31"/>
      <c r="E804" s="28"/>
      <c r="F804" s="28"/>
      <c r="G804" s="28"/>
      <c r="H804" s="28"/>
      <c r="I804" s="28"/>
      <c r="J804" s="28"/>
      <c r="K804" s="28"/>
      <c r="L804" s="28"/>
      <c r="M804" s="28"/>
      <c r="N804" s="28"/>
      <c r="O804" s="28"/>
      <c r="P804" s="28"/>
      <c r="Q804" s="28"/>
      <c r="R804" s="28"/>
      <c r="S804" s="28"/>
      <c r="T804" s="28"/>
      <c r="U804" s="28"/>
    </row>
    <row r="805" spans="1:21" ht="11.25" customHeight="1" x14ac:dyDescent="0.2">
      <c r="A805" s="28"/>
      <c r="B805" s="28"/>
      <c r="C805" s="28"/>
      <c r="D805" s="31"/>
      <c r="E805" s="28"/>
      <c r="F805" s="28"/>
      <c r="G805" s="28"/>
      <c r="H805" s="28"/>
      <c r="I805" s="28"/>
      <c r="J805" s="28"/>
      <c r="K805" s="28"/>
      <c r="L805" s="28"/>
      <c r="M805" s="28"/>
      <c r="N805" s="28"/>
      <c r="O805" s="28"/>
      <c r="P805" s="28"/>
      <c r="Q805" s="28"/>
      <c r="R805" s="28"/>
      <c r="S805" s="28"/>
      <c r="T805" s="28"/>
      <c r="U805" s="28"/>
    </row>
    <row r="806" spans="1:21" ht="11.25" customHeight="1" x14ac:dyDescent="0.2">
      <c r="A806" s="28"/>
      <c r="B806" s="28"/>
      <c r="C806" s="28"/>
      <c r="D806" s="31"/>
      <c r="E806" s="28"/>
      <c r="F806" s="28"/>
      <c r="G806" s="28"/>
      <c r="H806" s="28"/>
      <c r="I806" s="28"/>
      <c r="J806" s="28"/>
      <c r="K806" s="28"/>
      <c r="L806" s="28"/>
      <c r="M806" s="28"/>
      <c r="N806" s="28"/>
      <c r="O806" s="28"/>
      <c r="P806" s="28"/>
      <c r="Q806" s="28"/>
      <c r="R806" s="28"/>
      <c r="S806" s="28"/>
      <c r="T806" s="28"/>
      <c r="U806" s="28"/>
    </row>
    <row r="807" spans="1:21" ht="11.25" customHeight="1" x14ac:dyDescent="0.2">
      <c r="A807" s="28"/>
      <c r="B807" s="28"/>
      <c r="C807" s="28"/>
      <c r="D807" s="31"/>
      <c r="E807" s="28"/>
      <c r="F807" s="28"/>
      <c r="G807" s="28"/>
      <c r="H807" s="28"/>
      <c r="I807" s="28"/>
      <c r="J807" s="28"/>
      <c r="K807" s="28"/>
      <c r="L807" s="28"/>
      <c r="M807" s="28"/>
      <c r="N807" s="28"/>
      <c r="O807" s="28"/>
      <c r="P807" s="28"/>
      <c r="Q807" s="28"/>
      <c r="R807" s="28"/>
      <c r="S807" s="28"/>
      <c r="T807" s="28"/>
      <c r="U807" s="28"/>
    </row>
    <row r="808" spans="1:21" ht="11.25" customHeight="1" x14ac:dyDescent="0.2">
      <c r="A808" s="28"/>
      <c r="B808" s="28"/>
      <c r="C808" s="28"/>
      <c r="D808" s="31"/>
      <c r="E808" s="28"/>
      <c r="F808" s="28"/>
      <c r="G808" s="28"/>
      <c r="H808" s="28"/>
      <c r="I808" s="28"/>
      <c r="J808" s="28"/>
      <c r="K808" s="28"/>
      <c r="L808" s="28"/>
      <c r="M808" s="28"/>
      <c r="N808" s="28"/>
      <c r="O808" s="28"/>
      <c r="P808" s="28"/>
      <c r="Q808" s="28"/>
      <c r="R808" s="28"/>
      <c r="S808" s="28"/>
      <c r="T808" s="28"/>
      <c r="U808" s="28"/>
    </row>
    <row r="809" spans="1:21" ht="11.25" customHeight="1" x14ac:dyDescent="0.2">
      <c r="A809" s="28"/>
      <c r="B809" s="28"/>
      <c r="C809" s="28"/>
      <c r="D809" s="31"/>
      <c r="E809" s="28"/>
      <c r="F809" s="28"/>
      <c r="G809" s="28"/>
      <c r="H809" s="28"/>
      <c r="I809" s="28"/>
      <c r="J809" s="28"/>
      <c r="K809" s="28"/>
      <c r="L809" s="28"/>
      <c r="M809" s="28"/>
      <c r="N809" s="28"/>
      <c r="O809" s="28"/>
      <c r="P809" s="28"/>
      <c r="Q809" s="28"/>
      <c r="R809" s="28"/>
      <c r="S809" s="28"/>
      <c r="T809" s="28"/>
      <c r="U809" s="28"/>
    </row>
    <row r="810" spans="1:21" ht="11.25" customHeight="1" x14ac:dyDescent="0.2">
      <c r="A810" s="28"/>
      <c r="B810" s="28"/>
      <c r="C810" s="28"/>
      <c r="D810" s="31"/>
      <c r="E810" s="28"/>
      <c r="F810" s="28"/>
      <c r="G810" s="28"/>
      <c r="H810" s="28"/>
      <c r="I810" s="28"/>
      <c r="J810" s="28"/>
      <c r="K810" s="28"/>
      <c r="L810" s="28"/>
      <c r="M810" s="28"/>
      <c r="N810" s="28"/>
      <c r="O810" s="28"/>
      <c r="P810" s="28"/>
      <c r="Q810" s="28"/>
      <c r="R810" s="28"/>
      <c r="S810" s="28"/>
      <c r="T810" s="28"/>
      <c r="U810" s="28"/>
    </row>
    <row r="811" spans="1:21" ht="11.25" customHeight="1" x14ac:dyDescent="0.2">
      <c r="A811" s="28"/>
      <c r="B811" s="28"/>
      <c r="C811" s="28"/>
      <c r="D811" s="31"/>
      <c r="E811" s="28"/>
      <c r="F811" s="28"/>
      <c r="G811" s="28"/>
      <c r="H811" s="28"/>
      <c r="I811" s="28"/>
      <c r="J811" s="28"/>
      <c r="K811" s="28"/>
      <c r="L811" s="28"/>
      <c r="M811" s="28"/>
      <c r="N811" s="28"/>
      <c r="O811" s="28"/>
      <c r="P811" s="28"/>
      <c r="Q811" s="28"/>
      <c r="R811" s="28"/>
      <c r="S811" s="28"/>
      <c r="T811" s="28"/>
      <c r="U811" s="28"/>
    </row>
    <row r="812" spans="1:21" ht="11.25" customHeight="1" x14ac:dyDescent="0.2">
      <c r="A812" s="28"/>
      <c r="B812" s="28"/>
      <c r="C812" s="28"/>
      <c r="D812" s="31"/>
      <c r="E812" s="28"/>
      <c r="F812" s="28"/>
      <c r="G812" s="28"/>
      <c r="H812" s="28"/>
      <c r="I812" s="28"/>
      <c r="J812" s="28"/>
      <c r="K812" s="28"/>
      <c r="L812" s="28"/>
      <c r="M812" s="28"/>
      <c r="N812" s="28"/>
      <c r="O812" s="28"/>
      <c r="P812" s="28"/>
      <c r="Q812" s="28"/>
      <c r="R812" s="28"/>
      <c r="S812" s="28"/>
      <c r="T812" s="28"/>
      <c r="U812" s="28"/>
    </row>
    <row r="813" spans="1:21" ht="11.25" customHeight="1" x14ac:dyDescent="0.2">
      <c r="A813" s="28"/>
      <c r="B813" s="28"/>
      <c r="C813" s="28"/>
      <c r="D813" s="31"/>
      <c r="E813" s="28"/>
      <c r="F813" s="28"/>
      <c r="G813" s="28"/>
      <c r="H813" s="28"/>
      <c r="I813" s="28"/>
      <c r="J813" s="28"/>
      <c r="K813" s="28"/>
      <c r="L813" s="28"/>
      <c r="M813" s="28"/>
      <c r="N813" s="28"/>
      <c r="O813" s="28"/>
      <c r="P813" s="28"/>
      <c r="Q813" s="28"/>
      <c r="R813" s="28"/>
      <c r="S813" s="28"/>
      <c r="T813" s="28"/>
      <c r="U813" s="28"/>
    </row>
    <row r="814" spans="1:21" ht="11.25" customHeight="1" x14ac:dyDescent="0.2">
      <c r="A814" s="28"/>
      <c r="B814" s="28"/>
      <c r="C814" s="28"/>
      <c r="D814" s="31"/>
      <c r="E814" s="28"/>
      <c r="F814" s="28"/>
      <c r="G814" s="28"/>
      <c r="H814" s="28"/>
      <c r="I814" s="28"/>
      <c r="J814" s="28"/>
      <c r="K814" s="28"/>
      <c r="L814" s="28"/>
      <c r="M814" s="28"/>
      <c r="N814" s="28"/>
      <c r="O814" s="28"/>
      <c r="P814" s="28"/>
      <c r="Q814" s="28"/>
      <c r="R814" s="28"/>
      <c r="S814" s="28"/>
      <c r="T814" s="28"/>
      <c r="U814" s="28"/>
    </row>
    <row r="815" spans="1:21" ht="11.25" customHeight="1" x14ac:dyDescent="0.2">
      <c r="A815" s="28"/>
      <c r="B815" s="28"/>
      <c r="C815" s="28"/>
      <c r="D815" s="31"/>
      <c r="E815" s="28"/>
      <c r="F815" s="28"/>
      <c r="G815" s="28"/>
      <c r="H815" s="28"/>
      <c r="I815" s="28"/>
      <c r="J815" s="28"/>
      <c r="K815" s="28"/>
      <c r="L815" s="28"/>
      <c r="M815" s="28"/>
      <c r="N815" s="28"/>
      <c r="O815" s="28"/>
      <c r="P815" s="28"/>
      <c r="Q815" s="28"/>
      <c r="R815" s="28"/>
      <c r="S815" s="28"/>
      <c r="T815" s="28"/>
      <c r="U815" s="28"/>
    </row>
    <row r="816" spans="1:21" ht="11.25" customHeight="1" x14ac:dyDescent="0.2">
      <c r="A816" s="28"/>
      <c r="B816" s="28"/>
      <c r="C816" s="28"/>
      <c r="D816" s="31"/>
      <c r="E816" s="28"/>
      <c r="F816" s="28"/>
      <c r="G816" s="28"/>
      <c r="H816" s="28"/>
      <c r="I816" s="28"/>
      <c r="J816" s="28"/>
      <c r="K816" s="28"/>
      <c r="L816" s="28"/>
      <c r="M816" s="28"/>
      <c r="N816" s="28"/>
      <c r="O816" s="28"/>
      <c r="P816" s="28"/>
      <c r="Q816" s="28"/>
      <c r="R816" s="28"/>
      <c r="S816" s="28"/>
      <c r="T816" s="28"/>
      <c r="U816" s="28"/>
    </row>
    <row r="817" spans="1:21" ht="11.25" customHeight="1" x14ac:dyDescent="0.2">
      <c r="A817" s="28"/>
      <c r="B817" s="28"/>
      <c r="C817" s="28"/>
      <c r="D817" s="31"/>
      <c r="E817" s="28"/>
      <c r="F817" s="28"/>
      <c r="G817" s="28"/>
      <c r="H817" s="28"/>
      <c r="I817" s="28"/>
      <c r="J817" s="28"/>
      <c r="K817" s="28"/>
      <c r="L817" s="28"/>
      <c r="M817" s="28"/>
      <c r="N817" s="28"/>
      <c r="O817" s="28"/>
      <c r="P817" s="28"/>
      <c r="Q817" s="28"/>
      <c r="R817" s="28"/>
      <c r="S817" s="28"/>
      <c r="T817" s="28"/>
      <c r="U817" s="28"/>
    </row>
    <row r="818" spans="1:21" ht="11.25" customHeight="1" x14ac:dyDescent="0.2">
      <c r="A818" s="28"/>
      <c r="B818" s="28"/>
      <c r="C818" s="28"/>
      <c r="D818" s="31"/>
      <c r="E818" s="28"/>
      <c r="F818" s="28"/>
      <c r="G818" s="28"/>
      <c r="H818" s="28"/>
      <c r="I818" s="28"/>
      <c r="J818" s="28"/>
      <c r="K818" s="28"/>
      <c r="L818" s="28"/>
      <c r="M818" s="28"/>
      <c r="N818" s="28"/>
      <c r="O818" s="28"/>
      <c r="P818" s="28"/>
      <c r="Q818" s="28"/>
      <c r="R818" s="28"/>
      <c r="S818" s="28"/>
      <c r="T818" s="28"/>
      <c r="U818" s="28"/>
    </row>
    <row r="819" spans="1:21" ht="11.25" customHeight="1" x14ac:dyDescent="0.2">
      <c r="A819" s="28"/>
      <c r="B819" s="28"/>
      <c r="C819" s="28"/>
      <c r="D819" s="31"/>
      <c r="E819" s="28"/>
      <c r="F819" s="28"/>
      <c r="G819" s="28"/>
      <c r="H819" s="28"/>
      <c r="I819" s="28"/>
      <c r="J819" s="28"/>
      <c r="K819" s="28"/>
      <c r="L819" s="28"/>
      <c r="M819" s="28"/>
      <c r="N819" s="28"/>
      <c r="O819" s="28"/>
      <c r="P819" s="28"/>
      <c r="Q819" s="28"/>
      <c r="R819" s="28"/>
      <c r="S819" s="28"/>
      <c r="T819" s="28"/>
      <c r="U819" s="28"/>
    </row>
    <row r="820" spans="1:21" ht="11.25" customHeight="1" x14ac:dyDescent="0.2">
      <c r="A820" s="28"/>
      <c r="B820" s="28"/>
      <c r="C820" s="28"/>
      <c r="D820" s="31"/>
      <c r="E820" s="28"/>
      <c r="F820" s="28"/>
      <c r="G820" s="28"/>
      <c r="H820" s="28"/>
      <c r="I820" s="28"/>
      <c r="J820" s="28"/>
      <c r="K820" s="28"/>
      <c r="L820" s="28"/>
      <c r="M820" s="28"/>
      <c r="N820" s="28"/>
      <c r="O820" s="28"/>
      <c r="P820" s="28"/>
      <c r="Q820" s="28"/>
      <c r="R820" s="28"/>
      <c r="S820" s="28"/>
      <c r="T820" s="28"/>
      <c r="U820" s="28"/>
    </row>
    <row r="821" spans="1:21" ht="11.25" customHeight="1" x14ac:dyDescent="0.2">
      <c r="A821" s="28"/>
      <c r="B821" s="28"/>
      <c r="C821" s="28"/>
      <c r="D821" s="31"/>
      <c r="E821" s="28"/>
      <c r="F821" s="28"/>
      <c r="G821" s="28"/>
      <c r="H821" s="28"/>
      <c r="I821" s="28"/>
      <c r="J821" s="28"/>
      <c r="K821" s="28"/>
      <c r="L821" s="28"/>
      <c r="M821" s="28"/>
      <c r="N821" s="28"/>
      <c r="O821" s="28"/>
      <c r="P821" s="28"/>
      <c r="Q821" s="28"/>
      <c r="R821" s="28"/>
      <c r="S821" s="28"/>
      <c r="T821" s="28"/>
      <c r="U821" s="28"/>
    </row>
    <row r="822" spans="1:21" ht="11.25" customHeight="1" x14ac:dyDescent="0.2">
      <c r="A822" s="28"/>
      <c r="B822" s="28"/>
      <c r="C822" s="28"/>
      <c r="D822" s="31"/>
      <c r="E822" s="28"/>
      <c r="F822" s="28"/>
      <c r="G822" s="28"/>
      <c r="H822" s="28"/>
      <c r="I822" s="28"/>
      <c r="J822" s="28"/>
      <c r="K822" s="28"/>
      <c r="L822" s="28"/>
      <c r="M822" s="28"/>
      <c r="N822" s="28"/>
      <c r="O822" s="28"/>
      <c r="P822" s="28"/>
      <c r="Q822" s="28"/>
      <c r="R822" s="28"/>
      <c r="S822" s="28"/>
      <c r="T822" s="28"/>
      <c r="U822" s="28"/>
    </row>
    <row r="823" spans="1:21" ht="11.25" customHeight="1" x14ac:dyDescent="0.2">
      <c r="A823" s="28"/>
      <c r="B823" s="28"/>
      <c r="C823" s="28"/>
      <c r="D823" s="31"/>
      <c r="E823" s="28"/>
      <c r="F823" s="28"/>
      <c r="G823" s="28"/>
      <c r="H823" s="28"/>
      <c r="I823" s="28"/>
      <c r="J823" s="28"/>
      <c r="K823" s="28"/>
      <c r="L823" s="28"/>
      <c r="M823" s="28"/>
      <c r="N823" s="28"/>
      <c r="O823" s="28"/>
      <c r="P823" s="28"/>
      <c r="Q823" s="28"/>
      <c r="R823" s="28"/>
      <c r="S823" s="28"/>
      <c r="T823" s="28"/>
      <c r="U823" s="28"/>
    </row>
    <row r="824" spans="1:21" ht="11.25" customHeight="1" x14ac:dyDescent="0.2">
      <c r="A824" s="28"/>
      <c r="B824" s="28"/>
      <c r="C824" s="28"/>
      <c r="D824" s="31"/>
      <c r="E824" s="28"/>
      <c r="F824" s="28"/>
      <c r="G824" s="28"/>
      <c r="H824" s="28"/>
      <c r="I824" s="28"/>
      <c r="J824" s="28"/>
      <c r="K824" s="28"/>
      <c r="L824" s="28"/>
      <c r="M824" s="28"/>
      <c r="N824" s="28"/>
      <c r="O824" s="28"/>
      <c r="P824" s="28"/>
      <c r="Q824" s="28"/>
      <c r="R824" s="28"/>
      <c r="S824" s="28"/>
      <c r="T824" s="28"/>
      <c r="U824" s="28"/>
    </row>
    <row r="825" spans="1:21" ht="11.25" customHeight="1" x14ac:dyDescent="0.2">
      <c r="A825" s="28"/>
      <c r="B825" s="28"/>
      <c r="C825" s="28"/>
      <c r="D825" s="31"/>
      <c r="E825" s="28"/>
      <c r="F825" s="28"/>
      <c r="G825" s="28"/>
      <c r="H825" s="28"/>
      <c r="I825" s="28"/>
      <c r="J825" s="28"/>
      <c r="K825" s="28"/>
      <c r="L825" s="28"/>
      <c r="M825" s="28"/>
      <c r="N825" s="28"/>
      <c r="O825" s="28"/>
      <c r="P825" s="28"/>
      <c r="Q825" s="28"/>
      <c r="R825" s="28"/>
      <c r="S825" s="28"/>
      <c r="T825" s="28"/>
      <c r="U825" s="28"/>
    </row>
    <row r="826" spans="1:21" ht="11.25" customHeight="1" x14ac:dyDescent="0.2">
      <c r="A826" s="28"/>
      <c r="B826" s="28"/>
      <c r="C826" s="28"/>
      <c r="D826" s="31"/>
      <c r="E826" s="28"/>
      <c r="F826" s="28"/>
      <c r="G826" s="28"/>
      <c r="H826" s="28"/>
      <c r="I826" s="28"/>
      <c r="J826" s="28"/>
      <c r="K826" s="28"/>
      <c r="L826" s="28"/>
      <c r="M826" s="28"/>
      <c r="N826" s="28"/>
      <c r="O826" s="28"/>
      <c r="P826" s="28"/>
      <c r="Q826" s="28"/>
      <c r="R826" s="28"/>
      <c r="S826" s="28"/>
      <c r="T826" s="28"/>
      <c r="U826" s="28"/>
    </row>
    <row r="827" spans="1:21" ht="11.25" customHeight="1" x14ac:dyDescent="0.2">
      <c r="A827" s="28"/>
      <c r="B827" s="28"/>
      <c r="C827" s="28"/>
      <c r="D827" s="31"/>
      <c r="E827" s="28"/>
      <c r="F827" s="28"/>
      <c r="G827" s="28"/>
      <c r="H827" s="28"/>
      <c r="I827" s="28"/>
      <c r="J827" s="28"/>
      <c r="K827" s="28"/>
      <c r="L827" s="28"/>
      <c r="M827" s="28"/>
      <c r="N827" s="28"/>
      <c r="O827" s="28"/>
      <c r="P827" s="28"/>
      <c r="Q827" s="28"/>
      <c r="R827" s="28"/>
      <c r="S827" s="28"/>
      <c r="T827" s="28"/>
      <c r="U827" s="28"/>
    </row>
    <row r="828" spans="1:21" ht="11.25" customHeight="1" x14ac:dyDescent="0.2">
      <c r="A828" s="28"/>
      <c r="B828" s="28"/>
      <c r="C828" s="28"/>
      <c r="D828" s="31"/>
      <c r="E828" s="28"/>
      <c r="F828" s="28"/>
      <c r="G828" s="28"/>
      <c r="H828" s="28"/>
      <c r="I828" s="28"/>
      <c r="J828" s="28"/>
      <c r="K828" s="28"/>
      <c r="L828" s="28"/>
      <c r="M828" s="28"/>
      <c r="N828" s="28"/>
      <c r="O828" s="28"/>
      <c r="P828" s="28"/>
      <c r="Q828" s="28"/>
      <c r="R828" s="28"/>
      <c r="S828" s="28"/>
      <c r="T828" s="28"/>
      <c r="U828" s="28"/>
    </row>
    <row r="829" spans="1:21" ht="11.25" customHeight="1" x14ac:dyDescent="0.2">
      <c r="A829" s="28"/>
      <c r="B829" s="28"/>
      <c r="C829" s="28"/>
      <c r="D829" s="31"/>
      <c r="E829" s="28"/>
      <c r="F829" s="28"/>
      <c r="G829" s="28"/>
      <c r="H829" s="28"/>
      <c r="I829" s="28"/>
      <c r="J829" s="28"/>
      <c r="K829" s="28"/>
      <c r="L829" s="28"/>
      <c r="M829" s="28"/>
      <c r="N829" s="28"/>
      <c r="O829" s="28"/>
      <c r="P829" s="28"/>
      <c r="Q829" s="28"/>
      <c r="R829" s="28"/>
      <c r="S829" s="28"/>
      <c r="T829" s="28"/>
      <c r="U829" s="28"/>
    </row>
    <row r="830" spans="1:21" ht="11.25" customHeight="1" x14ac:dyDescent="0.2">
      <c r="A830" s="28"/>
      <c r="B830" s="28"/>
      <c r="C830" s="28"/>
      <c r="D830" s="31"/>
      <c r="E830" s="28"/>
      <c r="F830" s="28"/>
      <c r="G830" s="28"/>
      <c r="H830" s="28"/>
      <c r="I830" s="28"/>
      <c r="J830" s="28"/>
      <c r="K830" s="28"/>
      <c r="L830" s="28"/>
      <c r="M830" s="28"/>
      <c r="N830" s="28"/>
      <c r="O830" s="28"/>
      <c r="P830" s="28"/>
      <c r="Q830" s="28"/>
      <c r="R830" s="28"/>
      <c r="S830" s="28"/>
      <c r="T830" s="28"/>
      <c r="U830" s="28"/>
    </row>
    <row r="831" spans="1:21" ht="11.25" customHeight="1" x14ac:dyDescent="0.2">
      <c r="A831" s="28"/>
      <c r="B831" s="28"/>
      <c r="C831" s="28"/>
      <c r="D831" s="31"/>
      <c r="E831" s="28"/>
      <c r="F831" s="28"/>
      <c r="G831" s="28"/>
      <c r="H831" s="28"/>
      <c r="I831" s="28"/>
      <c r="J831" s="28"/>
      <c r="K831" s="28"/>
      <c r="L831" s="28"/>
      <c r="M831" s="28"/>
      <c r="N831" s="28"/>
      <c r="O831" s="28"/>
      <c r="P831" s="28"/>
      <c r="Q831" s="28"/>
      <c r="R831" s="28"/>
      <c r="S831" s="28"/>
      <c r="T831" s="28"/>
      <c r="U831" s="28"/>
    </row>
    <row r="832" spans="1:21" ht="11.25" customHeight="1" x14ac:dyDescent="0.2">
      <c r="A832" s="28"/>
      <c r="B832" s="28"/>
      <c r="C832" s="28"/>
      <c r="D832" s="31"/>
      <c r="E832" s="28"/>
      <c r="F832" s="28"/>
      <c r="G832" s="28"/>
      <c r="H832" s="28"/>
      <c r="I832" s="28"/>
      <c r="J832" s="28"/>
      <c r="K832" s="28"/>
      <c r="L832" s="28"/>
      <c r="M832" s="28"/>
      <c r="N832" s="28"/>
      <c r="O832" s="28"/>
      <c r="P832" s="28"/>
      <c r="Q832" s="28"/>
      <c r="R832" s="28"/>
      <c r="S832" s="28"/>
      <c r="T832" s="28"/>
      <c r="U832" s="28"/>
    </row>
    <row r="833" spans="1:21" ht="11.25" customHeight="1" x14ac:dyDescent="0.2">
      <c r="A833" s="28"/>
      <c r="B833" s="28"/>
      <c r="C833" s="28"/>
      <c r="D833" s="31"/>
      <c r="E833" s="28"/>
      <c r="F833" s="28"/>
      <c r="G833" s="28"/>
      <c r="H833" s="28"/>
      <c r="I833" s="28"/>
      <c r="J833" s="28"/>
      <c r="K833" s="28"/>
      <c r="L833" s="28"/>
      <c r="M833" s="28"/>
      <c r="N833" s="28"/>
      <c r="O833" s="28"/>
      <c r="P833" s="28"/>
      <c r="Q833" s="28"/>
      <c r="R833" s="28"/>
      <c r="S833" s="28"/>
      <c r="T833" s="28"/>
      <c r="U833" s="28"/>
    </row>
    <row r="834" spans="1:21" ht="11.25" customHeight="1" x14ac:dyDescent="0.2">
      <c r="A834" s="28"/>
      <c r="B834" s="28"/>
      <c r="C834" s="28"/>
      <c r="D834" s="31"/>
      <c r="E834" s="28"/>
      <c r="F834" s="28"/>
      <c r="G834" s="28"/>
      <c r="H834" s="28"/>
      <c r="I834" s="28"/>
      <c r="J834" s="28"/>
      <c r="K834" s="28"/>
      <c r="L834" s="28"/>
      <c r="M834" s="28"/>
      <c r="N834" s="28"/>
      <c r="O834" s="28"/>
      <c r="P834" s="28"/>
      <c r="Q834" s="28"/>
      <c r="R834" s="28"/>
      <c r="S834" s="28"/>
      <c r="T834" s="28"/>
      <c r="U834" s="28"/>
    </row>
    <row r="835" spans="1:21" ht="11.25" customHeight="1" x14ac:dyDescent="0.2">
      <c r="A835" s="28"/>
      <c r="B835" s="28"/>
      <c r="C835" s="28"/>
      <c r="D835" s="31"/>
      <c r="E835" s="28"/>
      <c r="F835" s="28"/>
      <c r="G835" s="28"/>
      <c r="H835" s="28"/>
      <c r="I835" s="28"/>
      <c r="J835" s="28"/>
      <c r="K835" s="28"/>
      <c r="L835" s="28"/>
      <c r="M835" s="28"/>
      <c r="N835" s="28"/>
      <c r="O835" s="28"/>
      <c r="P835" s="28"/>
      <c r="Q835" s="28"/>
      <c r="R835" s="28"/>
      <c r="S835" s="28"/>
      <c r="T835" s="28"/>
      <c r="U835" s="28"/>
    </row>
    <row r="836" spans="1:21" ht="11.25" customHeight="1" x14ac:dyDescent="0.2">
      <c r="A836" s="28"/>
      <c r="B836" s="28"/>
      <c r="C836" s="28"/>
      <c r="D836" s="31"/>
      <c r="E836" s="28"/>
      <c r="F836" s="28"/>
      <c r="G836" s="28"/>
      <c r="H836" s="28"/>
      <c r="I836" s="28"/>
      <c r="J836" s="28"/>
      <c r="K836" s="28"/>
      <c r="L836" s="28"/>
      <c r="M836" s="28"/>
      <c r="N836" s="28"/>
      <c r="O836" s="28"/>
      <c r="P836" s="28"/>
      <c r="Q836" s="28"/>
      <c r="R836" s="28"/>
      <c r="S836" s="28"/>
      <c r="T836" s="28"/>
      <c r="U836" s="28"/>
    </row>
    <row r="837" spans="1:21" ht="11.25" customHeight="1" x14ac:dyDescent="0.2">
      <c r="A837" s="28"/>
      <c r="B837" s="28"/>
      <c r="C837" s="28"/>
      <c r="D837" s="31"/>
      <c r="E837" s="28"/>
      <c r="F837" s="28"/>
      <c r="G837" s="28"/>
      <c r="H837" s="28"/>
      <c r="I837" s="28"/>
      <c r="J837" s="28"/>
      <c r="K837" s="28"/>
      <c r="L837" s="28"/>
      <c r="M837" s="28"/>
      <c r="N837" s="28"/>
      <c r="O837" s="28"/>
      <c r="P837" s="28"/>
      <c r="Q837" s="28"/>
      <c r="R837" s="28"/>
      <c r="S837" s="28"/>
      <c r="T837" s="28"/>
      <c r="U837" s="28"/>
    </row>
    <row r="838" spans="1:21" ht="11.25" customHeight="1" x14ac:dyDescent="0.2">
      <c r="A838" s="28"/>
      <c r="B838" s="28"/>
      <c r="C838" s="28"/>
      <c r="D838" s="31"/>
      <c r="E838" s="28"/>
      <c r="F838" s="28"/>
      <c r="G838" s="28"/>
      <c r="H838" s="28"/>
      <c r="I838" s="28"/>
      <c r="J838" s="28"/>
      <c r="K838" s="28"/>
      <c r="L838" s="28"/>
      <c r="M838" s="28"/>
      <c r="N838" s="28"/>
      <c r="O838" s="28"/>
      <c r="P838" s="28"/>
      <c r="Q838" s="28"/>
      <c r="R838" s="28"/>
      <c r="S838" s="28"/>
      <c r="T838" s="28"/>
      <c r="U838" s="28"/>
    </row>
    <row r="839" spans="1:21" ht="11.25" customHeight="1" x14ac:dyDescent="0.2">
      <c r="A839" s="28"/>
      <c r="B839" s="28"/>
      <c r="C839" s="28"/>
      <c r="D839" s="31"/>
      <c r="E839" s="28"/>
      <c r="F839" s="28"/>
      <c r="G839" s="28"/>
      <c r="H839" s="28"/>
      <c r="I839" s="28"/>
      <c r="J839" s="28"/>
      <c r="K839" s="28"/>
      <c r="L839" s="28"/>
      <c r="M839" s="28"/>
      <c r="N839" s="28"/>
      <c r="O839" s="28"/>
      <c r="P839" s="28"/>
      <c r="Q839" s="28"/>
      <c r="R839" s="28"/>
      <c r="S839" s="28"/>
      <c r="T839" s="28"/>
      <c r="U839" s="28"/>
    </row>
    <row r="840" spans="1:21" ht="11.25" customHeight="1" x14ac:dyDescent="0.2">
      <c r="A840" s="28"/>
      <c r="B840" s="28"/>
      <c r="C840" s="28"/>
      <c r="D840" s="31"/>
      <c r="E840" s="28"/>
      <c r="F840" s="28"/>
      <c r="G840" s="28"/>
      <c r="H840" s="28"/>
      <c r="I840" s="28"/>
      <c r="J840" s="28"/>
      <c r="K840" s="28"/>
      <c r="L840" s="28"/>
      <c r="M840" s="28"/>
      <c r="N840" s="28"/>
      <c r="O840" s="28"/>
      <c r="P840" s="28"/>
      <c r="Q840" s="28"/>
      <c r="R840" s="28"/>
      <c r="S840" s="28"/>
      <c r="T840" s="28"/>
      <c r="U840" s="28"/>
    </row>
    <row r="841" spans="1:21" ht="11.25" customHeight="1" x14ac:dyDescent="0.2">
      <c r="A841" s="28"/>
      <c r="B841" s="28"/>
      <c r="C841" s="28"/>
      <c r="D841" s="31"/>
      <c r="E841" s="28"/>
      <c r="F841" s="28"/>
      <c r="G841" s="28"/>
      <c r="H841" s="28"/>
      <c r="I841" s="28"/>
      <c r="J841" s="28"/>
      <c r="K841" s="28"/>
      <c r="L841" s="28"/>
      <c r="M841" s="28"/>
      <c r="N841" s="28"/>
      <c r="O841" s="28"/>
      <c r="P841" s="28"/>
      <c r="Q841" s="28"/>
      <c r="R841" s="28"/>
      <c r="S841" s="28"/>
      <c r="T841" s="28"/>
      <c r="U841" s="28"/>
    </row>
    <row r="842" spans="1:21" ht="11.25" customHeight="1" x14ac:dyDescent="0.2">
      <c r="A842" s="28"/>
      <c r="B842" s="28"/>
      <c r="C842" s="28"/>
      <c r="D842" s="31"/>
      <c r="E842" s="28"/>
      <c r="F842" s="28"/>
      <c r="G842" s="28"/>
      <c r="H842" s="28"/>
      <c r="I842" s="28"/>
      <c r="J842" s="28"/>
      <c r="K842" s="28"/>
      <c r="L842" s="28"/>
      <c r="M842" s="28"/>
      <c r="N842" s="28"/>
      <c r="O842" s="28"/>
      <c r="P842" s="28"/>
      <c r="Q842" s="28"/>
      <c r="R842" s="28"/>
      <c r="S842" s="28"/>
      <c r="T842" s="28"/>
      <c r="U842" s="28"/>
    </row>
    <row r="843" spans="1:21" ht="11.25" customHeight="1" x14ac:dyDescent="0.2">
      <c r="A843" s="28"/>
      <c r="B843" s="28"/>
      <c r="C843" s="28"/>
      <c r="D843" s="31"/>
      <c r="E843" s="28"/>
      <c r="F843" s="28"/>
      <c r="G843" s="28"/>
      <c r="H843" s="28"/>
      <c r="I843" s="28"/>
      <c r="J843" s="28"/>
      <c r="K843" s="28"/>
      <c r="L843" s="28"/>
      <c r="M843" s="28"/>
      <c r="N843" s="28"/>
      <c r="O843" s="28"/>
      <c r="P843" s="28"/>
      <c r="Q843" s="28"/>
      <c r="R843" s="28"/>
      <c r="S843" s="28"/>
      <c r="T843" s="28"/>
      <c r="U843" s="28"/>
    </row>
    <row r="844" spans="1:21" ht="11.25" customHeight="1" x14ac:dyDescent="0.2">
      <c r="A844" s="28"/>
      <c r="B844" s="28"/>
      <c r="C844" s="28"/>
      <c r="D844" s="31"/>
      <c r="E844" s="28"/>
      <c r="F844" s="28"/>
      <c r="G844" s="28"/>
      <c r="H844" s="28"/>
      <c r="I844" s="28"/>
      <c r="J844" s="28"/>
      <c r="K844" s="28"/>
      <c r="L844" s="28"/>
      <c r="M844" s="28"/>
      <c r="N844" s="28"/>
      <c r="O844" s="28"/>
      <c r="P844" s="28"/>
      <c r="Q844" s="28"/>
      <c r="R844" s="28"/>
      <c r="S844" s="28"/>
      <c r="T844" s="28"/>
      <c r="U844" s="28"/>
    </row>
    <row r="845" spans="1:21" ht="11.25" customHeight="1" x14ac:dyDescent="0.2">
      <c r="A845" s="28"/>
      <c r="B845" s="28"/>
      <c r="C845" s="28"/>
      <c r="D845" s="31"/>
      <c r="E845" s="28"/>
      <c r="F845" s="28"/>
      <c r="G845" s="28"/>
      <c r="H845" s="28"/>
      <c r="I845" s="28"/>
      <c r="J845" s="28"/>
      <c r="K845" s="28"/>
      <c r="L845" s="28"/>
      <c r="M845" s="28"/>
      <c r="N845" s="28"/>
      <c r="O845" s="28"/>
      <c r="P845" s="28"/>
      <c r="Q845" s="28"/>
      <c r="R845" s="28"/>
      <c r="S845" s="28"/>
      <c r="T845" s="28"/>
      <c r="U845" s="28"/>
    </row>
    <row r="846" spans="1:21" ht="11.25" customHeight="1" x14ac:dyDescent="0.2">
      <c r="A846" s="28"/>
      <c r="B846" s="28"/>
      <c r="C846" s="28"/>
      <c r="D846" s="31"/>
      <c r="E846" s="28"/>
      <c r="F846" s="28"/>
      <c r="G846" s="28"/>
      <c r="H846" s="28"/>
      <c r="I846" s="28"/>
      <c r="J846" s="28"/>
      <c r="K846" s="28"/>
      <c r="L846" s="28"/>
      <c r="M846" s="28"/>
      <c r="N846" s="28"/>
      <c r="O846" s="28"/>
      <c r="P846" s="28"/>
      <c r="Q846" s="28"/>
      <c r="R846" s="28"/>
      <c r="S846" s="28"/>
      <c r="T846" s="28"/>
      <c r="U846" s="28"/>
    </row>
    <row r="847" spans="1:21" ht="11.25" customHeight="1" x14ac:dyDescent="0.2">
      <c r="A847" s="28"/>
      <c r="B847" s="28"/>
      <c r="C847" s="28"/>
      <c r="D847" s="31"/>
      <c r="E847" s="28"/>
      <c r="F847" s="28"/>
      <c r="G847" s="28"/>
      <c r="H847" s="28"/>
      <c r="I847" s="28"/>
      <c r="J847" s="28"/>
      <c r="K847" s="28"/>
      <c r="L847" s="28"/>
      <c r="M847" s="28"/>
      <c r="N847" s="28"/>
      <c r="O847" s="28"/>
      <c r="P847" s="28"/>
      <c r="Q847" s="28"/>
      <c r="R847" s="28"/>
      <c r="S847" s="28"/>
      <c r="T847" s="28"/>
      <c r="U847" s="28"/>
    </row>
    <row r="848" spans="1:21" ht="11.25" customHeight="1" x14ac:dyDescent="0.2">
      <c r="A848" s="28"/>
      <c r="B848" s="28"/>
      <c r="C848" s="28"/>
      <c r="D848" s="31"/>
      <c r="E848" s="28"/>
      <c r="F848" s="28"/>
      <c r="G848" s="28"/>
      <c r="H848" s="28"/>
      <c r="I848" s="28"/>
      <c r="J848" s="28"/>
      <c r="K848" s="28"/>
      <c r="L848" s="28"/>
      <c r="M848" s="28"/>
      <c r="N848" s="28"/>
      <c r="O848" s="28"/>
      <c r="P848" s="28"/>
      <c r="Q848" s="28"/>
      <c r="R848" s="28"/>
      <c r="S848" s="28"/>
      <c r="T848" s="28"/>
      <c r="U848" s="28"/>
    </row>
    <row r="849" spans="1:21" ht="11.25" customHeight="1" x14ac:dyDescent="0.2">
      <c r="A849" s="28"/>
      <c r="B849" s="28"/>
      <c r="C849" s="28"/>
      <c r="D849" s="31"/>
      <c r="E849" s="28"/>
      <c r="F849" s="28"/>
      <c r="G849" s="28"/>
      <c r="H849" s="28"/>
      <c r="I849" s="28"/>
      <c r="J849" s="28"/>
      <c r="K849" s="28"/>
      <c r="L849" s="28"/>
      <c r="M849" s="28"/>
      <c r="N849" s="28"/>
      <c r="O849" s="28"/>
      <c r="P849" s="28"/>
      <c r="Q849" s="28"/>
      <c r="R849" s="28"/>
      <c r="S849" s="28"/>
      <c r="T849" s="28"/>
      <c r="U849" s="28"/>
    </row>
    <row r="850" spans="1:21" ht="11.25" customHeight="1" x14ac:dyDescent="0.2">
      <c r="A850" s="28"/>
      <c r="B850" s="28"/>
      <c r="C850" s="28"/>
      <c r="D850" s="31"/>
      <c r="E850" s="28"/>
      <c r="F850" s="28"/>
      <c r="G850" s="28"/>
      <c r="H850" s="28"/>
      <c r="I850" s="28"/>
      <c r="J850" s="28"/>
      <c r="K850" s="28"/>
      <c r="L850" s="28"/>
      <c r="M850" s="28"/>
      <c r="N850" s="28"/>
      <c r="O850" s="28"/>
      <c r="P850" s="28"/>
      <c r="Q850" s="28"/>
      <c r="R850" s="28"/>
      <c r="S850" s="28"/>
      <c r="T850" s="28"/>
      <c r="U850" s="28"/>
    </row>
    <row r="851" spans="1:21" ht="11.25" customHeight="1" x14ac:dyDescent="0.2">
      <c r="A851" s="28"/>
      <c r="B851" s="28"/>
      <c r="C851" s="28"/>
      <c r="D851" s="31"/>
      <c r="E851" s="28"/>
      <c r="F851" s="28"/>
      <c r="G851" s="28"/>
      <c r="H851" s="28"/>
      <c r="I851" s="28"/>
      <c r="J851" s="28"/>
      <c r="K851" s="28"/>
      <c r="L851" s="28"/>
      <c r="M851" s="28"/>
      <c r="N851" s="28"/>
      <c r="O851" s="28"/>
      <c r="P851" s="28"/>
      <c r="Q851" s="28"/>
      <c r="R851" s="28"/>
      <c r="S851" s="28"/>
      <c r="T851" s="28"/>
      <c r="U851" s="28"/>
    </row>
    <row r="852" spans="1:21" ht="11.25" customHeight="1" x14ac:dyDescent="0.2">
      <c r="A852" s="28"/>
      <c r="B852" s="28"/>
      <c r="C852" s="28"/>
      <c r="D852" s="31"/>
      <c r="E852" s="28"/>
      <c r="F852" s="28"/>
      <c r="G852" s="28"/>
      <c r="H852" s="28"/>
      <c r="I852" s="28"/>
      <c r="J852" s="28"/>
      <c r="K852" s="28"/>
      <c r="L852" s="28"/>
      <c r="M852" s="28"/>
      <c r="N852" s="28"/>
      <c r="O852" s="28"/>
      <c r="P852" s="28"/>
      <c r="Q852" s="28"/>
      <c r="R852" s="28"/>
      <c r="S852" s="28"/>
      <c r="T852" s="28"/>
      <c r="U852" s="28"/>
    </row>
    <row r="853" spans="1:21" ht="11.25" customHeight="1" x14ac:dyDescent="0.2">
      <c r="A853" s="28"/>
      <c r="B853" s="28"/>
      <c r="C853" s="28"/>
      <c r="D853" s="31"/>
      <c r="E853" s="28"/>
      <c r="F853" s="28"/>
      <c r="G853" s="28"/>
      <c r="H853" s="28"/>
      <c r="I853" s="28"/>
      <c r="J853" s="28"/>
      <c r="K853" s="28"/>
      <c r="L853" s="28"/>
      <c r="M853" s="28"/>
      <c r="N853" s="28"/>
      <c r="O853" s="28"/>
      <c r="P853" s="28"/>
      <c r="Q853" s="28"/>
      <c r="R853" s="28"/>
      <c r="S853" s="28"/>
      <c r="T853" s="28"/>
      <c r="U853" s="28"/>
    </row>
    <row r="854" spans="1:21" ht="11.25" customHeight="1" x14ac:dyDescent="0.2">
      <c r="A854" s="28"/>
      <c r="B854" s="28"/>
      <c r="C854" s="28"/>
      <c r="D854" s="31"/>
      <c r="E854" s="28"/>
      <c r="F854" s="28"/>
      <c r="G854" s="28"/>
      <c r="H854" s="28"/>
      <c r="I854" s="28"/>
      <c r="J854" s="28"/>
      <c r="K854" s="28"/>
      <c r="L854" s="28"/>
      <c r="M854" s="28"/>
      <c r="N854" s="28"/>
      <c r="O854" s="28"/>
      <c r="P854" s="28"/>
      <c r="Q854" s="28"/>
      <c r="R854" s="28"/>
      <c r="S854" s="28"/>
      <c r="T854" s="28"/>
      <c r="U854" s="28"/>
    </row>
    <row r="855" spans="1:21" ht="11.25" customHeight="1" x14ac:dyDescent="0.2">
      <c r="A855" s="28"/>
      <c r="B855" s="28"/>
      <c r="C855" s="28"/>
      <c r="D855" s="31"/>
      <c r="E855" s="28"/>
      <c r="F855" s="28"/>
      <c r="G855" s="28"/>
      <c r="H855" s="28"/>
      <c r="I855" s="28"/>
      <c r="J855" s="28"/>
      <c r="K855" s="28"/>
      <c r="L855" s="28"/>
      <c r="M855" s="28"/>
      <c r="N855" s="28"/>
      <c r="O855" s="28"/>
      <c r="P855" s="28"/>
      <c r="Q855" s="28"/>
      <c r="R855" s="28"/>
      <c r="S855" s="28"/>
      <c r="T855" s="28"/>
      <c r="U855" s="28"/>
    </row>
    <row r="856" spans="1:21" ht="11.25" customHeight="1" x14ac:dyDescent="0.2">
      <c r="A856" s="28"/>
      <c r="B856" s="28"/>
      <c r="C856" s="28"/>
      <c r="D856" s="31"/>
      <c r="E856" s="28"/>
      <c r="F856" s="28"/>
      <c r="G856" s="28"/>
      <c r="H856" s="28"/>
      <c r="I856" s="28"/>
      <c r="J856" s="28"/>
      <c r="K856" s="28"/>
      <c r="L856" s="28"/>
      <c r="M856" s="28"/>
      <c r="N856" s="28"/>
      <c r="O856" s="28"/>
      <c r="P856" s="28"/>
      <c r="Q856" s="28"/>
      <c r="R856" s="28"/>
      <c r="S856" s="28"/>
      <c r="T856" s="28"/>
      <c r="U856" s="28"/>
    </row>
    <row r="857" spans="1:21" ht="11.25" customHeight="1" x14ac:dyDescent="0.2">
      <c r="A857" s="28"/>
      <c r="B857" s="28"/>
      <c r="C857" s="28"/>
      <c r="D857" s="31"/>
      <c r="E857" s="28"/>
      <c r="F857" s="28"/>
      <c r="G857" s="28"/>
      <c r="H857" s="28"/>
      <c r="I857" s="28"/>
      <c r="J857" s="28"/>
      <c r="K857" s="28"/>
      <c r="L857" s="28"/>
      <c r="M857" s="28"/>
      <c r="N857" s="28"/>
      <c r="O857" s="28"/>
      <c r="P857" s="28"/>
      <c r="Q857" s="28"/>
      <c r="R857" s="28"/>
      <c r="S857" s="28"/>
      <c r="T857" s="28"/>
      <c r="U857" s="28"/>
    </row>
    <row r="858" spans="1:21" ht="11.25" customHeight="1" x14ac:dyDescent="0.2">
      <c r="A858" s="28"/>
      <c r="B858" s="28"/>
      <c r="C858" s="28"/>
      <c r="D858" s="31"/>
      <c r="E858" s="28"/>
      <c r="F858" s="28"/>
      <c r="G858" s="28"/>
      <c r="H858" s="28"/>
      <c r="I858" s="28"/>
      <c r="J858" s="28"/>
      <c r="K858" s="28"/>
      <c r="L858" s="28"/>
      <c r="M858" s="28"/>
      <c r="N858" s="28"/>
      <c r="O858" s="28"/>
      <c r="P858" s="28"/>
      <c r="Q858" s="28"/>
      <c r="R858" s="28"/>
      <c r="S858" s="28"/>
      <c r="T858" s="28"/>
      <c r="U858" s="28"/>
    </row>
    <row r="859" spans="1:21" ht="11.25" customHeight="1" x14ac:dyDescent="0.2">
      <c r="A859" s="28"/>
      <c r="B859" s="28"/>
      <c r="C859" s="28"/>
      <c r="D859" s="31"/>
      <c r="E859" s="28"/>
      <c r="F859" s="28"/>
      <c r="G859" s="28"/>
      <c r="H859" s="28"/>
      <c r="I859" s="28"/>
      <c r="J859" s="28"/>
      <c r="K859" s="28"/>
      <c r="L859" s="28"/>
      <c r="M859" s="28"/>
      <c r="N859" s="28"/>
      <c r="O859" s="28"/>
      <c r="P859" s="28"/>
      <c r="Q859" s="28"/>
      <c r="R859" s="28"/>
      <c r="S859" s="28"/>
      <c r="T859" s="28"/>
      <c r="U859" s="28"/>
    </row>
    <row r="860" spans="1:21" ht="11.25" customHeight="1" x14ac:dyDescent="0.2">
      <c r="A860" s="28"/>
      <c r="B860" s="28"/>
      <c r="C860" s="28"/>
      <c r="D860" s="31"/>
      <c r="E860" s="28"/>
      <c r="F860" s="28"/>
      <c r="G860" s="28"/>
      <c r="H860" s="28"/>
      <c r="I860" s="28"/>
      <c r="J860" s="28"/>
      <c r="K860" s="28"/>
      <c r="L860" s="28"/>
      <c r="M860" s="28"/>
      <c r="N860" s="28"/>
      <c r="O860" s="28"/>
      <c r="P860" s="28"/>
      <c r="Q860" s="28"/>
      <c r="R860" s="28"/>
      <c r="S860" s="28"/>
      <c r="T860" s="28"/>
      <c r="U860" s="28"/>
    </row>
    <row r="861" spans="1:21" ht="11.25" customHeight="1" x14ac:dyDescent="0.2">
      <c r="A861" s="28"/>
      <c r="B861" s="28"/>
      <c r="C861" s="28"/>
      <c r="D861" s="31"/>
      <c r="E861" s="28"/>
      <c r="F861" s="28"/>
      <c r="G861" s="28"/>
      <c r="H861" s="28"/>
      <c r="I861" s="28"/>
      <c r="J861" s="28"/>
      <c r="K861" s="28"/>
      <c r="L861" s="28"/>
      <c r="M861" s="28"/>
      <c r="N861" s="28"/>
      <c r="O861" s="28"/>
      <c r="P861" s="28"/>
      <c r="Q861" s="28"/>
      <c r="R861" s="28"/>
      <c r="S861" s="28"/>
      <c r="T861" s="28"/>
      <c r="U861" s="28"/>
    </row>
    <row r="862" spans="1:21" ht="11.25" customHeight="1" x14ac:dyDescent="0.2">
      <c r="A862" s="28"/>
      <c r="B862" s="28"/>
      <c r="C862" s="28"/>
      <c r="D862" s="31"/>
      <c r="E862" s="28"/>
      <c r="F862" s="28"/>
      <c r="G862" s="28"/>
      <c r="H862" s="28"/>
      <c r="I862" s="28"/>
      <c r="J862" s="28"/>
      <c r="K862" s="28"/>
      <c r="L862" s="28"/>
      <c r="M862" s="28"/>
      <c r="N862" s="28"/>
      <c r="O862" s="28"/>
      <c r="P862" s="28"/>
      <c r="Q862" s="28"/>
      <c r="R862" s="28"/>
      <c r="S862" s="28"/>
      <c r="T862" s="28"/>
      <c r="U862" s="28"/>
    </row>
    <row r="863" spans="1:21" ht="11.25" customHeight="1" x14ac:dyDescent="0.2">
      <c r="A863" s="28"/>
      <c r="B863" s="28"/>
      <c r="C863" s="28"/>
      <c r="D863" s="31"/>
      <c r="E863" s="28"/>
      <c r="F863" s="28"/>
      <c r="G863" s="28"/>
      <c r="H863" s="28"/>
      <c r="I863" s="28"/>
      <c r="J863" s="28"/>
      <c r="K863" s="28"/>
      <c r="L863" s="28"/>
      <c r="M863" s="28"/>
      <c r="N863" s="28"/>
      <c r="O863" s="28"/>
      <c r="P863" s="28"/>
      <c r="Q863" s="28"/>
      <c r="R863" s="28"/>
      <c r="S863" s="28"/>
      <c r="T863" s="28"/>
      <c r="U863" s="28"/>
    </row>
    <row r="864" spans="1:21" ht="11.25" customHeight="1" x14ac:dyDescent="0.2">
      <c r="A864" s="28"/>
      <c r="B864" s="28"/>
      <c r="C864" s="28"/>
      <c r="D864" s="31"/>
      <c r="E864" s="28"/>
      <c r="F864" s="28"/>
      <c r="G864" s="28"/>
      <c r="H864" s="28"/>
      <c r="I864" s="28"/>
      <c r="J864" s="28"/>
      <c r="K864" s="28"/>
      <c r="L864" s="28"/>
      <c r="M864" s="28"/>
      <c r="N864" s="28"/>
      <c r="O864" s="28"/>
      <c r="P864" s="28"/>
      <c r="Q864" s="28"/>
      <c r="R864" s="28"/>
      <c r="S864" s="28"/>
      <c r="T864" s="28"/>
      <c r="U864" s="28"/>
    </row>
    <row r="865" spans="1:21" ht="11.25" customHeight="1" x14ac:dyDescent="0.2">
      <c r="A865" s="28"/>
      <c r="B865" s="28"/>
      <c r="C865" s="28"/>
      <c r="D865" s="31"/>
      <c r="E865" s="28"/>
      <c r="F865" s="28"/>
      <c r="G865" s="28"/>
      <c r="H865" s="28"/>
      <c r="I865" s="28"/>
      <c r="J865" s="28"/>
      <c r="K865" s="28"/>
      <c r="L865" s="28"/>
      <c r="M865" s="28"/>
      <c r="N865" s="28"/>
      <c r="O865" s="28"/>
      <c r="P865" s="28"/>
      <c r="Q865" s="28"/>
      <c r="R865" s="28"/>
      <c r="S865" s="28"/>
      <c r="T865" s="28"/>
      <c r="U865" s="28"/>
    </row>
    <row r="866" spans="1:21" ht="11.25" customHeight="1" x14ac:dyDescent="0.2">
      <c r="A866" s="28"/>
      <c r="B866" s="28"/>
      <c r="C866" s="28"/>
      <c r="D866" s="31"/>
      <c r="E866" s="28"/>
      <c r="F866" s="28"/>
      <c r="G866" s="28"/>
      <c r="H866" s="28"/>
      <c r="I866" s="28"/>
      <c r="J866" s="28"/>
      <c r="K866" s="28"/>
      <c r="L866" s="28"/>
      <c r="M866" s="28"/>
      <c r="N866" s="28"/>
      <c r="O866" s="28"/>
      <c r="P866" s="28"/>
      <c r="Q866" s="28"/>
      <c r="R866" s="28"/>
      <c r="S866" s="28"/>
      <c r="T866" s="28"/>
      <c r="U866" s="28"/>
    </row>
    <row r="867" spans="1:21" ht="11.25" customHeight="1" x14ac:dyDescent="0.2">
      <c r="A867" s="28"/>
      <c r="B867" s="28"/>
      <c r="C867" s="28"/>
      <c r="D867" s="31"/>
      <c r="E867" s="28"/>
      <c r="F867" s="28"/>
      <c r="G867" s="28"/>
      <c r="H867" s="28"/>
      <c r="I867" s="28"/>
      <c r="J867" s="28"/>
      <c r="K867" s="28"/>
      <c r="L867" s="28"/>
      <c r="M867" s="28"/>
      <c r="N867" s="28"/>
      <c r="O867" s="28"/>
      <c r="P867" s="28"/>
      <c r="Q867" s="28"/>
      <c r="R867" s="28"/>
      <c r="S867" s="28"/>
      <c r="T867" s="28"/>
      <c r="U867" s="28"/>
    </row>
    <row r="868" spans="1:21" ht="11.25" customHeight="1" x14ac:dyDescent="0.2">
      <c r="A868" s="28"/>
      <c r="B868" s="28"/>
      <c r="C868" s="28"/>
      <c r="D868" s="31"/>
      <c r="E868" s="28"/>
      <c r="F868" s="28"/>
      <c r="G868" s="28"/>
      <c r="H868" s="28"/>
      <c r="I868" s="28"/>
      <c r="J868" s="28"/>
      <c r="K868" s="28"/>
      <c r="L868" s="28"/>
      <c r="M868" s="28"/>
      <c r="N868" s="28"/>
      <c r="O868" s="28"/>
      <c r="P868" s="28"/>
      <c r="Q868" s="28"/>
      <c r="R868" s="28"/>
      <c r="S868" s="28"/>
      <c r="T868" s="28"/>
      <c r="U868" s="28"/>
    </row>
    <row r="869" spans="1:21" ht="11.25" customHeight="1" x14ac:dyDescent="0.2">
      <c r="A869" s="28"/>
      <c r="B869" s="28"/>
      <c r="C869" s="28"/>
      <c r="D869" s="31"/>
      <c r="E869" s="28"/>
      <c r="F869" s="28"/>
      <c r="G869" s="28"/>
      <c r="H869" s="28"/>
      <c r="I869" s="28"/>
      <c r="J869" s="28"/>
      <c r="K869" s="28"/>
      <c r="L869" s="28"/>
      <c r="M869" s="28"/>
      <c r="N869" s="28"/>
      <c r="O869" s="28"/>
      <c r="P869" s="28"/>
      <c r="Q869" s="28"/>
      <c r="R869" s="28"/>
      <c r="S869" s="28"/>
      <c r="T869" s="28"/>
      <c r="U869" s="28"/>
    </row>
    <row r="870" spans="1:21" ht="11.25" customHeight="1" x14ac:dyDescent="0.2">
      <c r="A870" s="28"/>
      <c r="B870" s="28"/>
      <c r="C870" s="28"/>
      <c r="D870" s="31"/>
      <c r="E870" s="28"/>
      <c r="F870" s="28"/>
      <c r="G870" s="28"/>
      <c r="H870" s="28"/>
      <c r="I870" s="28"/>
      <c r="J870" s="28"/>
      <c r="K870" s="28"/>
      <c r="L870" s="28"/>
      <c r="M870" s="28"/>
      <c r="N870" s="28"/>
      <c r="O870" s="28"/>
      <c r="P870" s="28"/>
      <c r="Q870" s="28"/>
      <c r="R870" s="28"/>
      <c r="S870" s="28"/>
      <c r="T870" s="28"/>
      <c r="U870" s="28"/>
    </row>
    <row r="871" spans="1:21" ht="11.25" customHeight="1" x14ac:dyDescent="0.2">
      <c r="A871" s="28"/>
      <c r="B871" s="28"/>
      <c r="C871" s="28"/>
      <c r="D871" s="31"/>
      <c r="E871" s="28"/>
      <c r="F871" s="28"/>
      <c r="G871" s="28"/>
      <c r="H871" s="28"/>
      <c r="I871" s="28"/>
      <c r="J871" s="28"/>
      <c r="K871" s="28"/>
      <c r="L871" s="28"/>
      <c r="M871" s="28"/>
      <c r="N871" s="28"/>
      <c r="O871" s="28"/>
      <c r="P871" s="28"/>
      <c r="Q871" s="28"/>
      <c r="R871" s="28"/>
      <c r="S871" s="28"/>
      <c r="T871" s="28"/>
      <c r="U871" s="28"/>
    </row>
    <row r="872" spans="1:21" ht="11.25" customHeight="1" x14ac:dyDescent="0.2">
      <c r="A872" s="28"/>
      <c r="B872" s="28"/>
      <c r="C872" s="28"/>
      <c r="D872" s="31"/>
      <c r="E872" s="28"/>
      <c r="F872" s="28"/>
      <c r="G872" s="28"/>
      <c r="H872" s="28"/>
      <c r="I872" s="28"/>
      <c r="J872" s="28"/>
      <c r="K872" s="28"/>
      <c r="L872" s="28"/>
      <c r="M872" s="28"/>
      <c r="N872" s="28"/>
      <c r="O872" s="28"/>
      <c r="P872" s="28"/>
      <c r="Q872" s="28"/>
      <c r="R872" s="28"/>
      <c r="S872" s="28"/>
      <c r="T872" s="28"/>
      <c r="U872" s="28"/>
    </row>
    <row r="873" spans="1:21" ht="11.25" customHeight="1" x14ac:dyDescent="0.2">
      <c r="A873" s="28"/>
      <c r="B873" s="28"/>
      <c r="C873" s="28"/>
      <c r="D873" s="31"/>
      <c r="E873" s="28"/>
      <c r="F873" s="28"/>
      <c r="G873" s="28"/>
      <c r="H873" s="28"/>
      <c r="I873" s="28"/>
      <c r="J873" s="28"/>
      <c r="K873" s="28"/>
      <c r="L873" s="28"/>
      <c r="M873" s="28"/>
      <c r="N873" s="28"/>
      <c r="O873" s="28"/>
      <c r="P873" s="28"/>
      <c r="Q873" s="28"/>
      <c r="R873" s="28"/>
      <c r="S873" s="28"/>
      <c r="T873" s="28"/>
      <c r="U873" s="28"/>
    </row>
    <row r="874" spans="1:21" ht="11.25" customHeight="1" x14ac:dyDescent="0.2">
      <c r="A874" s="28"/>
      <c r="B874" s="28"/>
      <c r="C874" s="28"/>
      <c r="D874" s="31"/>
      <c r="E874" s="28"/>
      <c r="F874" s="28"/>
      <c r="G874" s="28"/>
      <c r="H874" s="28"/>
      <c r="I874" s="28"/>
      <c r="J874" s="28"/>
      <c r="K874" s="28"/>
      <c r="L874" s="28"/>
      <c r="M874" s="28"/>
      <c r="N874" s="28"/>
      <c r="O874" s="28"/>
      <c r="P874" s="28"/>
      <c r="Q874" s="28"/>
      <c r="R874" s="28"/>
      <c r="S874" s="28"/>
      <c r="T874" s="28"/>
      <c r="U874" s="28"/>
    </row>
    <row r="875" spans="1:21" ht="11.25" customHeight="1" x14ac:dyDescent="0.2">
      <c r="A875" s="28"/>
      <c r="B875" s="28"/>
      <c r="C875" s="28"/>
      <c r="D875" s="31"/>
      <c r="E875" s="28"/>
      <c r="F875" s="28"/>
      <c r="G875" s="28"/>
      <c r="H875" s="28"/>
      <c r="I875" s="28"/>
      <c r="J875" s="28"/>
      <c r="K875" s="28"/>
      <c r="L875" s="28"/>
      <c r="M875" s="28"/>
      <c r="N875" s="28"/>
      <c r="O875" s="28"/>
      <c r="P875" s="28"/>
      <c r="Q875" s="28"/>
      <c r="R875" s="28"/>
      <c r="S875" s="28"/>
      <c r="T875" s="28"/>
      <c r="U875" s="28"/>
    </row>
    <row r="876" spans="1:21" ht="11.25" customHeight="1" x14ac:dyDescent="0.2">
      <c r="A876" s="28"/>
      <c r="B876" s="28"/>
      <c r="C876" s="28"/>
      <c r="D876" s="31"/>
      <c r="E876" s="28"/>
      <c r="F876" s="28"/>
      <c r="G876" s="28"/>
      <c r="H876" s="28"/>
      <c r="I876" s="28"/>
      <c r="J876" s="28"/>
      <c r="K876" s="28"/>
      <c r="L876" s="28"/>
      <c r="M876" s="28"/>
      <c r="N876" s="28"/>
      <c r="O876" s="28"/>
      <c r="P876" s="28"/>
      <c r="Q876" s="28"/>
      <c r="R876" s="28"/>
      <c r="S876" s="28"/>
      <c r="T876" s="28"/>
      <c r="U876" s="28"/>
    </row>
    <row r="877" spans="1:21" ht="11.25" customHeight="1" x14ac:dyDescent="0.2">
      <c r="A877" s="28"/>
      <c r="B877" s="28"/>
      <c r="C877" s="28"/>
      <c r="D877" s="31"/>
      <c r="E877" s="28"/>
      <c r="F877" s="28"/>
      <c r="G877" s="28"/>
      <c r="H877" s="28"/>
      <c r="I877" s="28"/>
      <c r="J877" s="28"/>
      <c r="K877" s="28"/>
      <c r="L877" s="28"/>
      <c r="M877" s="28"/>
      <c r="N877" s="28"/>
      <c r="O877" s="28"/>
      <c r="P877" s="28"/>
      <c r="Q877" s="28"/>
      <c r="R877" s="28"/>
      <c r="S877" s="28"/>
      <c r="T877" s="28"/>
      <c r="U877" s="28"/>
    </row>
    <row r="878" spans="1:21" ht="11.25" customHeight="1" x14ac:dyDescent="0.2">
      <c r="A878" s="28"/>
      <c r="B878" s="28"/>
      <c r="C878" s="28"/>
      <c r="D878" s="31"/>
      <c r="E878" s="28"/>
      <c r="F878" s="28"/>
      <c r="G878" s="28"/>
      <c r="H878" s="28"/>
      <c r="I878" s="28"/>
      <c r="J878" s="28"/>
      <c r="K878" s="28"/>
      <c r="L878" s="28"/>
      <c r="M878" s="28"/>
      <c r="N878" s="28"/>
      <c r="O878" s="28"/>
      <c r="P878" s="28"/>
      <c r="Q878" s="28"/>
      <c r="R878" s="28"/>
      <c r="S878" s="28"/>
      <c r="T878" s="28"/>
      <c r="U878" s="28"/>
    </row>
    <row r="879" spans="1:21" ht="11.25" customHeight="1" x14ac:dyDescent="0.2">
      <c r="A879" s="28"/>
      <c r="B879" s="28"/>
      <c r="C879" s="28"/>
      <c r="D879" s="31"/>
      <c r="E879" s="28"/>
      <c r="F879" s="28"/>
      <c r="G879" s="28"/>
      <c r="H879" s="28"/>
      <c r="I879" s="28"/>
      <c r="J879" s="28"/>
      <c r="K879" s="28"/>
      <c r="L879" s="28"/>
      <c r="M879" s="28"/>
      <c r="N879" s="28"/>
      <c r="O879" s="28"/>
      <c r="P879" s="28"/>
      <c r="Q879" s="28"/>
      <c r="R879" s="28"/>
      <c r="S879" s="28"/>
      <c r="T879" s="28"/>
      <c r="U879" s="28"/>
    </row>
    <row r="880" spans="1:21" ht="11.25" customHeight="1" x14ac:dyDescent="0.2">
      <c r="A880" s="28"/>
      <c r="B880" s="28"/>
      <c r="C880" s="28"/>
      <c r="D880" s="31"/>
      <c r="E880" s="28"/>
      <c r="F880" s="28"/>
      <c r="G880" s="28"/>
      <c r="H880" s="28"/>
      <c r="I880" s="28"/>
      <c r="J880" s="28"/>
      <c r="K880" s="28"/>
      <c r="L880" s="28"/>
      <c r="M880" s="28"/>
      <c r="N880" s="28"/>
      <c r="O880" s="28"/>
      <c r="P880" s="28"/>
      <c r="Q880" s="28"/>
      <c r="R880" s="28"/>
      <c r="S880" s="28"/>
      <c r="T880" s="28"/>
      <c r="U880" s="28"/>
    </row>
    <row r="881" spans="1:21" ht="11.25" customHeight="1" x14ac:dyDescent="0.2">
      <c r="A881" s="28"/>
      <c r="B881" s="28"/>
      <c r="C881" s="28"/>
      <c r="D881" s="31"/>
      <c r="E881" s="28"/>
      <c r="F881" s="28"/>
      <c r="G881" s="28"/>
      <c r="H881" s="28"/>
      <c r="I881" s="28"/>
      <c r="J881" s="28"/>
      <c r="K881" s="28"/>
      <c r="L881" s="28"/>
      <c r="M881" s="28"/>
      <c r="N881" s="28"/>
      <c r="O881" s="28"/>
      <c r="P881" s="28"/>
      <c r="Q881" s="28"/>
      <c r="R881" s="28"/>
      <c r="S881" s="28"/>
      <c r="T881" s="28"/>
      <c r="U881" s="28"/>
    </row>
    <row r="882" spans="1:21" ht="11.25" customHeight="1" x14ac:dyDescent="0.2">
      <c r="A882" s="28"/>
      <c r="B882" s="28"/>
      <c r="C882" s="28"/>
      <c r="D882" s="31"/>
      <c r="E882" s="28"/>
      <c r="F882" s="28"/>
      <c r="G882" s="28"/>
      <c r="H882" s="28"/>
      <c r="I882" s="28"/>
      <c r="J882" s="28"/>
      <c r="K882" s="28"/>
      <c r="L882" s="28"/>
      <c r="M882" s="28"/>
      <c r="N882" s="28"/>
      <c r="O882" s="28"/>
      <c r="P882" s="28"/>
      <c r="Q882" s="28"/>
      <c r="R882" s="28"/>
      <c r="S882" s="28"/>
      <c r="T882" s="28"/>
      <c r="U882" s="28"/>
    </row>
    <row r="883" spans="1:21" ht="11.25" customHeight="1" x14ac:dyDescent="0.2">
      <c r="A883" s="28"/>
      <c r="B883" s="28"/>
      <c r="C883" s="28"/>
      <c r="D883" s="31"/>
      <c r="E883" s="28"/>
      <c r="F883" s="28"/>
      <c r="G883" s="28"/>
      <c r="H883" s="28"/>
      <c r="I883" s="28"/>
      <c r="J883" s="28"/>
      <c r="K883" s="28"/>
      <c r="L883" s="28"/>
      <c r="M883" s="28"/>
      <c r="N883" s="28"/>
      <c r="O883" s="28"/>
      <c r="P883" s="28"/>
      <c r="Q883" s="28"/>
      <c r="R883" s="28"/>
      <c r="S883" s="28"/>
      <c r="T883" s="28"/>
      <c r="U883" s="28"/>
    </row>
    <row r="884" spans="1:21" ht="11.25" customHeight="1" x14ac:dyDescent="0.2">
      <c r="A884" s="28"/>
      <c r="B884" s="28"/>
      <c r="C884" s="28"/>
      <c r="D884" s="31"/>
      <c r="E884" s="28"/>
      <c r="F884" s="28"/>
      <c r="G884" s="28"/>
      <c r="H884" s="28"/>
      <c r="I884" s="28"/>
      <c r="J884" s="28"/>
      <c r="K884" s="28"/>
      <c r="L884" s="28"/>
      <c r="M884" s="28"/>
      <c r="N884" s="28"/>
      <c r="O884" s="28"/>
      <c r="P884" s="28"/>
      <c r="Q884" s="28"/>
      <c r="R884" s="28"/>
      <c r="S884" s="28"/>
      <c r="T884" s="28"/>
      <c r="U884" s="28"/>
    </row>
    <row r="885" spans="1:21" ht="11.25" customHeight="1" x14ac:dyDescent="0.2">
      <c r="A885" s="28"/>
      <c r="B885" s="28"/>
      <c r="C885" s="28"/>
      <c r="D885" s="31"/>
      <c r="E885" s="28"/>
      <c r="F885" s="28"/>
      <c r="G885" s="28"/>
      <c r="H885" s="28"/>
      <c r="I885" s="28"/>
      <c r="J885" s="28"/>
      <c r="K885" s="28"/>
      <c r="L885" s="28"/>
      <c r="M885" s="28"/>
      <c r="N885" s="28"/>
      <c r="O885" s="28"/>
      <c r="P885" s="28"/>
      <c r="Q885" s="28"/>
      <c r="R885" s="28"/>
      <c r="S885" s="28"/>
      <c r="T885" s="28"/>
      <c r="U885" s="28"/>
    </row>
    <row r="886" spans="1:21" ht="11.25" customHeight="1" x14ac:dyDescent="0.2">
      <c r="A886" s="28"/>
      <c r="B886" s="28"/>
      <c r="C886" s="28"/>
      <c r="D886" s="31"/>
      <c r="E886" s="28"/>
      <c r="F886" s="28"/>
      <c r="G886" s="28"/>
      <c r="H886" s="28"/>
      <c r="I886" s="28"/>
      <c r="J886" s="28"/>
      <c r="K886" s="28"/>
      <c r="L886" s="28"/>
      <c r="M886" s="28"/>
      <c r="N886" s="28"/>
      <c r="O886" s="28"/>
      <c r="P886" s="28"/>
      <c r="Q886" s="28"/>
      <c r="R886" s="28"/>
      <c r="S886" s="28"/>
      <c r="T886" s="28"/>
      <c r="U886" s="28"/>
    </row>
    <row r="887" spans="1:21" ht="11.25" customHeight="1" x14ac:dyDescent="0.2">
      <c r="A887" s="28"/>
      <c r="B887" s="28"/>
      <c r="C887" s="28"/>
      <c r="D887" s="31"/>
      <c r="E887" s="28"/>
      <c r="F887" s="28"/>
      <c r="G887" s="28"/>
      <c r="H887" s="28"/>
      <c r="I887" s="28"/>
      <c r="J887" s="28"/>
      <c r="K887" s="28"/>
      <c r="L887" s="28"/>
      <c r="M887" s="28"/>
      <c r="N887" s="28"/>
      <c r="O887" s="28"/>
      <c r="P887" s="28"/>
      <c r="Q887" s="28"/>
      <c r="R887" s="28"/>
      <c r="S887" s="28"/>
      <c r="T887" s="28"/>
      <c r="U887" s="28"/>
    </row>
    <row r="888" spans="1:21" ht="11.25" customHeight="1" x14ac:dyDescent="0.2">
      <c r="A888" s="28"/>
      <c r="B888" s="28"/>
      <c r="C888" s="28"/>
      <c r="D888" s="31"/>
      <c r="E888" s="28"/>
      <c r="F888" s="28"/>
      <c r="G888" s="28"/>
      <c r="H888" s="28"/>
      <c r="I888" s="28"/>
      <c r="J888" s="28"/>
      <c r="K888" s="28"/>
      <c r="L888" s="28"/>
      <c r="M888" s="28"/>
      <c r="N888" s="28"/>
      <c r="O888" s="28"/>
      <c r="P888" s="28"/>
      <c r="Q888" s="28"/>
      <c r="R888" s="28"/>
      <c r="S888" s="28"/>
      <c r="T888" s="28"/>
      <c r="U888" s="28"/>
    </row>
    <row r="889" spans="1:21" ht="11.25" customHeight="1" x14ac:dyDescent="0.2">
      <c r="A889" s="28"/>
      <c r="B889" s="28"/>
      <c r="C889" s="28"/>
      <c r="D889" s="31"/>
      <c r="E889" s="28"/>
      <c r="F889" s="28"/>
      <c r="G889" s="28"/>
      <c r="H889" s="28"/>
      <c r="I889" s="28"/>
      <c r="J889" s="28"/>
      <c r="K889" s="28"/>
      <c r="L889" s="28"/>
      <c r="M889" s="28"/>
      <c r="N889" s="28"/>
      <c r="O889" s="28"/>
      <c r="P889" s="28"/>
      <c r="Q889" s="28"/>
      <c r="R889" s="28"/>
      <c r="S889" s="28"/>
      <c r="T889" s="28"/>
      <c r="U889" s="28"/>
    </row>
    <row r="890" spans="1:21" ht="11.25" customHeight="1" x14ac:dyDescent="0.2">
      <c r="A890" s="28"/>
      <c r="B890" s="28"/>
      <c r="C890" s="28"/>
      <c r="D890" s="31"/>
      <c r="E890" s="28"/>
      <c r="F890" s="28"/>
      <c r="G890" s="28"/>
      <c r="H890" s="28"/>
      <c r="I890" s="28"/>
      <c r="J890" s="28"/>
      <c r="K890" s="28"/>
      <c r="L890" s="28"/>
      <c r="M890" s="28"/>
      <c r="N890" s="28"/>
      <c r="O890" s="28"/>
      <c r="P890" s="28"/>
      <c r="Q890" s="28"/>
      <c r="R890" s="28"/>
      <c r="S890" s="28"/>
      <c r="T890" s="28"/>
      <c r="U890" s="28"/>
    </row>
    <row r="891" spans="1:21" ht="11.25" customHeight="1" x14ac:dyDescent="0.2">
      <c r="A891" s="28"/>
      <c r="B891" s="28"/>
      <c r="C891" s="28"/>
      <c r="D891" s="31"/>
      <c r="E891" s="28"/>
      <c r="F891" s="28"/>
      <c r="G891" s="28"/>
      <c r="H891" s="28"/>
      <c r="I891" s="28"/>
      <c r="J891" s="28"/>
      <c r="K891" s="28"/>
      <c r="L891" s="28"/>
      <c r="M891" s="28"/>
      <c r="N891" s="28"/>
      <c r="O891" s="28"/>
      <c r="P891" s="28"/>
      <c r="Q891" s="28"/>
      <c r="R891" s="28"/>
      <c r="S891" s="28"/>
      <c r="T891" s="28"/>
      <c r="U891" s="28"/>
    </row>
    <row r="892" spans="1:21" ht="11.25" customHeight="1" x14ac:dyDescent="0.2">
      <c r="A892" s="28"/>
      <c r="B892" s="28"/>
      <c r="C892" s="28"/>
      <c r="D892" s="31"/>
      <c r="E892" s="28"/>
      <c r="F892" s="28"/>
      <c r="G892" s="28"/>
      <c r="H892" s="28"/>
      <c r="I892" s="28"/>
      <c r="J892" s="28"/>
      <c r="K892" s="28"/>
      <c r="L892" s="28"/>
      <c r="M892" s="28"/>
      <c r="N892" s="28"/>
      <c r="O892" s="28"/>
      <c r="P892" s="28"/>
      <c r="Q892" s="28"/>
      <c r="R892" s="28"/>
      <c r="S892" s="28"/>
      <c r="T892" s="28"/>
      <c r="U892" s="28"/>
    </row>
    <row r="893" spans="1:21" ht="11.25" customHeight="1" x14ac:dyDescent="0.2">
      <c r="A893" s="28"/>
      <c r="B893" s="28"/>
      <c r="C893" s="28"/>
      <c r="D893" s="31"/>
      <c r="E893" s="28"/>
      <c r="F893" s="28"/>
      <c r="G893" s="28"/>
      <c r="H893" s="28"/>
      <c r="I893" s="28"/>
      <c r="J893" s="28"/>
      <c r="K893" s="28"/>
      <c r="L893" s="28"/>
      <c r="M893" s="28"/>
      <c r="N893" s="28"/>
      <c r="O893" s="28"/>
      <c r="P893" s="28"/>
      <c r="Q893" s="28"/>
      <c r="R893" s="28"/>
      <c r="S893" s="28"/>
      <c r="T893" s="28"/>
      <c r="U893" s="28"/>
    </row>
    <row r="894" spans="1:21" ht="11.25" customHeight="1" x14ac:dyDescent="0.2">
      <c r="A894" s="28"/>
      <c r="B894" s="28"/>
      <c r="C894" s="28"/>
      <c r="D894" s="31"/>
      <c r="E894" s="28"/>
      <c r="F894" s="28"/>
      <c r="G894" s="28"/>
      <c r="H894" s="28"/>
      <c r="I894" s="28"/>
      <c r="J894" s="28"/>
      <c r="K894" s="28"/>
      <c r="L894" s="28"/>
      <c r="M894" s="28"/>
      <c r="N894" s="28"/>
      <c r="O894" s="28"/>
      <c r="P894" s="28"/>
      <c r="Q894" s="28"/>
      <c r="R894" s="28"/>
      <c r="S894" s="28"/>
      <c r="T894" s="28"/>
      <c r="U894" s="28"/>
    </row>
    <row r="895" spans="1:21" ht="11.25" customHeight="1" x14ac:dyDescent="0.2">
      <c r="A895" s="28"/>
      <c r="B895" s="28"/>
      <c r="C895" s="28"/>
      <c r="D895" s="31"/>
      <c r="E895" s="28"/>
      <c r="F895" s="28"/>
      <c r="G895" s="28"/>
      <c r="H895" s="28"/>
      <c r="I895" s="28"/>
      <c r="J895" s="28"/>
      <c r="K895" s="28"/>
      <c r="L895" s="28"/>
      <c r="M895" s="28"/>
      <c r="N895" s="28"/>
      <c r="O895" s="28"/>
      <c r="P895" s="28"/>
      <c r="Q895" s="28"/>
      <c r="R895" s="28"/>
      <c r="S895" s="28"/>
      <c r="T895" s="28"/>
      <c r="U895" s="28"/>
    </row>
    <row r="896" spans="1:21" ht="11.25" customHeight="1" x14ac:dyDescent="0.2">
      <c r="A896" s="28"/>
      <c r="B896" s="28"/>
      <c r="C896" s="28"/>
      <c r="D896" s="31"/>
      <c r="E896" s="28"/>
      <c r="F896" s="28"/>
      <c r="G896" s="28"/>
      <c r="H896" s="28"/>
      <c r="I896" s="28"/>
      <c r="J896" s="28"/>
      <c r="K896" s="28"/>
      <c r="L896" s="28"/>
      <c r="M896" s="28"/>
      <c r="N896" s="28"/>
      <c r="O896" s="28"/>
      <c r="P896" s="28"/>
      <c r="Q896" s="28"/>
      <c r="R896" s="28"/>
      <c r="S896" s="28"/>
      <c r="T896" s="28"/>
      <c r="U896" s="28"/>
    </row>
    <row r="897" spans="1:21" ht="11.25" customHeight="1" x14ac:dyDescent="0.2">
      <c r="A897" s="28"/>
      <c r="B897" s="28"/>
      <c r="C897" s="28"/>
      <c r="D897" s="31"/>
      <c r="E897" s="28"/>
      <c r="F897" s="28"/>
      <c r="G897" s="28"/>
      <c r="H897" s="28"/>
      <c r="I897" s="28"/>
      <c r="J897" s="28"/>
      <c r="K897" s="28"/>
      <c r="L897" s="28"/>
      <c r="M897" s="28"/>
      <c r="N897" s="28"/>
      <c r="O897" s="28"/>
      <c r="P897" s="28"/>
      <c r="Q897" s="28"/>
      <c r="R897" s="28"/>
      <c r="S897" s="28"/>
      <c r="T897" s="28"/>
      <c r="U897" s="28"/>
    </row>
    <row r="898" spans="1:21" ht="11.25" customHeight="1" x14ac:dyDescent="0.2">
      <c r="A898" s="28"/>
      <c r="B898" s="28"/>
      <c r="C898" s="28"/>
      <c r="D898" s="31"/>
      <c r="E898" s="28"/>
      <c r="F898" s="28"/>
      <c r="G898" s="28"/>
      <c r="H898" s="28"/>
      <c r="I898" s="28"/>
      <c r="J898" s="28"/>
      <c r="K898" s="28"/>
      <c r="L898" s="28"/>
      <c r="M898" s="28"/>
      <c r="N898" s="28"/>
      <c r="O898" s="28"/>
      <c r="P898" s="28"/>
      <c r="Q898" s="28"/>
      <c r="R898" s="28"/>
      <c r="S898" s="28"/>
      <c r="T898" s="28"/>
      <c r="U898" s="28"/>
    </row>
    <row r="899" spans="1:21" ht="11.25" customHeight="1" x14ac:dyDescent="0.2">
      <c r="A899" s="28"/>
      <c r="B899" s="28"/>
      <c r="C899" s="28"/>
      <c r="D899" s="31"/>
      <c r="E899" s="28"/>
      <c r="F899" s="28"/>
      <c r="G899" s="28"/>
      <c r="H899" s="28"/>
      <c r="I899" s="28"/>
      <c r="J899" s="28"/>
      <c r="K899" s="28"/>
      <c r="L899" s="28"/>
      <c r="M899" s="28"/>
      <c r="N899" s="28"/>
      <c r="O899" s="28"/>
      <c r="P899" s="28"/>
      <c r="Q899" s="28"/>
      <c r="R899" s="28"/>
      <c r="S899" s="28"/>
      <c r="T899" s="28"/>
      <c r="U899" s="28"/>
    </row>
    <row r="900" spans="1:21" ht="11.25" customHeight="1" x14ac:dyDescent="0.2">
      <c r="A900" s="28"/>
      <c r="B900" s="28"/>
      <c r="C900" s="28"/>
      <c r="D900" s="31"/>
      <c r="E900" s="28"/>
      <c r="F900" s="28"/>
      <c r="G900" s="28"/>
      <c r="H900" s="28"/>
      <c r="I900" s="28"/>
      <c r="J900" s="28"/>
      <c r="K900" s="28"/>
      <c r="L900" s="28"/>
      <c r="M900" s="28"/>
      <c r="N900" s="28"/>
      <c r="O900" s="28"/>
      <c r="P900" s="28"/>
      <c r="Q900" s="28"/>
      <c r="R900" s="28"/>
      <c r="S900" s="28"/>
      <c r="T900" s="28"/>
      <c r="U900" s="28"/>
    </row>
    <row r="901" spans="1:21" ht="11.25" customHeight="1" x14ac:dyDescent="0.2">
      <c r="A901" s="28"/>
      <c r="B901" s="28"/>
      <c r="C901" s="28"/>
      <c r="D901" s="31"/>
      <c r="E901" s="28"/>
      <c r="F901" s="28"/>
      <c r="G901" s="28"/>
      <c r="H901" s="28"/>
      <c r="I901" s="28"/>
      <c r="J901" s="28"/>
      <c r="K901" s="28"/>
      <c r="L901" s="28"/>
      <c r="M901" s="28"/>
      <c r="N901" s="28"/>
      <c r="O901" s="28"/>
      <c r="P901" s="28"/>
      <c r="Q901" s="28"/>
      <c r="R901" s="28"/>
      <c r="S901" s="28"/>
      <c r="T901" s="28"/>
      <c r="U901" s="28"/>
    </row>
    <row r="902" spans="1:21" ht="11.25" customHeight="1" x14ac:dyDescent="0.2">
      <c r="A902" s="28"/>
      <c r="B902" s="28"/>
      <c r="C902" s="28"/>
      <c r="D902" s="31"/>
      <c r="E902" s="28"/>
      <c r="F902" s="28"/>
      <c r="G902" s="28"/>
      <c r="H902" s="28"/>
      <c r="I902" s="28"/>
      <c r="J902" s="28"/>
      <c r="K902" s="28"/>
      <c r="L902" s="28"/>
      <c r="M902" s="28"/>
      <c r="N902" s="28"/>
      <c r="O902" s="28"/>
      <c r="P902" s="28"/>
      <c r="Q902" s="28"/>
      <c r="R902" s="28"/>
      <c r="S902" s="28"/>
      <c r="T902" s="28"/>
      <c r="U902" s="28"/>
    </row>
    <row r="903" spans="1:21" ht="11.25" customHeight="1" x14ac:dyDescent="0.2">
      <c r="A903" s="28"/>
      <c r="B903" s="28"/>
      <c r="C903" s="28"/>
      <c r="D903" s="31"/>
      <c r="E903" s="28"/>
      <c r="F903" s="28"/>
      <c r="G903" s="28"/>
      <c r="H903" s="28"/>
      <c r="I903" s="28"/>
      <c r="J903" s="28"/>
      <c r="K903" s="28"/>
      <c r="L903" s="28"/>
      <c r="M903" s="28"/>
      <c r="N903" s="28"/>
      <c r="O903" s="28"/>
      <c r="P903" s="28"/>
      <c r="Q903" s="28"/>
      <c r="R903" s="28"/>
      <c r="S903" s="28"/>
      <c r="T903" s="28"/>
      <c r="U903" s="28"/>
    </row>
    <row r="904" spans="1:21" ht="11.25" customHeight="1" x14ac:dyDescent="0.2">
      <c r="A904" s="28"/>
      <c r="B904" s="28"/>
      <c r="C904" s="28"/>
      <c r="D904" s="31"/>
      <c r="E904" s="28"/>
      <c r="F904" s="28"/>
      <c r="G904" s="28"/>
      <c r="H904" s="28"/>
      <c r="I904" s="28"/>
      <c r="J904" s="28"/>
      <c r="K904" s="28"/>
      <c r="L904" s="28"/>
      <c r="M904" s="28"/>
      <c r="N904" s="28"/>
      <c r="O904" s="28"/>
      <c r="P904" s="28"/>
      <c r="Q904" s="28"/>
      <c r="R904" s="28"/>
      <c r="S904" s="28"/>
      <c r="T904" s="28"/>
      <c r="U904" s="28"/>
    </row>
    <row r="905" spans="1:21" ht="11.25" customHeight="1" x14ac:dyDescent="0.2">
      <c r="A905" s="28"/>
      <c r="B905" s="28"/>
      <c r="C905" s="28"/>
      <c r="D905" s="31"/>
      <c r="E905" s="28"/>
      <c r="F905" s="28"/>
      <c r="G905" s="28"/>
      <c r="H905" s="28"/>
      <c r="I905" s="28"/>
      <c r="J905" s="28"/>
      <c r="K905" s="28"/>
      <c r="L905" s="28"/>
      <c r="M905" s="28"/>
      <c r="N905" s="28"/>
      <c r="O905" s="28"/>
      <c r="P905" s="28"/>
      <c r="Q905" s="28"/>
      <c r="R905" s="28"/>
      <c r="S905" s="28"/>
      <c r="T905" s="28"/>
      <c r="U905" s="28"/>
    </row>
    <row r="906" spans="1:21" ht="11.25" customHeight="1" x14ac:dyDescent="0.2">
      <c r="A906" s="28"/>
      <c r="B906" s="28"/>
      <c r="C906" s="28"/>
      <c r="D906" s="31"/>
      <c r="E906" s="28"/>
      <c r="F906" s="28"/>
      <c r="G906" s="28"/>
      <c r="H906" s="28"/>
      <c r="I906" s="28"/>
      <c r="J906" s="28"/>
      <c r="K906" s="28"/>
      <c r="L906" s="28"/>
      <c r="M906" s="28"/>
      <c r="N906" s="28"/>
      <c r="O906" s="28"/>
      <c r="P906" s="28"/>
      <c r="Q906" s="28"/>
      <c r="R906" s="28"/>
      <c r="S906" s="28"/>
      <c r="T906" s="28"/>
      <c r="U906" s="28"/>
    </row>
    <row r="907" spans="1:21" ht="11.25" customHeight="1" x14ac:dyDescent="0.2">
      <c r="A907" s="28"/>
      <c r="B907" s="28"/>
      <c r="C907" s="28"/>
      <c r="D907" s="31"/>
      <c r="E907" s="28"/>
      <c r="F907" s="28"/>
      <c r="G907" s="28"/>
      <c r="H907" s="28"/>
      <c r="I907" s="28"/>
      <c r="J907" s="28"/>
      <c r="K907" s="28"/>
      <c r="L907" s="28"/>
      <c r="M907" s="28"/>
      <c r="N907" s="28"/>
      <c r="O907" s="28"/>
      <c r="P907" s="28"/>
      <c r="Q907" s="28"/>
      <c r="R907" s="28"/>
      <c r="S907" s="28"/>
      <c r="T907" s="28"/>
      <c r="U907" s="28"/>
    </row>
    <row r="908" spans="1:21" ht="11.25" customHeight="1" x14ac:dyDescent="0.2">
      <c r="A908" s="28"/>
      <c r="B908" s="28"/>
      <c r="C908" s="28"/>
      <c r="D908" s="31"/>
      <c r="E908" s="28"/>
      <c r="F908" s="28"/>
      <c r="G908" s="28"/>
      <c r="H908" s="28"/>
      <c r="I908" s="28"/>
      <c r="J908" s="28"/>
      <c r="K908" s="28"/>
      <c r="L908" s="28"/>
      <c r="M908" s="28"/>
      <c r="N908" s="28"/>
      <c r="O908" s="28"/>
      <c r="P908" s="28"/>
      <c r="Q908" s="28"/>
      <c r="R908" s="28"/>
      <c r="S908" s="28"/>
      <c r="T908" s="28"/>
      <c r="U908" s="28"/>
    </row>
    <row r="909" spans="1:21" ht="11.25" customHeight="1" x14ac:dyDescent="0.2">
      <c r="A909" s="28"/>
      <c r="B909" s="28"/>
      <c r="C909" s="28"/>
      <c r="D909" s="31"/>
      <c r="E909" s="28"/>
      <c r="F909" s="28"/>
      <c r="G909" s="28"/>
      <c r="H909" s="28"/>
      <c r="I909" s="28"/>
      <c r="J909" s="28"/>
      <c r="K909" s="28"/>
      <c r="L909" s="28"/>
      <c r="M909" s="28"/>
      <c r="N909" s="28"/>
      <c r="O909" s="28"/>
      <c r="P909" s="28"/>
      <c r="Q909" s="28"/>
      <c r="R909" s="28"/>
      <c r="S909" s="28"/>
      <c r="T909" s="28"/>
      <c r="U909" s="28"/>
    </row>
    <row r="910" spans="1:21" ht="11.25" customHeight="1" x14ac:dyDescent="0.2">
      <c r="A910" s="28"/>
      <c r="B910" s="28"/>
      <c r="C910" s="28"/>
      <c r="D910" s="31"/>
      <c r="E910" s="28"/>
      <c r="F910" s="28"/>
      <c r="G910" s="28"/>
      <c r="H910" s="28"/>
      <c r="I910" s="28"/>
      <c r="J910" s="28"/>
      <c r="K910" s="28"/>
      <c r="L910" s="28"/>
      <c r="M910" s="28"/>
      <c r="N910" s="28"/>
      <c r="O910" s="28"/>
      <c r="P910" s="28"/>
      <c r="Q910" s="28"/>
      <c r="R910" s="28"/>
      <c r="S910" s="28"/>
      <c r="T910" s="28"/>
      <c r="U910" s="28"/>
    </row>
    <row r="911" spans="1:21" ht="11.25" customHeight="1" x14ac:dyDescent="0.2">
      <c r="A911" s="28"/>
      <c r="B911" s="28"/>
      <c r="C911" s="28"/>
      <c r="D911" s="31"/>
      <c r="E911" s="28"/>
      <c r="F911" s="28"/>
      <c r="G911" s="28"/>
      <c r="H911" s="28"/>
      <c r="I911" s="28"/>
      <c r="J911" s="28"/>
      <c r="K911" s="28"/>
      <c r="L911" s="28"/>
      <c r="M911" s="28"/>
      <c r="N911" s="28"/>
      <c r="O911" s="28"/>
      <c r="P911" s="28"/>
      <c r="Q911" s="28"/>
      <c r="R911" s="28"/>
      <c r="S911" s="28"/>
      <c r="T911" s="28"/>
      <c r="U911" s="28"/>
    </row>
    <row r="912" spans="1:21" ht="11.25" customHeight="1" x14ac:dyDescent="0.2">
      <c r="A912" s="28"/>
      <c r="B912" s="28"/>
      <c r="C912" s="28"/>
      <c r="D912" s="31"/>
      <c r="E912" s="28"/>
      <c r="F912" s="28"/>
      <c r="G912" s="28"/>
      <c r="H912" s="28"/>
      <c r="I912" s="28"/>
      <c r="J912" s="28"/>
      <c r="K912" s="28"/>
      <c r="L912" s="28"/>
      <c r="M912" s="28"/>
      <c r="N912" s="28"/>
      <c r="O912" s="28"/>
      <c r="P912" s="28"/>
      <c r="Q912" s="28"/>
      <c r="R912" s="28"/>
      <c r="S912" s="28"/>
      <c r="T912" s="28"/>
      <c r="U912" s="28"/>
    </row>
    <row r="913" spans="1:21" ht="11.25" customHeight="1" x14ac:dyDescent="0.2">
      <c r="A913" s="28"/>
      <c r="B913" s="28"/>
      <c r="C913" s="28"/>
      <c r="D913" s="31"/>
      <c r="E913" s="28"/>
      <c r="F913" s="28"/>
      <c r="G913" s="28"/>
      <c r="H913" s="28"/>
      <c r="I913" s="28"/>
      <c r="J913" s="28"/>
      <c r="K913" s="28"/>
      <c r="L913" s="28"/>
      <c r="M913" s="28"/>
      <c r="N913" s="28"/>
      <c r="O913" s="28"/>
      <c r="P913" s="28"/>
      <c r="Q913" s="28"/>
      <c r="R913" s="28"/>
      <c r="S913" s="28"/>
      <c r="T913" s="28"/>
      <c r="U913" s="28"/>
    </row>
    <row r="914" spans="1:21" ht="11.25" customHeight="1" x14ac:dyDescent="0.2">
      <c r="A914" s="28"/>
      <c r="B914" s="28"/>
      <c r="C914" s="28"/>
      <c r="D914" s="31"/>
      <c r="E914" s="28"/>
      <c r="F914" s="28"/>
      <c r="G914" s="28"/>
      <c r="H914" s="28"/>
      <c r="I914" s="28"/>
      <c r="J914" s="28"/>
      <c r="K914" s="28"/>
      <c r="L914" s="28"/>
      <c r="M914" s="28"/>
      <c r="N914" s="28"/>
      <c r="O914" s="28"/>
      <c r="P914" s="28"/>
      <c r="Q914" s="28"/>
      <c r="R914" s="28"/>
      <c r="S914" s="28"/>
      <c r="T914" s="28"/>
      <c r="U914" s="28"/>
    </row>
    <row r="915" spans="1:21" ht="11.25" customHeight="1" x14ac:dyDescent="0.2">
      <c r="A915" s="28"/>
      <c r="B915" s="28"/>
      <c r="C915" s="28"/>
      <c r="D915" s="31"/>
      <c r="E915" s="28"/>
      <c r="F915" s="28"/>
      <c r="G915" s="28"/>
      <c r="H915" s="28"/>
      <c r="I915" s="28"/>
      <c r="J915" s="28"/>
      <c r="K915" s="28"/>
      <c r="L915" s="28"/>
      <c r="M915" s="28"/>
      <c r="N915" s="28"/>
      <c r="O915" s="28"/>
      <c r="P915" s="28"/>
      <c r="Q915" s="28"/>
      <c r="R915" s="28"/>
      <c r="S915" s="28"/>
      <c r="T915" s="28"/>
      <c r="U915" s="28"/>
    </row>
    <row r="916" spans="1:21" ht="11.25" customHeight="1" x14ac:dyDescent="0.2">
      <c r="A916" s="28"/>
      <c r="B916" s="28"/>
      <c r="C916" s="28"/>
      <c r="D916" s="31"/>
      <c r="E916" s="28"/>
      <c r="F916" s="28"/>
      <c r="G916" s="28"/>
      <c r="H916" s="28"/>
      <c r="I916" s="28"/>
      <c r="J916" s="28"/>
      <c r="K916" s="28"/>
      <c r="L916" s="28"/>
      <c r="M916" s="28"/>
      <c r="N916" s="28"/>
      <c r="O916" s="28"/>
      <c r="P916" s="28"/>
      <c r="Q916" s="28"/>
      <c r="R916" s="28"/>
      <c r="S916" s="28"/>
      <c r="T916" s="28"/>
      <c r="U916" s="28"/>
    </row>
    <row r="917" spans="1:21" ht="11.25" customHeight="1" x14ac:dyDescent="0.2">
      <c r="A917" s="28"/>
      <c r="B917" s="28"/>
      <c r="C917" s="28"/>
      <c r="D917" s="31"/>
      <c r="E917" s="28"/>
      <c r="F917" s="28"/>
      <c r="G917" s="28"/>
      <c r="H917" s="28"/>
      <c r="I917" s="28"/>
      <c r="J917" s="28"/>
      <c r="K917" s="28"/>
      <c r="L917" s="28"/>
      <c r="M917" s="28"/>
      <c r="N917" s="28"/>
      <c r="O917" s="28"/>
      <c r="P917" s="28"/>
      <c r="Q917" s="28"/>
      <c r="R917" s="28"/>
      <c r="S917" s="28"/>
      <c r="T917" s="28"/>
      <c r="U917" s="28"/>
    </row>
    <row r="918" spans="1:21" ht="11.25" customHeight="1" x14ac:dyDescent="0.2">
      <c r="A918" s="28"/>
      <c r="B918" s="28"/>
      <c r="C918" s="28"/>
      <c r="D918" s="31"/>
      <c r="E918" s="28"/>
      <c r="F918" s="28"/>
      <c r="G918" s="28"/>
      <c r="H918" s="28"/>
      <c r="I918" s="28"/>
      <c r="J918" s="28"/>
      <c r="K918" s="28"/>
      <c r="L918" s="28"/>
      <c r="M918" s="28"/>
      <c r="N918" s="28"/>
      <c r="O918" s="28"/>
      <c r="P918" s="28"/>
      <c r="Q918" s="28"/>
      <c r="R918" s="28"/>
      <c r="S918" s="28"/>
      <c r="T918" s="28"/>
      <c r="U918" s="28"/>
    </row>
    <row r="919" spans="1:21" ht="11.25" customHeight="1" x14ac:dyDescent="0.2">
      <c r="A919" s="28"/>
      <c r="B919" s="28"/>
      <c r="C919" s="28"/>
      <c r="D919" s="31"/>
      <c r="E919" s="28"/>
      <c r="F919" s="28"/>
      <c r="G919" s="28"/>
      <c r="H919" s="28"/>
      <c r="I919" s="28"/>
      <c r="J919" s="28"/>
      <c r="K919" s="28"/>
      <c r="L919" s="28"/>
      <c r="M919" s="28"/>
      <c r="N919" s="28"/>
      <c r="O919" s="28"/>
      <c r="P919" s="28"/>
      <c r="Q919" s="28"/>
      <c r="R919" s="28"/>
      <c r="S919" s="28"/>
      <c r="T919" s="28"/>
      <c r="U919" s="28"/>
    </row>
    <row r="920" spans="1:21" ht="11.25" customHeight="1" x14ac:dyDescent="0.2">
      <c r="A920" s="28"/>
      <c r="B920" s="28"/>
      <c r="C920" s="28"/>
      <c r="D920" s="31"/>
      <c r="E920" s="28"/>
      <c r="F920" s="28"/>
      <c r="G920" s="28"/>
      <c r="H920" s="28"/>
      <c r="I920" s="28"/>
      <c r="J920" s="28"/>
      <c r="K920" s="28"/>
      <c r="L920" s="28"/>
      <c r="M920" s="28"/>
      <c r="N920" s="28"/>
      <c r="O920" s="28"/>
      <c r="P920" s="28"/>
      <c r="Q920" s="28"/>
      <c r="R920" s="28"/>
      <c r="S920" s="28"/>
      <c r="T920" s="28"/>
      <c r="U920" s="28"/>
    </row>
    <row r="921" spans="1:21" ht="11.25" customHeight="1" x14ac:dyDescent="0.2">
      <c r="A921" s="28"/>
      <c r="B921" s="28"/>
      <c r="C921" s="28"/>
      <c r="D921" s="31"/>
      <c r="E921" s="28"/>
      <c r="F921" s="28"/>
      <c r="G921" s="28"/>
      <c r="H921" s="28"/>
      <c r="I921" s="28"/>
      <c r="J921" s="28"/>
      <c r="K921" s="28"/>
      <c r="L921" s="28"/>
      <c r="M921" s="28"/>
      <c r="N921" s="28"/>
      <c r="O921" s="28"/>
      <c r="P921" s="28"/>
      <c r="Q921" s="28"/>
      <c r="R921" s="28"/>
      <c r="S921" s="28"/>
      <c r="T921" s="28"/>
      <c r="U921" s="28"/>
    </row>
    <row r="922" spans="1:21" ht="11.25" customHeight="1" x14ac:dyDescent="0.2">
      <c r="A922" s="28"/>
      <c r="B922" s="28"/>
      <c r="C922" s="28"/>
      <c r="D922" s="31"/>
      <c r="E922" s="28"/>
      <c r="F922" s="28"/>
      <c r="G922" s="28"/>
      <c r="H922" s="28"/>
      <c r="I922" s="28"/>
      <c r="J922" s="28"/>
      <c r="K922" s="28"/>
      <c r="L922" s="28"/>
      <c r="M922" s="28"/>
      <c r="N922" s="28"/>
      <c r="O922" s="28"/>
      <c r="P922" s="28"/>
      <c r="Q922" s="28"/>
      <c r="R922" s="28"/>
      <c r="S922" s="28"/>
      <c r="T922" s="28"/>
      <c r="U922" s="28"/>
    </row>
    <row r="923" spans="1:21" ht="11.25" customHeight="1" x14ac:dyDescent="0.2">
      <c r="A923" s="28"/>
      <c r="B923" s="28"/>
      <c r="C923" s="28"/>
      <c r="D923" s="31"/>
      <c r="E923" s="28"/>
      <c r="F923" s="28"/>
      <c r="G923" s="28"/>
      <c r="H923" s="28"/>
      <c r="I923" s="28"/>
      <c r="J923" s="28"/>
      <c r="K923" s="28"/>
      <c r="L923" s="28"/>
      <c r="M923" s="28"/>
      <c r="N923" s="28"/>
      <c r="O923" s="28"/>
      <c r="P923" s="28"/>
      <c r="Q923" s="28"/>
      <c r="R923" s="28"/>
      <c r="S923" s="28"/>
      <c r="T923" s="28"/>
      <c r="U923" s="28"/>
    </row>
    <row r="924" spans="1:21" ht="11.25" customHeight="1" x14ac:dyDescent="0.2">
      <c r="A924" s="28"/>
      <c r="B924" s="28"/>
      <c r="C924" s="28"/>
      <c r="D924" s="31"/>
      <c r="E924" s="28"/>
      <c r="F924" s="28"/>
      <c r="G924" s="28"/>
      <c r="H924" s="28"/>
      <c r="I924" s="28"/>
      <c r="J924" s="28"/>
      <c r="K924" s="28"/>
      <c r="L924" s="28"/>
      <c r="M924" s="28"/>
      <c r="N924" s="28"/>
      <c r="O924" s="28"/>
      <c r="P924" s="28"/>
      <c r="Q924" s="28"/>
      <c r="R924" s="28"/>
      <c r="S924" s="28"/>
      <c r="T924" s="28"/>
      <c r="U924" s="28"/>
    </row>
    <row r="925" spans="1:21" ht="11.25" customHeight="1" x14ac:dyDescent="0.2">
      <c r="A925" s="28"/>
      <c r="B925" s="28"/>
      <c r="C925" s="28"/>
      <c r="D925" s="31"/>
      <c r="E925" s="28"/>
      <c r="F925" s="28"/>
      <c r="G925" s="28"/>
      <c r="H925" s="28"/>
      <c r="I925" s="28"/>
      <c r="J925" s="28"/>
      <c r="K925" s="28"/>
      <c r="L925" s="28"/>
      <c r="M925" s="28"/>
      <c r="N925" s="28"/>
      <c r="O925" s="28"/>
      <c r="P925" s="28"/>
      <c r="Q925" s="28"/>
      <c r="R925" s="28"/>
      <c r="S925" s="28"/>
      <c r="T925" s="28"/>
      <c r="U925" s="28"/>
    </row>
    <row r="926" spans="1:21" ht="11.25" customHeight="1" x14ac:dyDescent="0.2">
      <c r="A926" s="28"/>
      <c r="B926" s="28"/>
      <c r="C926" s="28"/>
      <c r="D926" s="31"/>
      <c r="E926" s="28"/>
      <c r="F926" s="28"/>
      <c r="G926" s="28"/>
      <c r="H926" s="28"/>
      <c r="I926" s="28"/>
      <c r="J926" s="28"/>
      <c r="K926" s="28"/>
      <c r="L926" s="28"/>
      <c r="M926" s="28"/>
      <c r="N926" s="28"/>
      <c r="O926" s="28"/>
      <c r="P926" s="28"/>
      <c r="Q926" s="28"/>
      <c r="R926" s="28"/>
      <c r="S926" s="28"/>
      <c r="T926" s="28"/>
      <c r="U926" s="28"/>
    </row>
    <row r="927" spans="1:21" ht="11.25" customHeight="1" x14ac:dyDescent="0.2">
      <c r="A927" s="28"/>
      <c r="B927" s="28"/>
      <c r="C927" s="28"/>
      <c r="D927" s="31"/>
      <c r="E927" s="28"/>
      <c r="F927" s="28"/>
      <c r="G927" s="28"/>
      <c r="H927" s="28"/>
      <c r="I927" s="28"/>
      <c r="J927" s="28"/>
      <c r="K927" s="28"/>
      <c r="L927" s="28"/>
      <c r="M927" s="28"/>
      <c r="N927" s="28"/>
      <c r="O927" s="28"/>
      <c r="P927" s="28"/>
      <c r="Q927" s="28"/>
      <c r="R927" s="28"/>
      <c r="S927" s="28"/>
      <c r="T927" s="28"/>
      <c r="U927" s="28"/>
    </row>
    <row r="928" spans="1:21" ht="11.25" customHeight="1" x14ac:dyDescent="0.2">
      <c r="A928" s="28"/>
      <c r="B928" s="28"/>
      <c r="C928" s="28"/>
      <c r="D928" s="31"/>
      <c r="E928" s="28"/>
      <c r="F928" s="28"/>
      <c r="G928" s="28"/>
      <c r="H928" s="28"/>
      <c r="I928" s="28"/>
      <c r="J928" s="28"/>
      <c r="K928" s="28"/>
      <c r="L928" s="28"/>
      <c r="M928" s="28"/>
      <c r="N928" s="28"/>
      <c r="O928" s="28"/>
      <c r="P928" s="28"/>
      <c r="Q928" s="28"/>
      <c r="R928" s="28"/>
      <c r="S928" s="28"/>
      <c r="T928" s="28"/>
      <c r="U928" s="28"/>
    </row>
    <row r="929" spans="1:21" ht="11.25" customHeight="1" x14ac:dyDescent="0.2">
      <c r="A929" s="28"/>
      <c r="B929" s="28"/>
      <c r="C929" s="28"/>
      <c r="D929" s="31"/>
      <c r="E929" s="28"/>
      <c r="F929" s="28"/>
      <c r="G929" s="28"/>
      <c r="H929" s="28"/>
      <c r="I929" s="28"/>
      <c r="J929" s="28"/>
      <c r="K929" s="28"/>
      <c r="L929" s="28"/>
      <c r="M929" s="28"/>
      <c r="N929" s="28"/>
      <c r="O929" s="28"/>
      <c r="P929" s="28"/>
      <c r="Q929" s="28"/>
      <c r="R929" s="28"/>
      <c r="S929" s="28"/>
      <c r="T929" s="28"/>
      <c r="U929" s="28"/>
    </row>
    <row r="930" spans="1:21" ht="11.25" customHeight="1" x14ac:dyDescent="0.2">
      <c r="A930" s="28"/>
      <c r="B930" s="28"/>
      <c r="C930" s="28"/>
      <c r="D930" s="31"/>
      <c r="E930" s="28"/>
      <c r="F930" s="28"/>
      <c r="G930" s="28"/>
      <c r="H930" s="28"/>
      <c r="I930" s="28"/>
      <c r="J930" s="28"/>
      <c r="K930" s="28"/>
      <c r="L930" s="28"/>
      <c r="M930" s="28"/>
      <c r="N930" s="28"/>
      <c r="O930" s="28"/>
      <c r="P930" s="28"/>
      <c r="Q930" s="28"/>
      <c r="R930" s="28"/>
      <c r="S930" s="28"/>
      <c r="T930" s="28"/>
      <c r="U930" s="28"/>
    </row>
    <row r="931" spans="1:21" ht="11.25" customHeight="1" x14ac:dyDescent="0.2">
      <c r="A931" s="28"/>
      <c r="B931" s="28"/>
      <c r="C931" s="28"/>
      <c r="D931" s="31"/>
      <c r="E931" s="28"/>
      <c r="F931" s="28"/>
      <c r="G931" s="28"/>
      <c r="H931" s="28"/>
      <c r="I931" s="28"/>
      <c r="J931" s="28"/>
      <c r="K931" s="28"/>
      <c r="L931" s="28"/>
      <c r="M931" s="28"/>
      <c r="N931" s="28"/>
      <c r="O931" s="28"/>
      <c r="P931" s="28"/>
      <c r="Q931" s="28"/>
      <c r="R931" s="28"/>
      <c r="S931" s="28"/>
      <c r="T931" s="28"/>
      <c r="U931" s="28"/>
    </row>
    <row r="932" spans="1:21" ht="11.25" customHeight="1" x14ac:dyDescent="0.2">
      <c r="A932" s="28"/>
      <c r="B932" s="28"/>
      <c r="C932" s="28"/>
      <c r="D932" s="31"/>
      <c r="E932" s="28"/>
      <c r="F932" s="28"/>
      <c r="G932" s="28"/>
      <c r="H932" s="28"/>
      <c r="I932" s="28"/>
      <c r="J932" s="28"/>
      <c r="K932" s="28"/>
      <c r="L932" s="28"/>
      <c r="M932" s="28"/>
      <c r="N932" s="28"/>
      <c r="O932" s="28"/>
      <c r="P932" s="28"/>
      <c r="Q932" s="28"/>
      <c r="R932" s="28"/>
      <c r="S932" s="28"/>
      <c r="T932" s="28"/>
      <c r="U932" s="28"/>
    </row>
    <row r="933" spans="1:21" ht="11.25" customHeight="1" x14ac:dyDescent="0.2">
      <c r="A933" s="28"/>
      <c r="B933" s="28"/>
      <c r="C933" s="28"/>
      <c r="D933" s="31"/>
      <c r="E933" s="28"/>
      <c r="F933" s="28"/>
      <c r="G933" s="28"/>
      <c r="H933" s="28"/>
      <c r="I933" s="28"/>
      <c r="J933" s="28"/>
      <c r="K933" s="28"/>
      <c r="L933" s="28"/>
      <c r="M933" s="28"/>
      <c r="N933" s="28"/>
      <c r="O933" s="28"/>
      <c r="P933" s="28"/>
      <c r="Q933" s="28"/>
      <c r="R933" s="28"/>
      <c r="S933" s="28"/>
      <c r="T933" s="28"/>
      <c r="U933" s="28"/>
    </row>
    <row r="934" spans="1:21" ht="11.25" customHeight="1" x14ac:dyDescent="0.2">
      <c r="A934" s="28"/>
      <c r="B934" s="28"/>
      <c r="C934" s="28"/>
      <c r="D934" s="31"/>
      <c r="E934" s="28"/>
      <c r="F934" s="28"/>
      <c r="G934" s="28"/>
      <c r="H934" s="28"/>
      <c r="I934" s="28"/>
      <c r="J934" s="28"/>
      <c r="K934" s="28"/>
      <c r="L934" s="28"/>
      <c r="M934" s="28"/>
      <c r="N934" s="28"/>
      <c r="O934" s="28"/>
      <c r="P934" s="28"/>
      <c r="Q934" s="28"/>
      <c r="R934" s="28"/>
      <c r="S934" s="28"/>
      <c r="T934" s="28"/>
      <c r="U934" s="28"/>
    </row>
    <row r="935" spans="1:21" ht="11.25" customHeight="1" x14ac:dyDescent="0.2">
      <c r="A935" s="28"/>
      <c r="B935" s="28"/>
      <c r="C935" s="28"/>
      <c r="D935" s="31"/>
      <c r="E935" s="28"/>
      <c r="F935" s="28"/>
      <c r="G935" s="28"/>
      <c r="H935" s="28"/>
      <c r="I935" s="28"/>
      <c r="J935" s="28"/>
      <c r="K935" s="28"/>
      <c r="L935" s="28"/>
      <c r="M935" s="28"/>
      <c r="N935" s="28"/>
      <c r="O935" s="28"/>
      <c r="P935" s="28"/>
      <c r="Q935" s="28"/>
      <c r="R935" s="28"/>
      <c r="S935" s="28"/>
      <c r="T935" s="28"/>
      <c r="U935" s="28"/>
    </row>
    <row r="936" spans="1:21" ht="11.25" customHeight="1" x14ac:dyDescent="0.2">
      <c r="A936" s="28"/>
      <c r="B936" s="28"/>
      <c r="C936" s="28"/>
      <c r="D936" s="31"/>
      <c r="E936" s="28"/>
      <c r="F936" s="28"/>
      <c r="G936" s="28"/>
      <c r="H936" s="28"/>
      <c r="I936" s="28"/>
      <c r="J936" s="28"/>
      <c r="K936" s="28"/>
      <c r="L936" s="28"/>
      <c r="M936" s="28"/>
      <c r="N936" s="28"/>
      <c r="O936" s="28"/>
      <c r="P936" s="28"/>
      <c r="Q936" s="28"/>
      <c r="R936" s="28"/>
      <c r="S936" s="28"/>
      <c r="T936" s="28"/>
      <c r="U936" s="28"/>
    </row>
    <row r="937" spans="1:21" ht="11.25" customHeight="1" x14ac:dyDescent="0.2">
      <c r="A937" s="28"/>
      <c r="B937" s="28"/>
      <c r="C937" s="28"/>
      <c r="D937" s="31"/>
      <c r="E937" s="28"/>
      <c r="F937" s="28"/>
      <c r="G937" s="28"/>
      <c r="H937" s="28"/>
      <c r="I937" s="28"/>
      <c r="J937" s="28"/>
      <c r="K937" s="28"/>
      <c r="L937" s="28"/>
      <c r="M937" s="28"/>
      <c r="N937" s="28"/>
      <c r="O937" s="28"/>
      <c r="P937" s="28"/>
      <c r="Q937" s="28"/>
      <c r="R937" s="28"/>
      <c r="S937" s="28"/>
      <c r="T937" s="28"/>
      <c r="U937" s="28"/>
    </row>
    <row r="938" spans="1:21" ht="11.25" customHeight="1" x14ac:dyDescent="0.2">
      <c r="A938" s="28"/>
      <c r="B938" s="28"/>
      <c r="C938" s="28"/>
      <c r="D938" s="31"/>
      <c r="E938" s="28"/>
      <c r="F938" s="28"/>
      <c r="G938" s="28"/>
      <c r="H938" s="28"/>
      <c r="I938" s="28"/>
      <c r="J938" s="28"/>
      <c r="K938" s="28"/>
      <c r="L938" s="28"/>
      <c r="M938" s="28"/>
      <c r="N938" s="28"/>
      <c r="O938" s="28"/>
      <c r="P938" s="28"/>
      <c r="Q938" s="28"/>
      <c r="R938" s="28"/>
      <c r="S938" s="28"/>
      <c r="T938" s="28"/>
      <c r="U938" s="28"/>
    </row>
    <row r="939" spans="1:21" ht="11.25" customHeight="1" x14ac:dyDescent="0.2">
      <c r="A939" s="28"/>
      <c r="B939" s="28"/>
      <c r="C939" s="28"/>
      <c r="D939" s="31"/>
      <c r="E939" s="28"/>
      <c r="F939" s="28"/>
      <c r="G939" s="28"/>
      <c r="H939" s="28"/>
      <c r="I939" s="28"/>
      <c r="J939" s="28"/>
      <c r="K939" s="28"/>
      <c r="L939" s="28"/>
      <c r="M939" s="28"/>
      <c r="N939" s="28"/>
      <c r="O939" s="28"/>
      <c r="P939" s="28"/>
      <c r="Q939" s="28"/>
      <c r="R939" s="28"/>
      <c r="S939" s="28"/>
      <c r="T939" s="28"/>
      <c r="U939" s="28"/>
    </row>
    <row r="940" spans="1:21" ht="11.25" customHeight="1" x14ac:dyDescent="0.2">
      <c r="A940" s="28"/>
      <c r="B940" s="28"/>
      <c r="C940" s="28"/>
      <c r="D940" s="31"/>
      <c r="E940" s="28"/>
      <c r="F940" s="28"/>
      <c r="G940" s="28"/>
      <c r="H940" s="28"/>
      <c r="I940" s="28"/>
      <c r="J940" s="28"/>
      <c r="K940" s="28"/>
      <c r="L940" s="28"/>
      <c r="M940" s="28"/>
      <c r="N940" s="28"/>
      <c r="O940" s="28"/>
      <c r="P940" s="28"/>
      <c r="Q940" s="28"/>
      <c r="R940" s="28"/>
      <c r="S940" s="28"/>
      <c r="T940" s="28"/>
      <c r="U940" s="28"/>
    </row>
    <row r="941" spans="1:21" ht="11.25" customHeight="1" x14ac:dyDescent="0.2">
      <c r="A941" s="28"/>
      <c r="B941" s="28"/>
      <c r="C941" s="28"/>
      <c r="D941" s="31"/>
      <c r="E941" s="28"/>
      <c r="F941" s="28"/>
      <c r="G941" s="28"/>
      <c r="H941" s="28"/>
      <c r="I941" s="28"/>
      <c r="J941" s="28"/>
      <c r="K941" s="28"/>
      <c r="L941" s="28"/>
      <c r="M941" s="28"/>
      <c r="N941" s="28"/>
      <c r="O941" s="28"/>
      <c r="P941" s="28"/>
      <c r="Q941" s="28"/>
      <c r="R941" s="28"/>
      <c r="S941" s="28"/>
      <c r="T941" s="28"/>
      <c r="U941" s="28"/>
    </row>
    <row r="942" spans="1:21" ht="11.25" customHeight="1" x14ac:dyDescent="0.2">
      <c r="A942" s="28"/>
      <c r="B942" s="28"/>
      <c r="C942" s="28"/>
      <c r="D942" s="31"/>
      <c r="E942" s="28"/>
      <c r="F942" s="28"/>
      <c r="G942" s="28"/>
      <c r="H942" s="28"/>
      <c r="I942" s="28"/>
      <c r="J942" s="28"/>
      <c r="K942" s="28"/>
      <c r="L942" s="28"/>
      <c r="M942" s="28"/>
      <c r="N942" s="28"/>
      <c r="O942" s="28"/>
      <c r="P942" s="28"/>
      <c r="Q942" s="28"/>
      <c r="R942" s="28"/>
      <c r="S942" s="28"/>
      <c r="T942" s="28"/>
      <c r="U942" s="28"/>
    </row>
    <row r="943" spans="1:21" ht="11.25" customHeight="1" x14ac:dyDescent="0.2">
      <c r="A943" s="28"/>
      <c r="B943" s="28"/>
      <c r="C943" s="28"/>
      <c r="D943" s="31"/>
      <c r="E943" s="28"/>
      <c r="F943" s="28"/>
      <c r="G943" s="28"/>
      <c r="H943" s="28"/>
      <c r="I943" s="28"/>
      <c r="J943" s="28"/>
      <c r="K943" s="28"/>
      <c r="L943" s="28"/>
      <c r="M943" s="28"/>
      <c r="N943" s="28"/>
      <c r="O943" s="28"/>
      <c r="P943" s="28"/>
      <c r="Q943" s="28"/>
      <c r="R943" s="28"/>
      <c r="S943" s="28"/>
      <c r="T943" s="28"/>
      <c r="U943" s="28"/>
    </row>
    <row r="944" spans="1:21" ht="11.25" customHeight="1" x14ac:dyDescent="0.2">
      <c r="A944" s="28"/>
      <c r="B944" s="28"/>
      <c r="C944" s="28"/>
      <c r="D944" s="31"/>
      <c r="E944" s="28"/>
      <c r="F944" s="28"/>
      <c r="G944" s="28"/>
      <c r="H944" s="28"/>
      <c r="I944" s="28"/>
      <c r="J944" s="28"/>
      <c r="K944" s="28"/>
      <c r="L944" s="28"/>
      <c r="M944" s="28"/>
      <c r="N944" s="28"/>
      <c r="O944" s="28"/>
      <c r="P944" s="28"/>
      <c r="Q944" s="28"/>
      <c r="R944" s="28"/>
      <c r="S944" s="28"/>
      <c r="T944" s="28"/>
      <c r="U944" s="28"/>
    </row>
    <row r="945" spans="1:21" ht="11.25" customHeight="1" x14ac:dyDescent="0.2">
      <c r="A945" s="28"/>
      <c r="B945" s="28"/>
      <c r="C945" s="28"/>
      <c r="D945" s="31"/>
      <c r="E945" s="28"/>
      <c r="F945" s="28"/>
      <c r="G945" s="28"/>
      <c r="H945" s="28"/>
      <c r="I945" s="28"/>
      <c r="J945" s="28"/>
      <c r="K945" s="28"/>
      <c r="L945" s="28"/>
      <c r="M945" s="28"/>
      <c r="N945" s="28"/>
      <c r="O945" s="28"/>
      <c r="P945" s="28"/>
      <c r="Q945" s="28"/>
      <c r="R945" s="28"/>
      <c r="S945" s="28"/>
      <c r="T945" s="28"/>
      <c r="U945" s="28"/>
    </row>
    <row r="946" spans="1:21" ht="11.25" customHeight="1" x14ac:dyDescent="0.2">
      <c r="A946" s="28"/>
      <c r="B946" s="28"/>
      <c r="C946" s="28"/>
      <c r="D946" s="31"/>
      <c r="E946" s="28"/>
      <c r="F946" s="28"/>
      <c r="G946" s="28"/>
      <c r="H946" s="28"/>
      <c r="I946" s="28"/>
      <c r="J946" s="28"/>
      <c r="K946" s="28"/>
      <c r="L946" s="28"/>
      <c r="M946" s="28"/>
      <c r="N946" s="28"/>
      <c r="O946" s="28"/>
      <c r="P946" s="28"/>
      <c r="Q946" s="28"/>
      <c r="R946" s="28"/>
      <c r="S946" s="28"/>
      <c r="T946" s="28"/>
      <c r="U946" s="28"/>
    </row>
    <row r="947" spans="1:21" ht="11.25" customHeight="1" x14ac:dyDescent="0.2">
      <c r="A947" s="28"/>
      <c r="B947" s="28"/>
      <c r="C947" s="28"/>
      <c r="D947" s="31"/>
      <c r="E947" s="28"/>
      <c r="F947" s="28"/>
      <c r="G947" s="28"/>
      <c r="H947" s="28"/>
      <c r="I947" s="28"/>
      <c r="J947" s="28"/>
      <c r="K947" s="28"/>
      <c r="L947" s="28"/>
      <c r="M947" s="28"/>
      <c r="N947" s="28"/>
      <c r="O947" s="28"/>
      <c r="P947" s="28"/>
      <c r="Q947" s="28"/>
      <c r="R947" s="28"/>
      <c r="S947" s="28"/>
      <c r="T947" s="28"/>
      <c r="U947" s="28"/>
    </row>
    <row r="948" spans="1:21" ht="11.25" customHeight="1" x14ac:dyDescent="0.2">
      <c r="A948" s="28"/>
      <c r="B948" s="28"/>
      <c r="C948" s="28"/>
      <c r="D948" s="31"/>
      <c r="E948" s="28"/>
      <c r="F948" s="28"/>
      <c r="G948" s="28"/>
      <c r="H948" s="28"/>
      <c r="I948" s="28"/>
      <c r="J948" s="28"/>
      <c r="K948" s="28"/>
      <c r="L948" s="28"/>
      <c r="M948" s="28"/>
      <c r="N948" s="28"/>
      <c r="O948" s="28"/>
      <c r="P948" s="28"/>
      <c r="Q948" s="28"/>
      <c r="R948" s="28"/>
      <c r="S948" s="28"/>
      <c r="T948" s="28"/>
      <c r="U948" s="28"/>
    </row>
    <row r="949" spans="1:21" ht="11.25" customHeight="1" x14ac:dyDescent="0.2">
      <c r="A949" s="28"/>
      <c r="B949" s="28"/>
      <c r="C949" s="28"/>
      <c r="D949" s="31"/>
      <c r="E949" s="28"/>
      <c r="F949" s="28"/>
      <c r="G949" s="28"/>
      <c r="H949" s="28"/>
      <c r="I949" s="28"/>
      <c r="J949" s="28"/>
      <c r="K949" s="28"/>
      <c r="L949" s="28"/>
      <c r="M949" s="28"/>
      <c r="N949" s="28"/>
      <c r="O949" s="28"/>
      <c r="P949" s="28"/>
      <c r="Q949" s="28"/>
      <c r="R949" s="28"/>
      <c r="S949" s="28"/>
      <c r="T949" s="28"/>
      <c r="U949" s="28"/>
    </row>
    <row r="950" spans="1:21" ht="11.25" customHeight="1" x14ac:dyDescent="0.2">
      <c r="A950" s="28"/>
      <c r="B950" s="28"/>
      <c r="C950" s="28"/>
      <c r="D950" s="31"/>
      <c r="E950" s="28"/>
      <c r="F950" s="28"/>
      <c r="G950" s="28"/>
      <c r="H950" s="28"/>
      <c r="I950" s="28"/>
      <c r="J950" s="28"/>
      <c r="K950" s="28"/>
      <c r="L950" s="28"/>
      <c r="M950" s="28"/>
      <c r="N950" s="28"/>
      <c r="O950" s="28"/>
      <c r="P950" s="28"/>
      <c r="Q950" s="28"/>
      <c r="R950" s="28"/>
      <c r="S950" s="28"/>
      <c r="T950" s="28"/>
      <c r="U950" s="28"/>
    </row>
    <row r="951" spans="1:21" ht="11.25" customHeight="1" x14ac:dyDescent="0.2">
      <c r="A951" s="28"/>
      <c r="B951" s="28"/>
      <c r="C951" s="28"/>
      <c r="D951" s="31"/>
      <c r="E951" s="28"/>
      <c r="F951" s="28"/>
      <c r="G951" s="28"/>
      <c r="H951" s="28"/>
      <c r="I951" s="28"/>
      <c r="J951" s="28"/>
      <c r="K951" s="28"/>
      <c r="L951" s="28"/>
      <c r="M951" s="28"/>
      <c r="N951" s="28"/>
      <c r="O951" s="28"/>
      <c r="P951" s="28"/>
      <c r="Q951" s="28"/>
      <c r="R951" s="28"/>
      <c r="S951" s="28"/>
      <c r="T951" s="28"/>
      <c r="U951" s="28"/>
    </row>
    <row r="952" spans="1:21" ht="11.25" customHeight="1" x14ac:dyDescent="0.2">
      <c r="A952" s="28"/>
      <c r="B952" s="28"/>
      <c r="C952" s="28"/>
      <c r="D952" s="31"/>
      <c r="E952" s="28"/>
      <c r="F952" s="28"/>
      <c r="G952" s="28"/>
      <c r="H952" s="28"/>
      <c r="I952" s="28"/>
      <c r="J952" s="28"/>
      <c r="K952" s="28"/>
      <c r="L952" s="28"/>
      <c r="M952" s="28"/>
      <c r="N952" s="28"/>
      <c r="O952" s="28"/>
      <c r="P952" s="28"/>
      <c r="Q952" s="28"/>
      <c r="R952" s="28"/>
      <c r="S952" s="28"/>
      <c r="T952" s="28"/>
      <c r="U952" s="28"/>
    </row>
    <row r="953" spans="1:21" ht="11.25" customHeight="1" x14ac:dyDescent="0.2">
      <c r="A953" s="28"/>
      <c r="B953" s="28"/>
      <c r="C953" s="28"/>
      <c r="D953" s="31"/>
      <c r="E953" s="28"/>
      <c r="F953" s="28"/>
      <c r="G953" s="28"/>
      <c r="H953" s="28"/>
      <c r="I953" s="28"/>
      <c r="J953" s="28"/>
      <c r="K953" s="28"/>
      <c r="L953" s="28"/>
      <c r="M953" s="28"/>
      <c r="N953" s="28"/>
      <c r="O953" s="28"/>
      <c r="P953" s="28"/>
      <c r="Q953" s="28"/>
      <c r="R953" s="28"/>
      <c r="S953" s="28"/>
      <c r="T953" s="28"/>
      <c r="U953" s="28"/>
    </row>
    <row r="954" spans="1:21" ht="11.25" customHeight="1" x14ac:dyDescent="0.2">
      <c r="A954" s="28"/>
      <c r="B954" s="28"/>
      <c r="C954" s="28"/>
      <c r="D954" s="31"/>
      <c r="E954" s="28"/>
      <c r="F954" s="28"/>
      <c r="G954" s="28"/>
      <c r="H954" s="28"/>
      <c r="I954" s="28"/>
      <c r="J954" s="28"/>
      <c r="K954" s="28"/>
      <c r="L954" s="28"/>
      <c r="M954" s="28"/>
      <c r="N954" s="28"/>
      <c r="O954" s="28"/>
      <c r="P954" s="28"/>
      <c r="Q954" s="28"/>
      <c r="R954" s="28"/>
      <c r="S954" s="28"/>
      <c r="T954" s="28"/>
      <c r="U954" s="28"/>
    </row>
    <row r="955" spans="1:21" ht="11.25" customHeight="1" x14ac:dyDescent="0.2">
      <c r="A955" s="28"/>
      <c r="B955" s="28"/>
      <c r="C955" s="28"/>
      <c r="D955" s="31"/>
      <c r="E955" s="28"/>
      <c r="F955" s="28"/>
      <c r="G955" s="28"/>
      <c r="H955" s="28"/>
      <c r="I955" s="28"/>
      <c r="J955" s="28"/>
      <c r="K955" s="28"/>
      <c r="L955" s="28"/>
      <c r="M955" s="28"/>
      <c r="N955" s="28"/>
      <c r="O955" s="28"/>
      <c r="P955" s="28"/>
      <c r="Q955" s="28"/>
      <c r="R955" s="28"/>
      <c r="S955" s="28"/>
      <c r="T955" s="28"/>
      <c r="U955" s="28"/>
    </row>
    <row r="956" spans="1:21" ht="11.25" customHeight="1" x14ac:dyDescent="0.2">
      <c r="A956" s="28"/>
      <c r="B956" s="28"/>
      <c r="C956" s="28"/>
      <c r="D956" s="31"/>
      <c r="E956" s="28"/>
      <c r="F956" s="28"/>
      <c r="G956" s="28"/>
      <c r="H956" s="28"/>
      <c r="I956" s="28"/>
      <c r="J956" s="28"/>
      <c r="K956" s="28"/>
      <c r="L956" s="28"/>
      <c r="M956" s="28"/>
      <c r="N956" s="28"/>
      <c r="O956" s="28"/>
      <c r="P956" s="28"/>
      <c r="Q956" s="28"/>
      <c r="R956" s="28"/>
      <c r="S956" s="28"/>
      <c r="T956" s="28"/>
      <c r="U956" s="28"/>
    </row>
    <row r="957" spans="1:21" ht="11.25" customHeight="1" x14ac:dyDescent="0.2">
      <c r="A957" s="28"/>
      <c r="B957" s="28"/>
      <c r="C957" s="28"/>
      <c r="D957" s="31"/>
      <c r="E957" s="28"/>
      <c r="F957" s="28"/>
      <c r="G957" s="28"/>
      <c r="H957" s="28"/>
      <c r="I957" s="28"/>
      <c r="J957" s="28"/>
      <c r="K957" s="28"/>
      <c r="L957" s="28"/>
      <c r="M957" s="28"/>
      <c r="N957" s="28"/>
      <c r="O957" s="28"/>
      <c r="P957" s="28"/>
      <c r="Q957" s="28"/>
      <c r="R957" s="28"/>
      <c r="S957" s="28"/>
      <c r="T957" s="28"/>
      <c r="U957" s="28"/>
    </row>
    <row r="958" spans="1:21" ht="11.25" customHeight="1" x14ac:dyDescent="0.2">
      <c r="A958" s="28"/>
      <c r="B958" s="28"/>
      <c r="C958" s="28"/>
      <c r="D958" s="31"/>
      <c r="E958" s="28"/>
      <c r="F958" s="28"/>
      <c r="G958" s="28"/>
      <c r="H958" s="28"/>
      <c r="I958" s="28"/>
      <c r="J958" s="28"/>
      <c r="K958" s="28"/>
      <c r="L958" s="28"/>
      <c r="M958" s="28"/>
      <c r="N958" s="28"/>
      <c r="O958" s="28"/>
      <c r="P958" s="28"/>
      <c r="Q958" s="28"/>
      <c r="R958" s="28"/>
      <c r="S958" s="28"/>
      <c r="T958" s="28"/>
      <c r="U958" s="28"/>
    </row>
    <row r="959" spans="1:21" ht="11.25" customHeight="1" x14ac:dyDescent="0.2">
      <c r="A959" s="28"/>
      <c r="B959" s="28"/>
      <c r="C959" s="28"/>
      <c r="D959" s="31"/>
      <c r="E959" s="28"/>
      <c r="F959" s="28"/>
      <c r="G959" s="28"/>
      <c r="H959" s="28"/>
      <c r="I959" s="28"/>
      <c r="J959" s="28"/>
      <c r="K959" s="28"/>
      <c r="L959" s="28"/>
      <c r="M959" s="28"/>
      <c r="N959" s="28"/>
      <c r="O959" s="28"/>
      <c r="P959" s="28"/>
      <c r="Q959" s="28"/>
      <c r="R959" s="28"/>
      <c r="S959" s="28"/>
      <c r="T959" s="28"/>
      <c r="U959" s="28"/>
    </row>
    <row r="960" spans="1:21" ht="11.25" customHeight="1" x14ac:dyDescent="0.2">
      <c r="A960" s="28"/>
      <c r="B960" s="28"/>
      <c r="C960" s="28"/>
      <c r="D960" s="31"/>
      <c r="E960" s="28"/>
      <c r="F960" s="28"/>
      <c r="G960" s="28"/>
      <c r="H960" s="28"/>
      <c r="I960" s="28"/>
      <c r="J960" s="28"/>
      <c r="K960" s="28"/>
      <c r="L960" s="28"/>
      <c r="M960" s="28"/>
      <c r="N960" s="28"/>
      <c r="O960" s="28"/>
      <c r="P960" s="28"/>
      <c r="Q960" s="28"/>
      <c r="R960" s="28"/>
      <c r="S960" s="28"/>
      <c r="T960" s="28"/>
      <c r="U960" s="28"/>
    </row>
    <row r="961" spans="1:21" ht="11.25" customHeight="1" x14ac:dyDescent="0.2">
      <c r="A961" s="28"/>
      <c r="B961" s="28"/>
      <c r="C961" s="28"/>
      <c r="D961" s="31"/>
      <c r="E961" s="28"/>
      <c r="F961" s="28"/>
      <c r="G961" s="28"/>
      <c r="H961" s="28"/>
      <c r="I961" s="28"/>
      <c r="J961" s="28"/>
      <c r="K961" s="28"/>
      <c r="L961" s="28"/>
      <c r="M961" s="28"/>
      <c r="N961" s="28"/>
      <c r="O961" s="28"/>
      <c r="P961" s="28"/>
      <c r="Q961" s="28"/>
      <c r="R961" s="28"/>
      <c r="S961" s="28"/>
      <c r="T961" s="28"/>
      <c r="U961" s="28"/>
    </row>
    <row r="962" spans="1:21" ht="11.25" customHeight="1" x14ac:dyDescent="0.2">
      <c r="A962" s="28"/>
      <c r="B962" s="28"/>
      <c r="C962" s="28"/>
      <c r="D962" s="31"/>
      <c r="E962" s="28"/>
      <c r="F962" s="28"/>
      <c r="G962" s="28"/>
      <c r="H962" s="28"/>
      <c r="I962" s="28"/>
      <c r="J962" s="28"/>
      <c r="K962" s="28"/>
      <c r="L962" s="28"/>
      <c r="M962" s="28"/>
      <c r="N962" s="28"/>
      <c r="O962" s="28"/>
      <c r="P962" s="28"/>
      <c r="Q962" s="28"/>
      <c r="R962" s="28"/>
      <c r="S962" s="28"/>
      <c r="T962" s="28"/>
      <c r="U962" s="28"/>
    </row>
    <row r="963" spans="1:21" ht="11.25" customHeight="1" x14ac:dyDescent="0.2">
      <c r="A963" s="28"/>
      <c r="B963" s="28"/>
      <c r="C963" s="28"/>
      <c r="D963" s="31"/>
      <c r="E963" s="28"/>
      <c r="F963" s="28"/>
      <c r="G963" s="28"/>
      <c r="H963" s="28"/>
      <c r="I963" s="28"/>
      <c r="J963" s="28"/>
      <c r="K963" s="28"/>
      <c r="L963" s="28"/>
      <c r="M963" s="28"/>
      <c r="N963" s="28"/>
      <c r="O963" s="28"/>
      <c r="P963" s="28"/>
      <c r="Q963" s="28"/>
      <c r="R963" s="28"/>
      <c r="S963" s="28"/>
      <c r="T963" s="28"/>
      <c r="U963" s="28"/>
    </row>
    <row r="964" spans="1:21" ht="11.25" customHeight="1" x14ac:dyDescent="0.2">
      <c r="A964" s="28"/>
      <c r="B964" s="28"/>
      <c r="C964" s="28"/>
      <c r="D964" s="31"/>
      <c r="E964" s="28"/>
      <c r="F964" s="28"/>
      <c r="G964" s="28"/>
      <c r="H964" s="28"/>
      <c r="I964" s="28"/>
      <c r="J964" s="28"/>
      <c r="K964" s="28"/>
      <c r="L964" s="28"/>
      <c r="M964" s="28"/>
      <c r="N964" s="28"/>
      <c r="O964" s="28"/>
      <c r="P964" s="28"/>
      <c r="Q964" s="28"/>
      <c r="R964" s="28"/>
      <c r="S964" s="28"/>
      <c r="T964" s="28"/>
      <c r="U964" s="28"/>
    </row>
    <row r="965" spans="1:21" ht="11.25" customHeight="1" x14ac:dyDescent="0.2">
      <c r="A965" s="28"/>
      <c r="B965" s="28"/>
      <c r="C965" s="28"/>
      <c r="D965" s="31"/>
      <c r="E965" s="28"/>
      <c r="F965" s="28"/>
      <c r="G965" s="28"/>
      <c r="H965" s="28"/>
      <c r="I965" s="28"/>
      <c r="J965" s="28"/>
      <c r="K965" s="28"/>
      <c r="L965" s="28"/>
      <c r="M965" s="28"/>
      <c r="N965" s="28"/>
      <c r="O965" s="28"/>
      <c r="P965" s="28"/>
      <c r="Q965" s="28"/>
      <c r="R965" s="28"/>
      <c r="S965" s="28"/>
      <c r="T965" s="28"/>
      <c r="U965" s="28"/>
    </row>
    <row r="966" spans="1:21" ht="11.25" customHeight="1" x14ac:dyDescent="0.2">
      <c r="A966" s="28"/>
      <c r="B966" s="28"/>
      <c r="C966" s="28"/>
      <c r="D966" s="31"/>
      <c r="E966" s="28"/>
      <c r="F966" s="28"/>
      <c r="G966" s="28"/>
      <c r="H966" s="28"/>
      <c r="I966" s="28"/>
      <c r="J966" s="28"/>
      <c r="K966" s="28"/>
      <c r="L966" s="28"/>
      <c r="M966" s="28"/>
      <c r="N966" s="28"/>
      <c r="O966" s="28"/>
      <c r="P966" s="28"/>
      <c r="Q966" s="28"/>
      <c r="R966" s="28"/>
      <c r="S966" s="28"/>
      <c r="T966" s="28"/>
      <c r="U966" s="28"/>
    </row>
    <row r="967" spans="1:21" ht="11.25" customHeight="1" x14ac:dyDescent="0.2">
      <c r="A967" s="28"/>
      <c r="B967" s="28"/>
      <c r="C967" s="28"/>
      <c r="D967" s="31"/>
      <c r="E967" s="28"/>
      <c r="F967" s="28"/>
      <c r="G967" s="28"/>
      <c r="H967" s="28"/>
      <c r="I967" s="28"/>
      <c r="J967" s="28"/>
      <c r="K967" s="28"/>
      <c r="L967" s="28"/>
      <c r="M967" s="28"/>
      <c r="N967" s="28"/>
      <c r="O967" s="28"/>
      <c r="P967" s="28"/>
      <c r="Q967" s="28"/>
      <c r="R967" s="28"/>
      <c r="S967" s="28"/>
      <c r="T967" s="28"/>
      <c r="U967" s="28"/>
    </row>
    <row r="968" spans="1:21" ht="11.25" customHeight="1" x14ac:dyDescent="0.2">
      <c r="A968" s="28"/>
      <c r="B968" s="28"/>
      <c r="C968" s="28"/>
      <c r="D968" s="31"/>
      <c r="E968" s="28"/>
      <c r="F968" s="28"/>
      <c r="G968" s="28"/>
      <c r="H968" s="28"/>
      <c r="I968" s="28"/>
      <c r="J968" s="28"/>
      <c r="K968" s="28"/>
      <c r="L968" s="28"/>
      <c r="M968" s="28"/>
      <c r="N968" s="28"/>
      <c r="O968" s="28"/>
      <c r="P968" s="28"/>
      <c r="Q968" s="28"/>
      <c r="R968" s="28"/>
      <c r="S968" s="28"/>
      <c r="T968" s="28"/>
      <c r="U968" s="28"/>
    </row>
    <row r="969" spans="1:21" ht="11.25" customHeight="1" x14ac:dyDescent="0.2">
      <c r="A969" s="28"/>
      <c r="B969" s="28"/>
      <c r="C969" s="28"/>
      <c r="D969" s="31"/>
      <c r="E969" s="28"/>
      <c r="F969" s="28"/>
      <c r="G969" s="28"/>
      <c r="H969" s="28"/>
      <c r="I969" s="28"/>
      <c r="J969" s="28"/>
      <c r="K969" s="28"/>
      <c r="L969" s="28"/>
      <c r="M969" s="28"/>
      <c r="N969" s="28"/>
      <c r="O969" s="28"/>
      <c r="P969" s="28"/>
      <c r="Q969" s="28"/>
      <c r="R969" s="28"/>
      <c r="S969" s="28"/>
      <c r="T969" s="28"/>
      <c r="U969" s="28"/>
    </row>
    <row r="970" spans="1:21" ht="11.25" customHeight="1" x14ac:dyDescent="0.2">
      <c r="A970" s="28"/>
      <c r="B970" s="28"/>
      <c r="C970" s="28"/>
      <c r="D970" s="31"/>
      <c r="E970" s="28"/>
      <c r="F970" s="28"/>
      <c r="G970" s="28"/>
      <c r="H970" s="28"/>
      <c r="I970" s="28"/>
      <c r="J970" s="28"/>
      <c r="K970" s="28"/>
      <c r="L970" s="28"/>
      <c r="M970" s="28"/>
      <c r="N970" s="28"/>
      <c r="O970" s="28"/>
      <c r="P970" s="28"/>
      <c r="Q970" s="28"/>
      <c r="R970" s="28"/>
      <c r="S970" s="28"/>
      <c r="T970" s="28"/>
      <c r="U970" s="28"/>
    </row>
    <row r="971" spans="1:21" ht="11.25" customHeight="1" x14ac:dyDescent="0.2">
      <c r="A971" s="28"/>
      <c r="B971" s="28"/>
      <c r="C971" s="28"/>
      <c r="D971" s="31"/>
      <c r="E971" s="28"/>
      <c r="F971" s="28"/>
      <c r="G971" s="28"/>
      <c r="H971" s="28"/>
      <c r="I971" s="28"/>
      <c r="J971" s="28"/>
      <c r="K971" s="28"/>
      <c r="L971" s="28"/>
      <c r="M971" s="28"/>
      <c r="N971" s="28"/>
      <c r="O971" s="28"/>
      <c r="P971" s="28"/>
      <c r="Q971" s="28"/>
      <c r="R971" s="28"/>
      <c r="S971" s="28"/>
      <c r="T971" s="28"/>
      <c r="U971" s="28"/>
    </row>
    <row r="972" spans="1:21" ht="11.25" customHeight="1" x14ac:dyDescent="0.2">
      <c r="A972" s="28"/>
      <c r="B972" s="28"/>
      <c r="C972" s="28"/>
      <c r="D972" s="31"/>
      <c r="E972" s="28"/>
      <c r="F972" s="28"/>
      <c r="G972" s="28"/>
      <c r="H972" s="28"/>
      <c r="I972" s="28"/>
      <c r="J972" s="28"/>
      <c r="K972" s="28"/>
      <c r="L972" s="28"/>
      <c r="M972" s="28"/>
      <c r="N972" s="28"/>
      <c r="O972" s="28"/>
      <c r="P972" s="28"/>
      <c r="Q972" s="28"/>
      <c r="R972" s="28"/>
      <c r="S972" s="28"/>
      <c r="T972" s="28"/>
      <c r="U972" s="28"/>
    </row>
    <row r="973" spans="1:21" ht="11.25" customHeight="1" x14ac:dyDescent="0.2">
      <c r="A973" s="28"/>
      <c r="B973" s="28"/>
      <c r="C973" s="28"/>
      <c r="D973" s="31"/>
      <c r="E973" s="28"/>
      <c r="F973" s="28"/>
      <c r="G973" s="28"/>
      <c r="H973" s="28"/>
      <c r="I973" s="28"/>
      <c r="J973" s="28"/>
      <c r="K973" s="28"/>
      <c r="L973" s="28"/>
      <c r="M973" s="28"/>
      <c r="N973" s="28"/>
      <c r="O973" s="28"/>
      <c r="P973" s="28"/>
      <c r="Q973" s="28"/>
      <c r="R973" s="28"/>
      <c r="S973" s="28"/>
      <c r="T973" s="28"/>
      <c r="U973" s="28"/>
    </row>
    <row r="974" spans="1:21" ht="11.25" customHeight="1" x14ac:dyDescent="0.2">
      <c r="A974" s="28"/>
      <c r="B974" s="28"/>
      <c r="C974" s="28"/>
      <c r="D974" s="31"/>
      <c r="E974" s="28"/>
      <c r="F974" s="28"/>
      <c r="G974" s="28"/>
      <c r="H974" s="28"/>
      <c r="I974" s="28"/>
      <c r="J974" s="28"/>
      <c r="K974" s="28"/>
      <c r="L974" s="28"/>
      <c r="M974" s="28"/>
      <c r="N974" s="28"/>
      <c r="O974" s="28"/>
      <c r="P974" s="28"/>
      <c r="Q974" s="28"/>
      <c r="R974" s="28"/>
      <c r="S974" s="28"/>
      <c r="T974" s="28"/>
      <c r="U974" s="28"/>
    </row>
    <row r="975" spans="1:21" ht="11.25" customHeight="1" x14ac:dyDescent="0.2">
      <c r="A975" s="28"/>
      <c r="B975" s="28"/>
      <c r="C975" s="28"/>
      <c r="D975" s="31"/>
      <c r="E975" s="28"/>
      <c r="F975" s="28"/>
      <c r="G975" s="28"/>
      <c r="H975" s="28"/>
      <c r="I975" s="28"/>
      <c r="J975" s="28"/>
      <c r="K975" s="28"/>
      <c r="L975" s="28"/>
      <c r="M975" s="28"/>
      <c r="N975" s="28"/>
      <c r="O975" s="28"/>
      <c r="P975" s="28"/>
      <c r="Q975" s="28"/>
      <c r="R975" s="28"/>
      <c r="S975" s="28"/>
      <c r="T975" s="28"/>
      <c r="U975" s="28"/>
    </row>
    <row r="976" spans="1:21" ht="11.25" customHeight="1" x14ac:dyDescent="0.2">
      <c r="A976" s="28"/>
      <c r="B976" s="28"/>
      <c r="C976" s="28"/>
      <c r="D976" s="31"/>
      <c r="E976" s="28"/>
      <c r="F976" s="28"/>
      <c r="G976" s="28"/>
      <c r="H976" s="28"/>
      <c r="I976" s="28"/>
      <c r="J976" s="28"/>
      <c r="K976" s="28"/>
      <c r="L976" s="28"/>
      <c r="M976" s="28"/>
      <c r="N976" s="28"/>
      <c r="O976" s="28"/>
      <c r="P976" s="28"/>
      <c r="Q976" s="28"/>
      <c r="R976" s="28"/>
      <c r="S976" s="28"/>
      <c r="T976" s="28"/>
      <c r="U976" s="28"/>
    </row>
    <row r="977" spans="1:21" ht="11.25" customHeight="1" x14ac:dyDescent="0.2">
      <c r="A977" s="28"/>
      <c r="B977" s="28"/>
      <c r="C977" s="28"/>
      <c r="D977" s="31"/>
      <c r="E977" s="28"/>
      <c r="F977" s="28"/>
      <c r="G977" s="28"/>
      <c r="H977" s="28"/>
      <c r="I977" s="28"/>
      <c r="J977" s="28"/>
      <c r="K977" s="28"/>
      <c r="L977" s="28"/>
      <c r="M977" s="28"/>
      <c r="N977" s="28"/>
      <c r="O977" s="28"/>
      <c r="P977" s="28"/>
      <c r="Q977" s="28"/>
      <c r="R977" s="28"/>
      <c r="S977" s="28"/>
      <c r="T977" s="28"/>
      <c r="U977" s="28"/>
    </row>
    <row r="978" spans="1:21" ht="11.25" customHeight="1" x14ac:dyDescent="0.2">
      <c r="A978" s="28"/>
      <c r="B978" s="28"/>
      <c r="C978" s="28"/>
      <c r="D978" s="31"/>
      <c r="E978" s="28"/>
      <c r="F978" s="28"/>
      <c r="G978" s="28"/>
      <c r="H978" s="28"/>
      <c r="I978" s="28"/>
      <c r="J978" s="28"/>
      <c r="K978" s="28"/>
      <c r="L978" s="28"/>
      <c r="M978" s="28"/>
      <c r="N978" s="28"/>
      <c r="O978" s="28"/>
      <c r="P978" s="28"/>
      <c r="Q978" s="28"/>
      <c r="R978" s="28"/>
      <c r="S978" s="28"/>
      <c r="T978" s="28"/>
      <c r="U978" s="28"/>
    </row>
    <row r="979" spans="1:21" ht="11.25" customHeight="1" x14ac:dyDescent="0.2">
      <c r="A979" s="28"/>
      <c r="B979" s="28"/>
      <c r="C979" s="28"/>
      <c r="D979" s="31"/>
      <c r="E979" s="28"/>
      <c r="F979" s="28"/>
      <c r="G979" s="28"/>
      <c r="H979" s="28"/>
      <c r="I979" s="28"/>
      <c r="J979" s="28"/>
      <c r="K979" s="28"/>
      <c r="L979" s="28"/>
      <c r="M979" s="28"/>
      <c r="N979" s="28"/>
      <c r="O979" s="28"/>
      <c r="P979" s="28"/>
      <c r="Q979" s="28"/>
      <c r="R979" s="28"/>
      <c r="S979" s="28"/>
      <c r="T979" s="28"/>
      <c r="U979" s="28"/>
    </row>
    <row r="980" spans="1:21" ht="11.25" customHeight="1" x14ac:dyDescent="0.2">
      <c r="A980" s="28"/>
      <c r="B980" s="28"/>
      <c r="C980" s="28"/>
      <c r="D980" s="31"/>
      <c r="E980" s="28"/>
      <c r="F980" s="28"/>
      <c r="G980" s="28"/>
      <c r="H980" s="28"/>
      <c r="I980" s="28"/>
      <c r="J980" s="28"/>
      <c r="K980" s="28"/>
      <c r="L980" s="28"/>
      <c r="M980" s="28"/>
      <c r="N980" s="28"/>
      <c r="O980" s="28"/>
      <c r="P980" s="28"/>
      <c r="Q980" s="28"/>
      <c r="R980" s="28"/>
      <c r="S980" s="28"/>
      <c r="T980" s="28"/>
      <c r="U980" s="28"/>
    </row>
    <row r="981" spans="1:21" ht="11.25" customHeight="1" x14ac:dyDescent="0.2">
      <c r="A981" s="28"/>
      <c r="B981" s="28"/>
      <c r="C981" s="28"/>
      <c r="D981" s="31"/>
      <c r="E981" s="28"/>
      <c r="F981" s="28"/>
      <c r="G981" s="28"/>
      <c r="H981" s="28"/>
      <c r="I981" s="28"/>
      <c r="J981" s="28"/>
      <c r="K981" s="28"/>
      <c r="L981" s="28"/>
      <c r="M981" s="28"/>
      <c r="N981" s="28"/>
      <c r="O981" s="28"/>
      <c r="P981" s="28"/>
      <c r="Q981" s="28"/>
      <c r="R981" s="28"/>
      <c r="S981" s="28"/>
      <c r="T981" s="28"/>
      <c r="U981" s="28"/>
    </row>
    <row r="982" spans="1:21" ht="11.25" customHeight="1" x14ac:dyDescent="0.2">
      <c r="A982" s="28"/>
      <c r="B982" s="28"/>
      <c r="C982" s="28"/>
      <c r="D982" s="31"/>
      <c r="E982" s="28"/>
      <c r="F982" s="28"/>
      <c r="G982" s="28"/>
      <c r="H982" s="28"/>
      <c r="I982" s="28"/>
      <c r="J982" s="28"/>
      <c r="K982" s="28"/>
      <c r="L982" s="28"/>
      <c r="M982" s="28"/>
      <c r="N982" s="28"/>
      <c r="O982" s="28"/>
      <c r="P982" s="28"/>
      <c r="Q982" s="28"/>
      <c r="R982" s="28"/>
      <c r="S982" s="28"/>
      <c r="T982" s="28"/>
      <c r="U982" s="28"/>
    </row>
    <row r="983" spans="1:21" ht="11.25" customHeight="1" x14ac:dyDescent="0.2">
      <c r="A983" s="28"/>
      <c r="B983" s="28"/>
      <c r="C983" s="28"/>
      <c r="D983" s="31"/>
      <c r="E983" s="28"/>
      <c r="F983" s="28"/>
      <c r="G983" s="28"/>
      <c r="H983" s="28"/>
      <c r="I983" s="28"/>
      <c r="J983" s="28"/>
      <c r="K983" s="28"/>
      <c r="L983" s="28"/>
      <c r="M983" s="28"/>
      <c r="N983" s="28"/>
      <c r="O983" s="28"/>
      <c r="P983" s="28"/>
      <c r="Q983" s="28"/>
      <c r="R983" s="28"/>
      <c r="S983" s="28"/>
      <c r="T983" s="28"/>
      <c r="U983" s="28"/>
    </row>
    <row r="984" spans="1:21" ht="11.25" customHeight="1" x14ac:dyDescent="0.2">
      <c r="A984" s="28"/>
      <c r="B984" s="28"/>
      <c r="C984" s="28"/>
      <c r="D984" s="31"/>
      <c r="E984" s="28"/>
      <c r="F984" s="28"/>
      <c r="G984" s="28"/>
      <c r="H984" s="28"/>
      <c r="I984" s="28"/>
      <c r="J984" s="28"/>
      <c r="K984" s="28"/>
      <c r="L984" s="28"/>
      <c r="M984" s="28"/>
      <c r="N984" s="28"/>
      <c r="O984" s="28"/>
      <c r="P984" s="28"/>
      <c r="Q984" s="28"/>
      <c r="R984" s="28"/>
      <c r="S984" s="28"/>
      <c r="T984" s="28"/>
      <c r="U984" s="28"/>
    </row>
    <row r="985" spans="1:21" ht="11.25" customHeight="1" x14ac:dyDescent="0.2">
      <c r="A985" s="28"/>
      <c r="B985" s="28"/>
      <c r="C985" s="28"/>
      <c r="D985" s="31"/>
      <c r="E985" s="28"/>
      <c r="F985" s="28"/>
      <c r="G985" s="28"/>
      <c r="H985" s="28"/>
      <c r="I985" s="28"/>
      <c r="J985" s="28"/>
      <c r="K985" s="28"/>
      <c r="L985" s="28"/>
      <c r="M985" s="28"/>
      <c r="N985" s="28"/>
      <c r="O985" s="28"/>
      <c r="P985" s="28"/>
      <c r="Q985" s="28"/>
      <c r="R985" s="28"/>
      <c r="S985" s="28"/>
      <c r="T985" s="28"/>
      <c r="U985" s="28"/>
    </row>
    <row r="986" spans="1:21" ht="11.25" customHeight="1" x14ac:dyDescent="0.2">
      <c r="A986" s="28"/>
      <c r="B986" s="28"/>
      <c r="C986" s="28"/>
      <c r="D986" s="31"/>
      <c r="E986" s="28"/>
      <c r="F986" s="28"/>
      <c r="G986" s="28"/>
      <c r="H986" s="28"/>
      <c r="I986" s="28"/>
      <c r="J986" s="28"/>
      <c r="K986" s="28"/>
      <c r="L986" s="28"/>
      <c r="M986" s="28"/>
      <c r="N986" s="28"/>
      <c r="O986" s="28"/>
      <c r="P986" s="28"/>
      <c r="Q986" s="28"/>
      <c r="R986" s="28"/>
      <c r="S986" s="28"/>
      <c r="T986" s="28"/>
      <c r="U986" s="28"/>
    </row>
    <row r="987" spans="1:21" ht="11.25" customHeight="1" x14ac:dyDescent="0.2">
      <c r="A987" s="28"/>
      <c r="B987" s="28"/>
      <c r="C987" s="28"/>
      <c r="D987" s="31"/>
      <c r="E987" s="28"/>
      <c r="F987" s="28"/>
      <c r="G987" s="28"/>
      <c r="H987" s="28"/>
      <c r="I987" s="28"/>
      <c r="J987" s="28"/>
      <c r="K987" s="28"/>
      <c r="L987" s="28"/>
      <c r="M987" s="28"/>
      <c r="N987" s="28"/>
      <c r="O987" s="28"/>
      <c r="P987" s="28"/>
      <c r="Q987" s="28"/>
      <c r="R987" s="28"/>
      <c r="S987" s="28"/>
      <c r="T987" s="28"/>
      <c r="U987" s="28"/>
    </row>
    <row r="988" spans="1:21" ht="11.25" customHeight="1" x14ac:dyDescent="0.2">
      <c r="A988" s="28"/>
      <c r="B988" s="28"/>
      <c r="C988" s="28"/>
      <c r="D988" s="31"/>
      <c r="E988" s="28"/>
      <c r="F988" s="28"/>
      <c r="G988" s="28"/>
      <c r="H988" s="28"/>
      <c r="I988" s="28"/>
      <c r="J988" s="28"/>
      <c r="K988" s="28"/>
      <c r="L988" s="28"/>
      <c r="M988" s="28"/>
      <c r="N988" s="28"/>
      <c r="O988" s="28"/>
      <c r="P988" s="28"/>
      <c r="Q988" s="28"/>
      <c r="R988" s="28"/>
      <c r="S988" s="28"/>
      <c r="T988" s="28"/>
      <c r="U988" s="28"/>
    </row>
    <row r="989" spans="1:21" ht="11.25" customHeight="1" x14ac:dyDescent="0.2">
      <c r="A989" s="28"/>
      <c r="B989" s="28"/>
      <c r="C989" s="28"/>
      <c r="D989" s="31"/>
      <c r="E989" s="28"/>
      <c r="F989" s="28"/>
      <c r="G989" s="28"/>
      <c r="H989" s="28"/>
      <c r="I989" s="28"/>
      <c r="J989" s="28"/>
      <c r="K989" s="28"/>
      <c r="L989" s="28"/>
      <c r="M989" s="28"/>
      <c r="N989" s="28"/>
      <c r="O989" s="28"/>
      <c r="P989" s="28"/>
      <c r="Q989" s="28"/>
      <c r="R989" s="28"/>
      <c r="S989" s="28"/>
      <c r="T989" s="28"/>
      <c r="U989" s="28"/>
    </row>
    <row r="990" spans="1:21" ht="11.25" customHeight="1" x14ac:dyDescent="0.2">
      <c r="A990" s="28"/>
      <c r="B990" s="28"/>
      <c r="C990" s="28"/>
      <c r="D990" s="31"/>
      <c r="E990" s="28"/>
      <c r="F990" s="28"/>
      <c r="G990" s="28"/>
      <c r="H990" s="28"/>
      <c r="I990" s="28"/>
      <c r="J990" s="28"/>
      <c r="K990" s="28"/>
      <c r="L990" s="28"/>
      <c r="M990" s="28"/>
      <c r="N990" s="28"/>
      <c r="O990" s="28"/>
      <c r="P990" s="28"/>
      <c r="Q990" s="28"/>
      <c r="R990" s="28"/>
      <c r="S990" s="28"/>
      <c r="T990" s="28"/>
      <c r="U990" s="28"/>
    </row>
    <row r="991" spans="1:21" ht="11.25" customHeight="1" x14ac:dyDescent="0.2">
      <c r="A991" s="28"/>
      <c r="B991" s="28"/>
      <c r="C991" s="28"/>
      <c r="D991" s="31"/>
      <c r="E991" s="28"/>
      <c r="F991" s="28"/>
      <c r="G991" s="28"/>
      <c r="H991" s="28"/>
      <c r="I991" s="28"/>
      <c r="J991" s="28"/>
      <c r="K991" s="28"/>
      <c r="L991" s="28"/>
      <c r="M991" s="28"/>
      <c r="N991" s="28"/>
      <c r="O991" s="28"/>
      <c r="P991" s="28"/>
      <c r="Q991" s="28"/>
      <c r="R991" s="28"/>
      <c r="S991" s="28"/>
      <c r="T991" s="28"/>
      <c r="U991" s="28"/>
    </row>
    <row r="992" spans="1:21" ht="11.25" customHeight="1" x14ac:dyDescent="0.2">
      <c r="A992" s="28"/>
      <c r="B992" s="28"/>
      <c r="C992" s="28"/>
      <c r="D992" s="31"/>
      <c r="E992" s="28"/>
      <c r="F992" s="28"/>
      <c r="G992" s="28"/>
      <c r="H992" s="28"/>
      <c r="I992" s="28"/>
      <c r="J992" s="28"/>
      <c r="K992" s="28"/>
      <c r="L992" s="28"/>
      <c r="M992" s="28"/>
      <c r="N992" s="28"/>
      <c r="O992" s="28"/>
      <c r="P992" s="28"/>
      <c r="Q992" s="28"/>
      <c r="R992" s="28"/>
      <c r="S992" s="28"/>
      <c r="T992" s="28"/>
      <c r="U992" s="28"/>
    </row>
    <row r="993" spans="1:21" ht="11.25" customHeight="1" x14ac:dyDescent="0.2">
      <c r="A993" s="28"/>
      <c r="B993" s="28"/>
      <c r="C993" s="28"/>
      <c r="D993" s="31"/>
      <c r="E993" s="28"/>
      <c r="F993" s="28"/>
      <c r="G993" s="28"/>
      <c r="H993" s="28"/>
      <c r="I993" s="28"/>
      <c r="J993" s="28"/>
      <c r="K993" s="28"/>
      <c r="L993" s="28"/>
      <c r="M993" s="28"/>
      <c r="N993" s="28"/>
      <c r="O993" s="28"/>
      <c r="P993" s="28"/>
      <c r="Q993" s="28"/>
      <c r="R993" s="28"/>
      <c r="S993" s="28"/>
      <c r="T993" s="28"/>
      <c r="U993" s="28"/>
    </row>
    <row r="994" spans="1:21" ht="11.25" customHeight="1" x14ac:dyDescent="0.2">
      <c r="A994" s="28"/>
      <c r="B994" s="28"/>
      <c r="C994" s="28"/>
      <c r="D994" s="31"/>
      <c r="E994" s="28"/>
      <c r="F994" s="28"/>
      <c r="G994" s="28"/>
      <c r="H994" s="28"/>
      <c r="I994" s="28"/>
      <c r="J994" s="28"/>
      <c r="K994" s="28"/>
      <c r="L994" s="28"/>
      <c r="M994" s="28"/>
      <c r="N994" s="28"/>
      <c r="O994" s="28"/>
      <c r="P994" s="28"/>
      <c r="Q994" s="28"/>
      <c r="R994" s="28"/>
      <c r="S994" s="28"/>
      <c r="T994" s="28"/>
      <c r="U994" s="28"/>
    </row>
    <row r="995" spans="1:21" ht="11.25" customHeight="1" x14ac:dyDescent="0.2">
      <c r="A995" s="28"/>
      <c r="B995" s="28"/>
      <c r="C995" s="28"/>
      <c r="D995" s="31"/>
      <c r="E995" s="28"/>
      <c r="F995" s="28"/>
      <c r="G995" s="28"/>
      <c r="H995" s="28"/>
      <c r="I995" s="28"/>
      <c r="J995" s="28"/>
      <c r="K995" s="28"/>
      <c r="L995" s="28"/>
      <c r="M995" s="28"/>
      <c r="N995" s="28"/>
      <c r="O995" s="28"/>
      <c r="P995" s="28"/>
      <c r="Q995" s="28"/>
      <c r="R995" s="28"/>
      <c r="S995" s="28"/>
      <c r="T995" s="28"/>
      <c r="U995" s="28"/>
    </row>
    <row r="996" spans="1:21" ht="11.25" customHeight="1" x14ac:dyDescent="0.2">
      <c r="A996" s="28"/>
      <c r="B996" s="28"/>
      <c r="C996" s="28"/>
      <c r="D996" s="31"/>
      <c r="E996" s="28"/>
      <c r="F996" s="28"/>
      <c r="G996" s="28"/>
      <c r="H996" s="28"/>
      <c r="I996" s="28"/>
      <c r="J996" s="28"/>
      <c r="K996" s="28"/>
      <c r="L996" s="28"/>
      <c r="M996" s="28"/>
      <c r="N996" s="28"/>
      <c r="O996" s="28"/>
      <c r="P996" s="28"/>
      <c r="Q996" s="28"/>
      <c r="R996" s="28"/>
      <c r="S996" s="28"/>
      <c r="T996" s="28"/>
      <c r="U996" s="28"/>
    </row>
    <row r="997" spans="1:21" ht="11.25" customHeight="1" x14ac:dyDescent="0.2">
      <c r="A997" s="28"/>
      <c r="B997" s="28"/>
      <c r="C997" s="28"/>
      <c r="D997" s="31"/>
      <c r="E997" s="28"/>
      <c r="F997" s="28"/>
      <c r="G997" s="28"/>
      <c r="H997" s="28"/>
      <c r="I997" s="28"/>
      <c r="J997" s="28"/>
      <c r="K997" s="28"/>
      <c r="L997" s="28"/>
      <c r="M997" s="28"/>
      <c r="N997" s="28"/>
      <c r="O997" s="28"/>
      <c r="P997" s="28"/>
      <c r="Q997" s="28"/>
      <c r="R997" s="28"/>
      <c r="S997" s="28"/>
      <c r="T997" s="28"/>
      <c r="U997" s="28"/>
    </row>
    <row r="998" spans="1:21" ht="11.25" customHeight="1" x14ac:dyDescent="0.2">
      <c r="A998" s="28"/>
      <c r="B998" s="28"/>
      <c r="C998" s="28"/>
      <c r="D998" s="31"/>
      <c r="E998" s="28"/>
      <c r="F998" s="28"/>
      <c r="G998" s="28"/>
      <c r="H998" s="28"/>
      <c r="I998" s="28"/>
      <c r="J998" s="28"/>
      <c r="K998" s="28"/>
      <c r="L998" s="28"/>
      <c r="M998" s="28"/>
      <c r="N998" s="28"/>
      <c r="O998" s="28"/>
      <c r="P998" s="28"/>
      <c r="Q998" s="28"/>
      <c r="R998" s="28"/>
      <c r="S998" s="28"/>
      <c r="T998" s="28"/>
      <c r="U998" s="28"/>
    </row>
    <row r="999" spans="1:21" ht="11.25" customHeight="1" x14ac:dyDescent="0.2">
      <c r="A999" s="28"/>
      <c r="B999" s="28"/>
      <c r="C999" s="28"/>
      <c r="D999" s="31"/>
      <c r="E999" s="28"/>
      <c r="F999" s="28"/>
      <c r="G999" s="28"/>
      <c r="H999" s="28"/>
      <c r="I999" s="28"/>
      <c r="J999" s="28"/>
      <c r="K999" s="28"/>
      <c r="L999" s="28"/>
      <c r="M999" s="28"/>
      <c r="N999" s="28"/>
      <c r="O999" s="28"/>
      <c r="P999" s="28"/>
      <c r="Q999" s="28"/>
      <c r="R999" s="28"/>
      <c r="S999" s="28"/>
      <c r="T999" s="28"/>
      <c r="U999" s="28"/>
    </row>
    <row r="1000" spans="1:21" ht="11.25" customHeight="1" x14ac:dyDescent="0.2">
      <c r="A1000" s="28"/>
      <c r="B1000" s="28"/>
      <c r="C1000" s="28"/>
      <c r="D1000" s="31"/>
      <c r="E1000" s="28"/>
      <c r="F1000" s="28"/>
      <c r="G1000" s="28"/>
      <c r="H1000" s="28"/>
      <c r="I1000" s="28"/>
      <c r="J1000" s="28"/>
      <c r="K1000" s="28"/>
      <c r="L1000" s="28"/>
      <c r="M1000" s="28"/>
      <c r="N1000" s="28"/>
      <c r="O1000" s="28"/>
      <c r="P1000" s="28"/>
      <c r="Q1000" s="28"/>
      <c r="R1000" s="28"/>
      <c r="S1000" s="28"/>
      <c r="T1000" s="28"/>
      <c r="U1000" s="28"/>
    </row>
    <row r="1001" spans="1:21" ht="11.25" customHeight="1" x14ac:dyDescent="0.2">
      <c r="A1001" s="28"/>
      <c r="B1001" s="28"/>
      <c r="C1001" s="28"/>
      <c r="D1001" s="31"/>
      <c r="E1001" s="28"/>
      <c r="F1001" s="28"/>
      <c r="G1001" s="28"/>
      <c r="H1001" s="28"/>
      <c r="I1001" s="28"/>
      <c r="J1001" s="28"/>
      <c r="K1001" s="28"/>
      <c r="L1001" s="28"/>
      <c r="M1001" s="28"/>
      <c r="N1001" s="28"/>
      <c r="O1001" s="28"/>
      <c r="P1001" s="28"/>
      <c r="Q1001" s="28"/>
      <c r="R1001" s="28"/>
      <c r="S1001" s="28"/>
      <c r="T1001" s="28"/>
      <c r="U1001" s="28"/>
    </row>
    <row r="1002" spans="1:21" ht="11.25" customHeight="1" x14ac:dyDescent="0.2">
      <c r="A1002" s="28"/>
      <c r="B1002" s="28"/>
      <c r="C1002" s="28"/>
      <c r="D1002" s="31"/>
      <c r="E1002" s="28"/>
      <c r="F1002" s="28"/>
      <c r="G1002" s="28"/>
      <c r="H1002" s="28"/>
      <c r="I1002" s="28"/>
      <c r="J1002" s="28"/>
      <c r="K1002" s="28"/>
      <c r="L1002" s="28"/>
      <c r="M1002" s="28"/>
      <c r="N1002" s="28"/>
      <c r="O1002" s="28"/>
      <c r="P1002" s="28"/>
      <c r="Q1002" s="28"/>
      <c r="R1002" s="28"/>
      <c r="S1002" s="28"/>
      <c r="T1002" s="28"/>
      <c r="U1002" s="28"/>
    </row>
    <row r="1003" spans="1:21" ht="11.25" customHeight="1" x14ac:dyDescent="0.2">
      <c r="A1003" s="28"/>
      <c r="B1003" s="28"/>
      <c r="C1003" s="28"/>
      <c r="D1003" s="31"/>
      <c r="E1003" s="28"/>
      <c r="F1003" s="28"/>
      <c r="G1003" s="28"/>
      <c r="H1003" s="28"/>
      <c r="I1003" s="28"/>
      <c r="J1003" s="28"/>
      <c r="K1003" s="28"/>
      <c r="L1003" s="28"/>
      <c r="M1003" s="28"/>
      <c r="N1003" s="28"/>
      <c r="O1003" s="28"/>
      <c r="P1003" s="28"/>
      <c r="Q1003" s="28"/>
      <c r="R1003" s="28"/>
      <c r="S1003" s="28"/>
      <c r="T1003" s="28"/>
      <c r="U1003" s="28"/>
    </row>
    <row r="1004" spans="1:21" ht="11.25" customHeight="1" x14ac:dyDescent="0.2">
      <c r="A1004" s="28"/>
      <c r="B1004" s="28"/>
      <c r="C1004" s="28"/>
      <c r="D1004" s="31"/>
      <c r="E1004" s="28"/>
      <c r="F1004" s="28"/>
      <c r="G1004" s="28"/>
      <c r="H1004" s="28"/>
      <c r="I1004" s="28"/>
      <c r="J1004" s="28"/>
      <c r="K1004" s="28"/>
      <c r="L1004" s="28"/>
      <c r="M1004" s="28"/>
      <c r="N1004" s="28"/>
      <c r="O1004" s="28"/>
      <c r="P1004" s="28"/>
      <c r="Q1004" s="28"/>
      <c r="R1004" s="28"/>
      <c r="S1004" s="28"/>
      <c r="T1004" s="28"/>
      <c r="U1004" s="28"/>
    </row>
    <row r="1005" spans="1:21" ht="11.25" customHeight="1" x14ac:dyDescent="0.2">
      <c r="A1005" s="28"/>
      <c r="B1005" s="28"/>
      <c r="C1005" s="28"/>
      <c r="D1005" s="31"/>
      <c r="E1005" s="28"/>
      <c r="F1005" s="28"/>
      <c r="G1005" s="28"/>
      <c r="H1005" s="28"/>
      <c r="I1005" s="28"/>
      <c r="J1005" s="28"/>
      <c r="K1005" s="28"/>
      <c r="L1005" s="28"/>
      <c r="M1005" s="28"/>
      <c r="N1005" s="28"/>
      <c r="O1005" s="28"/>
      <c r="P1005" s="28"/>
      <c r="Q1005" s="28"/>
      <c r="R1005" s="28"/>
      <c r="S1005" s="28"/>
      <c r="T1005" s="28"/>
      <c r="U1005" s="28"/>
    </row>
    <row r="1006" spans="1:21" ht="11.25" customHeight="1" x14ac:dyDescent="0.2">
      <c r="A1006" s="28"/>
      <c r="B1006" s="28"/>
      <c r="C1006" s="28"/>
      <c r="D1006" s="31"/>
      <c r="E1006" s="28"/>
      <c r="F1006" s="28"/>
      <c r="G1006" s="28"/>
      <c r="H1006" s="28"/>
      <c r="I1006" s="28"/>
      <c r="J1006" s="28"/>
      <c r="K1006" s="28"/>
      <c r="L1006" s="28"/>
      <c r="M1006" s="28"/>
      <c r="N1006" s="28"/>
      <c r="O1006" s="28"/>
      <c r="P1006" s="28"/>
      <c r="Q1006" s="28"/>
      <c r="R1006" s="28"/>
      <c r="S1006" s="28"/>
      <c r="T1006" s="28"/>
      <c r="U1006" s="28"/>
    </row>
    <row r="1007" spans="1:21" ht="11.25" customHeight="1" x14ac:dyDescent="0.2">
      <c r="A1007" s="28"/>
      <c r="B1007" s="28"/>
      <c r="C1007" s="28"/>
      <c r="D1007" s="31"/>
      <c r="E1007" s="28"/>
      <c r="F1007" s="28"/>
      <c r="G1007" s="28"/>
      <c r="H1007" s="28"/>
      <c r="I1007" s="28"/>
      <c r="J1007" s="28"/>
      <c r="K1007" s="28"/>
      <c r="L1007" s="28"/>
      <c r="M1007" s="28"/>
      <c r="N1007" s="28"/>
      <c r="O1007" s="28"/>
      <c r="P1007" s="28"/>
      <c r="Q1007" s="28"/>
      <c r="R1007" s="28"/>
      <c r="S1007" s="28"/>
      <c r="T1007" s="28"/>
      <c r="U1007" s="28"/>
    </row>
    <row r="1008" spans="1:21" ht="11.25" customHeight="1" x14ac:dyDescent="0.2">
      <c r="A1008" s="28"/>
      <c r="B1008" s="28"/>
      <c r="C1008" s="28"/>
      <c r="D1008" s="31"/>
      <c r="E1008" s="28"/>
      <c r="F1008" s="28"/>
      <c r="G1008" s="28"/>
      <c r="H1008" s="28"/>
      <c r="I1008" s="28"/>
      <c r="J1008" s="28"/>
      <c r="K1008" s="28"/>
      <c r="L1008" s="28"/>
      <c r="M1008" s="28"/>
      <c r="N1008" s="28"/>
      <c r="O1008" s="28"/>
      <c r="P1008" s="28"/>
      <c r="Q1008" s="28"/>
      <c r="R1008" s="28"/>
      <c r="S1008" s="28"/>
      <c r="T1008" s="28"/>
      <c r="U1008" s="28"/>
    </row>
    <row r="1009" spans="1:21" ht="11.25" customHeight="1" x14ac:dyDescent="0.2">
      <c r="A1009" s="28"/>
      <c r="B1009" s="28"/>
      <c r="C1009" s="28"/>
      <c r="D1009" s="31"/>
      <c r="E1009" s="28"/>
      <c r="F1009" s="28"/>
      <c r="G1009" s="28"/>
      <c r="H1009" s="28"/>
      <c r="I1009" s="28"/>
      <c r="J1009" s="28"/>
      <c r="K1009" s="28"/>
      <c r="L1009" s="28"/>
      <c r="M1009" s="28"/>
      <c r="N1009" s="28"/>
      <c r="O1009" s="28"/>
      <c r="P1009" s="28"/>
      <c r="Q1009" s="28"/>
      <c r="R1009" s="28"/>
      <c r="S1009" s="28"/>
      <c r="T1009" s="28"/>
      <c r="U1009" s="28"/>
    </row>
    <row r="1010" spans="1:21" ht="11.25" customHeight="1" x14ac:dyDescent="0.2">
      <c r="A1010" s="28"/>
      <c r="B1010" s="28"/>
      <c r="C1010" s="28"/>
      <c r="D1010" s="31"/>
      <c r="E1010" s="28"/>
      <c r="F1010" s="28"/>
      <c r="G1010" s="28"/>
      <c r="H1010" s="28"/>
      <c r="I1010" s="28"/>
      <c r="J1010" s="28"/>
      <c r="K1010" s="28"/>
      <c r="L1010" s="28"/>
      <c r="M1010" s="28"/>
      <c r="N1010" s="28"/>
      <c r="O1010" s="28"/>
      <c r="P1010" s="28"/>
      <c r="Q1010" s="28"/>
      <c r="R1010" s="28"/>
      <c r="S1010" s="28"/>
      <c r="T1010" s="28"/>
      <c r="U1010" s="28"/>
    </row>
    <row r="1011" spans="1:21" ht="11.25" customHeight="1" x14ac:dyDescent="0.2">
      <c r="A1011" s="28"/>
      <c r="B1011" s="28"/>
      <c r="C1011" s="28"/>
      <c r="D1011" s="31"/>
      <c r="E1011" s="28"/>
      <c r="F1011" s="28"/>
      <c r="G1011" s="28"/>
      <c r="H1011" s="28"/>
      <c r="I1011" s="28"/>
      <c r="J1011" s="28"/>
      <c r="K1011" s="28"/>
      <c r="L1011" s="28"/>
      <c r="M1011" s="28"/>
      <c r="N1011" s="28"/>
      <c r="O1011" s="28"/>
      <c r="P1011" s="28"/>
      <c r="Q1011" s="28"/>
      <c r="R1011" s="28"/>
      <c r="S1011" s="28"/>
      <c r="T1011" s="28"/>
      <c r="U1011" s="28"/>
    </row>
    <row r="1012" spans="1:21" ht="11.25" customHeight="1" x14ac:dyDescent="0.2">
      <c r="A1012" s="28"/>
      <c r="B1012" s="28"/>
      <c r="C1012" s="28"/>
      <c r="D1012" s="31"/>
      <c r="E1012" s="28"/>
      <c r="F1012" s="28"/>
      <c r="G1012" s="28"/>
      <c r="H1012" s="28"/>
      <c r="I1012" s="28"/>
      <c r="J1012" s="28"/>
      <c r="K1012" s="28"/>
      <c r="L1012" s="28"/>
      <c r="M1012" s="28"/>
      <c r="N1012" s="28"/>
      <c r="O1012" s="28"/>
      <c r="P1012" s="28"/>
      <c r="Q1012" s="28"/>
      <c r="R1012" s="28"/>
      <c r="S1012" s="28"/>
      <c r="T1012" s="28"/>
      <c r="U1012" s="28"/>
    </row>
    <row r="1013" spans="1:21" ht="11.25" customHeight="1" x14ac:dyDescent="0.2">
      <c r="A1013" s="28"/>
      <c r="B1013" s="28"/>
      <c r="C1013" s="28"/>
      <c r="D1013" s="31"/>
      <c r="E1013" s="28"/>
      <c r="F1013" s="28"/>
      <c r="G1013" s="28"/>
      <c r="H1013" s="28"/>
      <c r="I1013" s="28"/>
      <c r="J1013" s="28"/>
      <c r="K1013" s="28"/>
      <c r="L1013" s="28"/>
      <c r="M1013" s="28"/>
      <c r="N1013" s="28"/>
      <c r="O1013" s="28"/>
      <c r="P1013" s="28"/>
      <c r="Q1013" s="28"/>
      <c r="R1013" s="28"/>
      <c r="S1013" s="28"/>
      <c r="T1013" s="28"/>
      <c r="U1013" s="28"/>
    </row>
    <row r="1014" spans="1:21" ht="11.25" customHeight="1" x14ac:dyDescent="0.2">
      <c r="A1014" s="28"/>
      <c r="B1014" s="28"/>
      <c r="C1014" s="28"/>
      <c r="D1014" s="31"/>
      <c r="E1014" s="28"/>
      <c r="F1014" s="28"/>
      <c r="G1014" s="28"/>
      <c r="H1014" s="28"/>
      <c r="I1014" s="28"/>
      <c r="J1014" s="28"/>
      <c r="K1014" s="28"/>
      <c r="L1014" s="28"/>
      <c r="M1014" s="28"/>
      <c r="N1014" s="28"/>
      <c r="O1014" s="28"/>
      <c r="P1014" s="28"/>
      <c r="Q1014" s="28"/>
      <c r="R1014" s="28"/>
      <c r="S1014" s="28"/>
      <c r="T1014" s="28"/>
      <c r="U1014" s="28"/>
    </row>
    <row r="1015" spans="1:21" ht="11.25" customHeight="1" x14ac:dyDescent="0.2">
      <c r="A1015" s="28"/>
      <c r="B1015" s="28"/>
      <c r="C1015" s="28"/>
      <c r="D1015" s="31"/>
      <c r="E1015" s="28"/>
      <c r="F1015" s="28"/>
      <c r="G1015" s="28"/>
      <c r="H1015" s="28"/>
      <c r="I1015" s="28"/>
      <c r="J1015" s="28"/>
      <c r="K1015" s="28"/>
      <c r="L1015" s="28"/>
      <c r="M1015" s="28"/>
      <c r="N1015" s="28"/>
      <c r="O1015" s="28"/>
      <c r="P1015" s="28"/>
      <c r="Q1015" s="28"/>
      <c r="R1015" s="28"/>
      <c r="S1015" s="28"/>
      <c r="T1015" s="28"/>
      <c r="U1015" s="28"/>
    </row>
    <row r="1016" spans="1:21" ht="11.25" customHeight="1" x14ac:dyDescent="0.2">
      <c r="A1016" s="28"/>
      <c r="B1016" s="28"/>
      <c r="C1016" s="28"/>
      <c r="D1016" s="31"/>
      <c r="E1016" s="28"/>
      <c r="F1016" s="28"/>
      <c r="G1016" s="28"/>
      <c r="H1016" s="28"/>
      <c r="I1016" s="28"/>
      <c r="J1016" s="28"/>
      <c r="K1016" s="28"/>
      <c r="L1016" s="28"/>
      <c r="M1016" s="28"/>
      <c r="N1016" s="28"/>
      <c r="O1016" s="28"/>
      <c r="P1016" s="28"/>
      <c r="Q1016" s="28"/>
      <c r="R1016" s="28"/>
      <c r="S1016" s="28"/>
      <c r="T1016" s="28"/>
      <c r="U1016" s="28"/>
    </row>
    <row r="1017" spans="1:21" ht="11.25" customHeight="1" x14ac:dyDescent="0.2">
      <c r="A1017" s="28"/>
      <c r="B1017" s="28"/>
      <c r="C1017" s="28"/>
      <c r="D1017" s="31"/>
      <c r="E1017" s="28"/>
      <c r="F1017" s="28"/>
      <c r="G1017" s="28"/>
      <c r="H1017" s="28"/>
      <c r="I1017" s="28"/>
      <c r="J1017" s="28"/>
      <c r="K1017" s="28"/>
      <c r="L1017" s="28"/>
      <c r="M1017" s="28"/>
      <c r="N1017" s="28"/>
      <c r="O1017" s="28"/>
      <c r="P1017" s="28"/>
      <c r="Q1017" s="28"/>
      <c r="R1017" s="28"/>
      <c r="S1017" s="28"/>
      <c r="T1017" s="28"/>
      <c r="U1017" s="28"/>
    </row>
    <row r="1018" spans="1:21" ht="11.25" customHeight="1" x14ac:dyDescent="0.2">
      <c r="A1018" s="28"/>
      <c r="B1018" s="28"/>
      <c r="C1018" s="28"/>
      <c r="D1018" s="31"/>
      <c r="E1018" s="28"/>
      <c r="F1018" s="28"/>
      <c r="G1018" s="28"/>
      <c r="H1018" s="28"/>
      <c r="I1018" s="28"/>
      <c r="J1018" s="28"/>
      <c r="K1018" s="28"/>
      <c r="L1018" s="28"/>
      <c r="M1018" s="28"/>
      <c r="N1018" s="28"/>
      <c r="O1018" s="28"/>
      <c r="P1018" s="28"/>
      <c r="Q1018" s="28"/>
      <c r="R1018" s="28"/>
      <c r="S1018" s="28"/>
      <c r="T1018" s="28"/>
      <c r="U1018" s="28"/>
    </row>
    <row r="1019" spans="1:21" ht="11.25" customHeight="1" x14ac:dyDescent="0.2">
      <c r="A1019" s="28"/>
      <c r="B1019" s="28"/>
      <c r="C1019" s="28"/>
      <c r="D1019" s="31"/>
      <c r="E1019" s="28"/>
      <c r="F1019" s="28"/>
      <c r="G1019" s="28"/>
      <c r="H1019" s="28"/>
      <c r="I1019" s="28"/>
      <c r="J1019" s="28"/>
      <c r="K1019" s="28"/>
      <c r="L1019" s="28"/>
      <c r="M1019" s="28"/>
      <c r="N1019" s="28"/>
      <c r="O1019" s="28"/>
      <c r="P1019" s="28"/>
      <c r="Q1019" s="28"/>
      <c r="R1019" s="28"/>
      <c r="S1019" s="28"/>
      <c r="T1019" s="28"/>
      <c r="U1019" s="28"/>
    </row>
    <row r="1020" spans="1:21" ht="11.25" customHeight="1" x14ac:dyDescent="0.2">
      <c r="A1020" s="28"/>
      <c r="B1020" s="28"/>
      <c r="C1020" s="28"/>
      <c r="D1020" s="31"/>
      <c r="E1020" s="28"/>
      <c r="F1020" s="28"/>
      <c r="G1020" s="28"/>
      <c r="H1020" s="28"/>
      <c r="I1020" s="28"/>
      <c r="J1020" s="28"/>
      <c r="K1020" s="28"/>
      <c r="L1020" s="28"/>
      <c r="M1020" s="28"/>
      <c r="N1020" s="28"/>
      <c r="O1020" s="28"/>
      <c r="P1020" s="28"/>
      <c r="Q1020" s="28"/>
      <c r="R1020" s="28"/>
      <c r="S1020" s="28"/>
      <c r="T1020" s="28"/>
      <c r="U1020" s="28"/>
    </row>
    <row r="1021" spans="1:21" ht="11.25" customHeight="1" x14ac:dyDescent="0.2">
      <c r="A1021" s="28"/>
      <c r="B1021" s="28"/>
      <c r="C1021" s="28"/>
      <c r="D1021" s="31"/>
      <c r="E1021" s="28"/>
      <c r="F1021" s="28"/>
      <c r="G1021" s="28"/>
      <c r="H1021" s="28"/>
      <c r="I1021" s="28"/>
      <c r="J1021" s="28"/>
      <c r="K1021" s="28"/>
      <c r="L1021" s="28"/>
      <c r="M1021" s="28"/>
      <c r="N1021" s="28"/>
      <c r="O1021" s="28"/>
      <c r="P1021" s="28"/>
      <c r="Q1021" s="28"/>
      <c r="R1021" s="28"/>
      <c r="S1021" s="28"/>
      <c r="T1021" s="28"/>
      <c r="U1021" s="28"/>
    </row>
    <row r="1022" spans="1:21" ht="11.25" customHeight="1" x14ac:dyDescent="0.2">
      <c r="A1022" s="28"/>
      <c r="B1022" s="28"/>
      <c r="C1022" s="28"/>
      <c r="D1022" s="31"/>
      <c r="E1022" s="28"/>
      <c r="F1022" s="28"/>
      <c r="G1022" s="28"/>
      <c r="H1022" s="28"/>
      <c r="I1022" s="28"/>
      <c r="J1022" s="28"/>
      <c r="K1022" s="28"/>
      <c r="L1022" s="28"/>
      <c r="M1022" s="28"/>
      <c r="N1022" s="28"/>
      <c r="O1022" s="28"/>
      <c r="P1022" s="28"/>
      <c r="Q1022" s="28"/>
      <c r="R1022" s="28"/>
      <c r="S1022" s="28"/>
      <c r="T1022" s="28"/>
      <c r="U1022" s="28"/>
    </row>
    <row r="1023" spans="1:21" ht="11.25" customHeight="1" x14ac:dyDescent="0.2">
      <c r="A1023" s="28"/>
      <c r="B1023" s="28"/>
      <c r="C1023" s="28"/>
      <c r="D1023" s="31"/>
      <c r="E1023" s="28"/>
      <c r="F1023" s="28"/>
      <c r="G1023" s="28"/>
      <c r="H1023" s="28"/>
      <c r="I1023" s="28"/>
      <c r="J1023" s="28"/>
      <c r="K1023" s="28"/>
      <c r="L1023" s="28"/>
      <c r="M1023" s="28"/>
      <c r="N1023" s="28"/>
      <c r="O1023" s="28"/>
      <c r="P1023" s="28"/>
      <c r="Q1023" s="28"/>
      <c r="R1023" s="28"/>
      <c r="S1023" s="28"/>
      <c r="T1023" s="28"/>
      <c r="U1023" s="28"/>
    </row>
    <row r="1024" spans="1:21" ht="11.25" customHeight="1" x14ac:dyDescent="0.2">
      <c r="A1024" s="28"/>
      <c r="B1024" s="28"/>
      <c r="C1024" s="28"/>
      <c r="D1024" s="31"/>
      <c r="E1024" s="28"/>
      <c r="F1024" s="28"/>
      <c r="G1024" s="28"/>
      <c r="H1024" s="28"/>
      <c r="I1024" s="28"/>
      <c r="J1024" s="28"/>
      <c r="K1024" s="28"/>
      <c r="L1024" s="28"/>
      <c r="M1024" s="28"/>
      <c r="N1024" s="28"/>
      <c r="O1024" s="28"/>
      <c r="P1024" s="28"/>
      <c r="Q1024" s="28"/>
      <c r="R1024" s="28"/>
      <c r="S1024" s="28"/>
      <c r="T1024" s="28"/>
      <c r="U1024" s="28"/>
    </row>
    <row r="1025" spans="1:21" ht="11.25" customHeight="1" x14ac:dyDescent="0.2">
      <c r="A1025" s="28"/>
      <c r="B1025" s="28"/>
      <c r="C1025" s="28"/>
      <c r="D1025" s="31"/>
      <c r="E1025" s="28"/>
      <c r="F1025" s="28"/>
      <c r="G1025" s="28"/>
      <c r="H1025" s="28"/>
      <c r="I1025" s="28"/>
      <c r="J1025" s="28"/>
      <c r="K1025" s="28"/>
      <c r="L1025" s="28"/>
      <c r="M1025" s="28"/>
      <c r="N1025" s="28"/>
      <c r="O1025" s="28"/>
      <c r="P1025" s="28"/>
      <c r="Q1025" s="28"/>
      <c r="R1025" s="28"/>
      <c r="S1025" s="28"/>
      <c r="T1025" s="28"/>
      <c r="U1025" s="28"/>
    </row>
    <row r="1026" spans="1:21" ht="11.25" customHeight="1" x14ac:dyDescent="0.2">
      <c r="A1026" s="28"/>
      <c r="B1026" s="28"/>
      <c r="C1026" s="28"/>
      <c r="D1026" s="31"/>
      <c r="E1026" s="28"/>
      <c r="F1026" s="28"/>
      <c r="G1026" s="28"/>
      <c r="H1026" s="28"/>
      <c r="I1026" s="28"/>
      <c r="J1026" s="28"/>
      <c r="K1026" s="28"/>
      <c r="L1026" s="28"/>
      <c r="M1026" s="28"/>
      <c r="N1026" s="28"/>
      <c r="O1026" s="28"/>
      <c r="P1026" s="28"/>
      <c r="Q1026" s="28"/>
      <c r="R1026" s="28"/>
      <c r="S1026" s="28"/>
      <c r="T1026" s="28"/>
      <c r="U1026" s="28"/>
    </row>
    <row r="1027" spans="1:21" ht="11.25" customHeight="1" x14ac:dyDescent="0.2">
      <c r="A1027" s="28"/>
      <c r="B1027" s="28"/>
      <c r="C1027" s="28"/>
      <c r="D1027" s="31"/>
      <c r="E1027" s="28"/>
      <c r="F1027" s="28"/>
      <c r="G1027" s="28"/>
      <c r="H1027" s="28"/>
      <c r="I1027" s="28"/>
      <c r="J1027" s="28"/>
      <c r="K1027" s="28"/>
      <c r="L1027" s="28"/>
      <c r="M1027" s="28"/>
      <c r="N1027" s="28"/>
      <c r="O1027" s="28"/>
      <c r="P1027" s="28"/>
      <c r="Q1027" s="28"/>
      <c r="R1027" s="28"/>
      <c r="S1027" s="28"/>
      <c r="T1027" s="28"/>
      <c r="U1027" s="28"/>
    </row>
    <row r="1028" spans="1:21" ht="11.25" customHeight="1" x14ac:dyDescent="0.2">
      <c r="A1028" s="28"/>
      <c r="B1028" s="28"/>
      <c r="C1028" s="28"/>
      <c r="D1028" s="31"/>
      <c r="E1028" s="28"/>
      <c r="F1028" s="28"/>
      <c r="G1028" s="28"/>
      <c r="H1028" s="28"/>
      <c r="I1028" s="28"/>
      <c r="J1028" s="28"/>
      <c r="K1028" s="28"/>
      <c r="L1028" s="28"/>
      <c r="M1028" s="28"/>
      <c r="N1028" s="28"/>
      <c r="O1028" s="28"/>
      <c r="P1028" s="28"/>
      <c r="Q1028" s="28"/>
      <c r="R1028" s="28"/>
      <c r="S1028" s="28"/>
      <c r="T1028" s="28"/>
      <c r="U1028" s="28"/>
    </row>
    <row r="1029" spans="1:21" ht="11.25" customHeight="1" x14ac:dyDescent="0.2">
      <c r="A1029" s="28"/>
      <c r="B1029" s="28"/>
      <c r="C1029" s="28"/>
      <c r="D1029" s="31"/>
      <c r="E1029" s="28"/>
      <c r="F1029" s="28"/>
      <c r="G1029" s="28"/>
      <c r="H1029" s="28"/>
      <c r="I1029" s="28"/>
      <c r="J1029" s="28"/>
      <c r="K1029" s="28"/>
      <c r="L1029" s="28"/>
      <c r="M1029" s="28"/>
      <c r="N1029" s="28"/>
      <c r="O1029" s="28"/>
      <c r="P1029" s="28"/>
      <c r="Q1029" s="28"/>
      <c r="R1029" s="28"/>
      <c r="S1029" s="28"/>
      <c r="T1029" s="28"/>
      <c r="U1029" s="28"/>
    </row>
    <row r="1030" spans="1:21" ht="11.25" customHeight="1" x14ac:dyDescent="0.2">
      <c r="A1030" s="28"/>
      <c r="B1030" s="28"/>
      <c r="C1030" s="28"/>
      <c r="D1030" s="31"/>
      <c r="E1030" s="28"/>
      <c r="F1030" s="28"/>
      <c r="G1030" s="28"/>
      <c r="H1030" s="28"/>
      <c r="I1030" s="28"/>
      <c r="J1030" s="28"/>
      <c r="K1030" s="28"/>
      <c r="L1030" s="28"/>
      <c r="M1030" s="28"/>
      <c r="N1030" s="28"/>
      <c r="O1030" s="28"/>
      <c r="P1030" s="28"/>
      <c r="Q1030" s="28"/>
      <c r="R1030" s="28"/>
      <c r="S1030" s="28"/>
      <c r="T1030" s="28"/>
      <c r="U1030" s="28"/>
    </row>
    <row r="1031" spans="1:21" ht="11.25" customHeight="1" x14ac:dyDescent="0.2">
      <c r="A1031" s="28"/>
      <c r="B1031" s="28"/>
      <c r="C1031" s="28"/>
      <c r="D1031" s="31"/>
      <c r="E1031" s="28"/>
      <c r="F1031" s="28"/>
      <c r="G1031" s="28"/>
      <c r="H1031" s="28"/>
      <c r="I1031" s="28"/>
      <c r="J1031" s="28"/>
      <c r="K1031" s="28"/>
      <c r="L1031" s="28"/>
      <c r="M1031" s="28"/>
      <c r="N1031" s="28"/>
      <c r="O1031" s="28"/>
      <c r="P1031" s="28"/>
      <c r="Q1031" s="28"/>
      <c r="R1031" s="28"/>
      <c r="S1031" s="28"/>
      <c r="T1031" s="28"/>
      <c r="U1031" s="28"/>
    </row>
    <row r="1032" spans="1:21" ht="11.25" customHeight="1" x14ac:dyDescent="0.2">
      <c r="A1032" s="28"/>
      <c r="B1032" s="28"/>
      <c r="C1032" s="28"/>
      <c r="D1032" s="31"/>
      <c r="E1032" s="28"/>
      <c r="F1032" s="28"/>
      <c r="G1032" s="28"/>
      <c r="H1032" s="28"/>
      <c r="I1032" s="28"/>
      <c r="J1032" s="28"/>
      <c r="K1032" s="28"/>
      <c r="L1032" s="28"/>
      <c r="M1032" s="28"/>
      <c r="N1032" s="28"/>
      <c r="O1032" s="28"/>
      <c r="P1032" s="28"/>
      <c r="Q1032" s="28"/>
      <c r="R1032" s="28"/>
      <c r="S1032" s="28"/>
      <c r="T1032" s="28"/>
      <c r="U1032" s="28"/>
    </row>
    <row r="1033" spans="1:21" ht="11.25" customHeight="1" x14ac:dyDescent="0.2">
      <c r="A1033" s="28"/>
      <c r="B1033" s="28"/>
      <c r="C1033" s="28"/>
      <c r="D1033" s="31"/>
      <c r="E1033" s="28"/>
      <c r="F1033" s="28"/>
      <c r="G1033" s="28"/>
      <c r="H1033" s="28"/>
      <c r="I1033" s="28"/>
      <c r="J1033" s="28"/>
      <c r="K1033" s="28"/>
      <c r="L1033" s="28"/>
      <c r="M1033" s="28"/>
      <c r="N1033" s="28"/>
      <c r="O1033" s="28"/>
      <c r="P1033" s="28"/>
      <c r="Q1033" s="28"/>
      <c r="R1033" s="28"/>
      <c r="S1033" s="28"/>
      <c r="T1033" s="28"/>
      <c r="U1033" s="28"/>
    </row>
    <row r="1034" spans="1:21" ht="11.25" customHeight="1" x14ac:dyDescent="0.2">
      <c r="A1034" s="28"/>
      <c r="B1034" s="28"/>
      <c r="C1034" s="28"/>
      <c r="D1034" s="31"/>
      <c r="E1034" s="28"/>
      <c r="F1034" s="28"/>
      <c r="G1034" s="28"/>
      <c r="H1034" s="28"/>
      <c r="I1034" s="28"/>
      <c r="J1034" s="28"/>
      <c r="K1034" s="28"/>
      <c r="L1034" s="28"/>
      <c r="M1034" s="28"/>
      <c r="N1034" s="28"/>
      <c r="O1034" s="28"/>
      <c r="P1034" s="28"/>
      <c r="Q1034" s="28"/>
      <c r="R1034" s="28"/>
      <c r="S1034" s="28"/>
      <c r="T1034" s="28"/>
      <c r="U1034" s="28"/>
    </row>
    <row r="1035" spans="1:21" ht="11.25" customHeight="1" x14ac:dyDescent="0.2">
      <c r="A1035" s="28"/>
      <c r="B1035" s="28"/>
      <c r="C1035" s="28"/>
      <c r="D1035" s="31"/>
      <c r="E1035" s="28"/>
      <c r="F1035" s="28"/>
      <c r="G1035" s="28"/>
      <c r="H1035" s="28"/>
      <c r="I1035" s="28"/>
      <c r="J1035" s="28"/>
      <c r="K1035" s="28"/>
      <c r="L1035" s="28"/>
      <c r="M1035" s="28"/>
      <c r="N1035" s="28"/>
      <c r="O1035" s="28"/>
      <c r="P1035" s="28"/>
      <c r="Q1035" s="28"/>
      <c r="R1035" s="28"/>
      <c r="S1035" s="28"/>
      <c r="T1035" s="28"/>
      <c r="U1035" s="28"/>
    </row>
    <row r="1036" spans="1:21" ht="11.25" customHeight="1" x14ac:dyDescent="0.2">
      <c r="A1036" s="28"/>
      <c r="B1036" s="28"/>
      <c r="C1036" s="28"/>
      <c r="D1036" s="31"/>
      <c r="E1036" s="28"/>
      <c r="F1036" s="28"/>
      <c r="G1036" s="28"/>
      <c r="H1036" s="28"/>
      <c r="I1036" s="28"/>
      <c r="J1036" s="28"/>
      <c r="K1036" s="28"/>
      <c r="L1036" s="28"/>
      <c r="M1036" s="28"/>
      <c r="N1036" s="28"/>
      <c r="O1036" s="28"/>
      <c r="P1036" s="28"/>
      <c r="Q1036" s="28"/>
      <c r="R1036" s="28"/>
      <c r="S1036" s="28"/>
      <c r="T1036" s="28"/>
      <c r="U1036" s="28"/>
    </row>
    <row r="1037" spans="1:21" ht="11.25" customHeight="1" x14ac:dyDescent="0.2">
      <c r="A1037" s="28"/>
      <c r="B1037" s="28"/>
      <c r="C1037" s="28"/>
      <c r="D1037" s="31"/>
      <c r="E1037" s="28"/>
      <c r="F1037" s="28"/>
      <c r="G1037" s="28"/>
      <c r="H1037" s="28"/>
      <c r="I1037" s="28"/>
      <c r="J1037" s="28"/>
      <c r="K1037" s="28"/>
      <c r="L1037" s="28"/>
      <c r="M1037" s="28"/>
      <c r="N1037" s="28"/>
      <c r="O1037" s="28"/>
      <c r="P1037" s="28"/>
      <c r="Q1037" s="28"/>
      <c r="R1037" s="28"/>
      <c r="S1037" s="28"/>
      <c r="T1037" s="28"/>
      <c r="U1037" s="28"/>
    </row>
    <row r="1038" spans="1:21" ht="11.25" customHeight="1" x14ac:dyDescent="0.2">
      <c r="A1038" s="28"/>
      <c r="B1038" s="28"/>
      <c r="C1038" s="28"/>
      <c r="D1038" s="31"/>
      <c r="E1038" s="28"/>
      <c r="F1038" s="28"/>
      <c r="G1038" s="28"/>
      <c r="H1038" s="28"/>
      <c r="I1038" s="28"/>
      <c r="J1038" s="28"/>
      <c r="K1038" s="28"/>
      <c r="L1038" s="28"/>
      <c r="M1038" s="28"/>
      <c r="N1038" s="28"/>
      <c r="O1038" s="28"/>
      <c r="P1038" s="28"/>
      <c r="Q1038" s="28"/>
      <c r="R1038" s="28"/>
      <c r="S1038" s="28"/>
      <c r="T1038" s="28"/>
      <c r="U1038" s="28"/>
    </row>
    <row r="1039" spans="1:21" ht="11.25" customHeight="1" x14ac:dyDescent="0.2">
      <c r="A1039" s="28"/>
      <c r="B1039" s="28"/>
      <c r="C1039" s="28"/>
      <c r="D1039" s="31"/>
      <c r="E1039" s="28"/>
      <c r="F1039" s="28"/>
      <c r="G1039" s="28"/>
      <c r="H1039" s="28"/>
      <c r="I1039" s="28"/>
      <c r="J1039" s="28"/>
      <c r="K1039" s="28"/>
      <c r="L1039" s="28"/>
      <c r="M1039" s="28"/>
      <c r="N1039" s="28"/>
      <c r="O1039" s="28"/>
      <c r="P1039" s="28"/>
      <c r="Q1039" s="28"/>
      <c r="R1039" s="28"/>
      <c r="S1039" s="28"/>
      <c r="T1039" s="28"/>
      <c r="U1039" s="28"/>
    </row>
    <row r="1040" spans="1:21" ht="11.25" customHeight="1" x14ac:dyDescent="0.2">
      <c r="A1040" s="28"/>
      <c r="B1040" s="28"/>
      <c r="C1040" s="28"/>
      <c r="D1040" s="31"/>
      <c r="E1040" s="28"/>
      <c r="F1040" s="28"/>
      <c r="G1040" s="28"/>
      <c r="H1040" s="28"/>
      <c r="I1040" s="28"/>
      <c r="J1040" s="28"/>
      <c r="K1040" s="28"/>
      <c r="L1040" s="28"/>
      <c r="M1040" s="28"/>
      <c r="N1040" s="28"/>
      <c r="O1040" s="28"/>
      <c r="P1040" s="28"/>
      <c r="Q1040" s="28"/>
      <c r="R1040" s="28"/>
      <c r="S1040" s="28"/>
      <c r="T1040" s="28"/>
      <c r="U1040" s="28"/>
    </row>
    <row r="1041" spans="1:21" ht="11.25" customHeight="1" x14ac:dyDescent="0.2">
      <c r="A1041" s="28"/>
      <c r="B1041" s="28"/>
      <c r="C1041" s="28"/>
      <c r="D1041" s="31"/>
      <c r="E1041" s="28"/>
      <c r="F1041" s="28"/>
      <c r="G1041" s="28"/>
      <c r="H1041" s="28"/>
      <c r="I1041" s="28"/>
      <c r="J1041" s="28"/>
      <c r="K1041" s="28"/>
      <c r="L1041" s="28"/>
      <c r="M1041" s="28"/>
      <c r="N1041" s="28"/>
      <c r="O1041" s="28"/>
      <c r="P1041" s="28"/>
      <c r="Q1041" s="28"/>
      <c r="R1041" s="28"/>
      <c r="S1041" s="28"/>
      <c r="T1041" s="28"/>
      <c r="U1041" s="28"/>
    </row>
    <row r="1042" spans="1:21" ht="11.25" customHeight="1" x14ac:dyDescent="0.2">
      <c r="A1042" s="28"/>
      <c r="B1042" s="28"/>
      <c r="C1042" s="28"/>
      <c r="D1042" s="31"/>
      <c r="E1042" s="28"/>
      <c r="F1042" s="28"/>
      <c r="G1042" s="28"/>
      <c r="H1042" s="28"/>
      <c r="I1042" s="28"/>
      <c r="J1042" s="28"/>
      <c r="K1042" s="28"/>
      <c r="L1042" s="28"/>
      <c r="M1042" s="28"/>
      <c r="N1042" s="28"/>
      <c r="O1042" s="28"/>
      <c r="P1042" s="28"/>
      <c r="Q1042" s="28"/>
      <c r="R1042" s="28"/>
      <c r="S1042" s="28"/>
      <c r="T1042" s="28"/>
      <c r="U1042" s="28"/>
    </row>
    <row r="1043" spans="1:21" ht="11.25" customHeight="1" x14ac:dyDescent="0.2">
      <c r="A1043" s="28"/>
      <c r="B1043" s="28"/>
      <c r="C1043" s="28"/>
      <c r="D1043" s="31"/>
      <c r="E1043" s="28"/>
      <c r="F1043" s="28"/>
      <c r="G1043" s="28"/>
      <c r="H1043" s="28"/>
      <c r="I1043" s="28"/>
      <c r="J1043" s="28"/>
      <c r="K1043" s="28"/>
      <c r="L1043" s="28"/>
      <c r="M1043" s="28"/>
      <c r="N1043" s="28"/>
      <c r="O1043" s="28"/>
      <c r="P1043" s="28"/>
      <c r="Q1043" s="28"/>
      <c r="R1043" s="28"/>
      <c r="S1043" s="28"/>
      <c r="T1043" s="28"/>
      <c r="U1043" s="28"/>
    </row>
    <row r="1044" spans="1:21" ht="11.25" customHeight="1" x14ac:dyDescent="0.2">
      <c r="A1044" s="28"/>
      <c r="B1044" s="28"/>
      <c r="C1044" s="28"/>
      <c r="D1044" s="31"/>
      <c r="E1044" s="28"/>
      <c r="F1044" s="28"/>
      <c r="G1044" s="28"/>
      <c r="H1044" s="28"/>
      <c r="I1044" s="28"/>
      <c r="J1044" s="28"/>
      <c r="K1044" s="28"/>
      <c r="L1044" s="28"/>
      <c r="M1044" s="28"/>
      <c r="N1044" s="28"/>
      <c r="O1044" s="28"/>
      <c r="P1044" s="28"/>
      <c r="Q1044" s="28"/>
      <c r="R1044" s="28"/>
      <c r="S1044" s="28"/>
      <c r="T1044" s="28"/>
      <c r="U1044" s="28"/>
    </row>
    <row r="1045" spans="1:21" ht="11.25" customHeight="1" x14ac:dyDescent="0.2">
      <c r="A1045" s="28"/>
      <c r="B1045" s="28"/>
      <c r="C1045" s="28"/>
      <c r="D1045" s="31"/>
      <c r="E1045" s="28"/>
      <c r="F1045" s="28"/>
      <c r="G1045" s="28"/>
      <c r="H1045" s="28"/>
      <c r="I1045" s="28"/>
      <c r="J1045" s="28"/>
      <c r="K1045" s="28"/>
      <c r="L1045" s="28"/>
      <c r="M1045" s="28"/>
      <c r="N1045" s="28"/>
      <c r="O1045" s="28"/>
      <c r="P1045" s="28"/>
      <c r="Q1045" s="28"/>
      <c r="R1045" s="28"/>
      <c r="S1045" s="28"/>
      <c r="T1045" s="28"/>
      <c r="U1045" s="28"/>
    </row>
    <row r="1046" spans="1:21" ht="11.25" customHeight="1" x14ac:dyDescent="0.2">
      <c r="A1046" s="28"/>
      <c r="B1046" s="28"/>
      <c r="C1046" s="28"/>
      <c r="D1046" s="31"/>
      <c r="E1046" s="28"/>
      <c r="F1046" s="28"/>
      <c r="G1046" s="28"/>
      <c r="H1046" s="28"/>
      <c r="I1046" s="28"/>
      <c r="J1046" s="28"/>
      <c r="K1046" s="28"/>
      <c r="L1046" s="28"/>
      <c r="M1046" s="28"/>
      <c r="N1046" s="28"/>
      <c r="O1046" s="28"/>
      <c r="P1046" s="28"/>
      <c r="Q1046" s="28"/>
      <c r="R1046" s="28"/>
      <c r="S1046" s="28"/>
      <c r="T1046" s="28"/>
      <c r="U1046" s="28"/>
    </row>
    <row r="1047" spans="1:21" ht="11.25" customHeight="1" x14ac:dyDescent="0.2">
      <c r="A1047" s="28"/>
      <c r="B1047" s="28"/>
      <c r="C1047" s="28"/>
      <c r="D1047" s="31"/>
      <c r="E1047" s="28"/>
      <c r="F1047" s="28"/>
      <c r="G1047" s="28"/>
      <c r="H1047" s="28"/>
      <c r="I1047" s="28"/>
      <c r="J1047" s="28"/>
      <c r="K1047" s="28"/>
      <c r="L1047" s="28"/>
      <c r="M1047" s="28"/>
      <c r="N1047" s="28"/>
      <c r="O1047" s="28"/>
      <c r="P1047" s="28"/>
      <c r="Q1047" s="28"/>
      <c r="R1047" s="28"/>
      <c r="S1047" s="28"/>
      <c r="T1047" s="28"/>
      <c r="U1047" s="28"/>
    </row>
    <row r="1048" spans="1:21" ht="11.25" customHeight="1" x14ac:dyDescent="0.2">
      <c r="A1048" s="28"/>
      <c r="B1048" s="28"/>
      <c r="C1048" s="28"/>
      <c r="D1048" s="31"/>
      <c r="E1048" s="28"/>
      <c r="F1048" s="28"/>
      <c r="G1048" s="28"/>
      <c r="H1048" s="28"/>
      <c r="I1048" s="28"/>
      <c r="J1048" s="28"/>
      <c r="K1048" s="28"/>
      <c r="L1048" s="28"/>
      <c r="M1048" s="28"/>
      <c r="N1048" s="28"/>
      <c r="O1048" s="28"/>
      <c r="P1048" s="28"/>
      <c r="Q1048" s="28"/>
      <c r="R1048" s="28"/>
      <c r="S1048" s="28"/>
      <c r="T1048" s="28"/>
      <c r="U1048" s="28"/>
    </row>
    <row r="1049" spans="1:21" ht="11.25" customHeight="1" x14ac:dyDescent="0.2">
      <c r="A1049" s="28"/>
      <c r="B1049" s="28"/>
      <c r="C1049" s="28"/>
      <c r="D1049" s="31"/>
      <c r="E1049" s="28"/>
      <c r="F1049" s="28"/>
      <c r="G1049" s="28"/>
      <c r="H1049" s="28"/>
      <c r="I1049" s="28"/>
      <c r="J1049" s="28"/>
      <c r="K1049" s="28"/>
      <c r="L1049" s="28"/>
      <c r="M1049" s="28"/>
      <c r="N1049" s="28"/>
      <c r="O1049" s="28"/>
      <c r="P1049" s="28"/>
      <c r="Q1049" s="28"/>
      <c r="R1049" s="28"/>
      <c r="S1049" s="28"/>
      <c r="T1049" s="28"/>
      <c r="U1049" s="28"/>
    </row>
    <row r="1050" spans="1:21" ht="11.25" customHeight="1" x14ac:dyDescent="0.2">
      <c r="A1050" s="28"/>
      <c r="B1050" s="28"/>
      <c r="C1050" s="28"/>
      <c r="D1050" s="31"/>
      <c r="E1050" s="28"/>
      <c r="F1050" s="28"/>
      <c r="G1050" s="28"/>
      <c r="H1050" s="28"/>
      <c r="I1050" s="28"/>
      <c r="J1050" s="28"/>
      <c r="K1050" s="28"/>
      <c r="L1050" s="28"/>
      <c r="M1050" s="28"/>
      <c r="N1050" s="28"/>
      <c r="O1050" s="28"/>
      <c r="P1050" s="28"/>
      <c r="Q1050" s="28"/>
      <c r="R1050" s="28"/>
      <c r="S1050" s="28"/>
      <c r="T1050" s="28"/>
      <c r="U1050" s="28"/>
    </row>
    <row r="1051" spans="1:21" ht="11.25" customHeight="1" x14ac:dyDescent="0.2">
      <c r="A1051" s="28"/>
      <c r="B1051" s="28"/>
      <c r="C1051" s="28"/>
      <c r="D1051" s="31"/>
      <c r="E1051" s="28"/>
      <c r="F1051" s="28"/>
      <c r="G1051" s="28"/>
      <c r="H1051" s="28"/>
      <c r="I1051" s="28"/>
      <c r="J1051" s="28"/>
      <c r="K1051" s="28"/>
      <c r="L1051" s="28"/>
      <c r="M1051" s="28"/>
      <c r="N1051" s="28"/>
      <c r="O1051" s="28"/>
      <c r="P1051" s="28"/>
      <c r="Q1051" s="28"/>
      <c r="R1051" s="28"/>
      <c r="S1051" s="28"/>
      <c r="T1051" s="28"/>
      <c r="U1051" s="28"/>
    </row>
    <row r="1052" spans="1:21" ht="11.25" customHeight="1" x14ac:dyDescent="0.2">
      <c r="A1052" s="28"/>
      <c r="B1052" s="28"/>
      <c r="C1052" s="28"/>
      <c r="D1052" s="31"/>
      <c r="E1052" s="28"/>
      <c r="F1052" s="28"/>
      <c r="G1052" s="28"/>
      <c r="H1052" s="28"/>
      <c r="I1052" s="28"/>
      <c r="J1052" s="28"/>
      <c r="K1052" s="28"/>
      <c r="L1052" s="28"/>
      <c r="M1052" s="28"/>
      <c r="N1052" s="28"/>
      <c r="O1052" s="28"/>
      <c r="P1052" s="28"/>
      <c r="Q1052" s="28"/>
      <c r="R1052" s="28"/>
      <c r="S1052" s="28"/>
      <c r="T1052" s="28"/>
      <c r="U1052" s="28"/>
    </row>
    <row r="1053" spans="1:21" ht="11.25" customHeight="1" x14ac:dyDescent="0.2">
      <c r="A1053" s="28"/>
      <c r="B1053" s="28"/>
      <c r="C1053" s="28"/>
      <c r="D1053" s="31"/>
      <c r="E1053" s="28"/>
      <c r="F1053" s="28"/>
      <c r="G1053" s="28"/>
      <c r="H1053" s="28"/>
      <c r="I1053" s="28"/>
      <c r="J1053" s="28"/>
      <c r="K1053" s="28"/>
      <c r="L1053" s="28"/>
      <c r="M1053" s="28"/>
      <c r="N1053" s="28"/>
      <c r="O1053" s="28"/>
      <c r="P1053" s="28"/>
      <c r="Q1053" s="28"/>
      <c r="R1053" s="28"/>
      <c r="S1053" s="28"/>
      <c r="T1053" s="28"/>
      <c r="U1053" s="28"/>
    </row>
    <row r="1054" spans="1:21" ht="11.25" customHeight="1" x14ac:dyDescent="0.2">
      <c r="A1054" s="28"/>
      <c r="B1054" s="28"/>
      <c r="C1054" s="28"/>
      <c r="D1054" s="31"/>
      <c r="E1054" s="28"/>
      <c r="F1054" s="28"/>
      <c r="G1054" s="28"/>
      <c r="H1054" s="28"/>
      <c r="I1054" s="28"/>
      <c r="J1054" s="28"/>
      <c r="K1054" s="28"/>
      <c r="L1054" s="28"/>
      <c r="M1054" s="28"/>
      <c r="N1054" s="28"/>
      <c r="O1054" s="28"/>
      <c r="P1054" s="28"/>
      <c r="Q1054" s="28"/>
      <c r="R1054" s="28"/>
      <c r="S1054" s="28"/>
      <c r="T1054" s="28"/>
      <c r="U1054" s="28"/>
    </row>
    <row r="1055" spans="1:21" ht="11.25" customHeight="1" x14ac:dyDescent="0.2">
      <c r="A1055" s="28"/>
      <c r="B1055" s="28"/>
      <c r="C1055" s="28"/>
      <c r="D1055" s="31"/>
      <c r="E1055" s="28"/>
      <c r="F1055" s="28"/>
      <c r="G1055" s="28"/>
      <c r="H1055" s="28"/>
      <c r="I1055" s="28"/>
      <c r="J1055" s="28"/>
      <c r="K1055" s="28"/>
      <c r="L1055" s="28"/>
      <c r="M1055" s="28"/>
      <c r="N1055" s="28"/>
      <c r="O1055" s="28"/>
      <c r="P1055" s="28"/>
      <c r="Q1055" s="28"/>
      <c r="R1055" s="28"/>
      <c r="S1055" s="28"/>
      <c r="T1055" s="28"/>
      <c r="U1055" s="28"/>
    </row>
    <row r="1056" spans="1:21" ht="11.25" customHeight="1" x14ac:dyDescent="0.2">
      <c r="A1056" s="28"/>
      <c r="B1056" s="28"/>
      <c r="C1056" s="28"/>
      <c r="D1056" s="31"/>
      <c r="E1056" s="28"/>
      <c r="F1056" s="28"/>
      <c r="G1056" s="28"/>
      <c r="H1056" s="28"/>
      <c r="I1056" s="28"/>
      <c r="J1056" s="28"/>
      <c r="K1056" s="28"/>
      <c r="L1056" s="28"/>
      <c r="M1056" s="28"/>
      <c r="N1056" s="28"/>
      <c r="O1056" s="28"/>
      <c r="P1056" s="28"/>
      <c r="Q1056" s="28"/>
      <c r="R1056" s="28"/>
      <c r="S1056" s="28"/>
      <c r="T1056" s="28"/>
      <c r="U1056" s="28"/>
    </row>
    <row r="1057" spans="1:21" ht="11.25" customHeight="1" x14ac:dyDescent="0.2">
      <c r="A1057" s="28"/>
      <c r="B1057" s="28"/>
      <c r="C1057" s="28"/>
      <c r="D1057" s="31"/>
      <c r="E1057" s="28"/>
      <c r="F1057" s="28"/>
      <c r="G1057" s="28"/>
      <c r="H1057" s="28"/>
      <c r="I1057" s="28"/>
      <c r="J1057" s="28"/>
      <c r="K1057" s="28"/>
      <c r="L1057" s="28"/>
      <c r="M1057" s="28"/>
      <c r="N1057" s="28"/>
      <c r="O1057" s="28"/>
      <c r="P1057" s="28"/>
      <c r="Q1057" s="28"/>
      <c r="R1057" s="28"/>
      <c r="S1057" s="28"/>
      <c r="T1057" s="28"/>
      <c r="U1057" s="28"/>
    </row>
    <row r="1058" spans="1:21" ht="11.25" customHeight="1" x14ac:dyDescent="0.2">
      <c r="A1058" s="28"/>
      <c r="B1058" s="28"/>
      <c r="C1058" s="28"/>
      <c r="D1058" s="31"/>
      <c r="E1058" s="28"/>
      <c r="F1058" s="28"/>
      <c r="G1058" s="28"/>
      <c r="H1058" s="28"/>
      <c r="I1058" s="28"/>
      <c r="J1058" s="28"/>
      <c r="K1058" s="28"/>
      <c r="L1058" s="28"/>
      <c r="M1058" s="28"/>
      <c r="N1058" s="28"/>
      <c r="O1058" s="28"/>
      <c r="P1058" s="28"/>
      <c r="Q1058" s="28"/>
      <c r="R1058" s="28"/>
      <c r="S1058" s="28"/>
      <c r="T1058" s="28"/>
      <c r="U1058" s="28"/>
    </row>
    <row r="1059" spans="1:21" ht="11.25" customHeight="1" x14ac:dyDescent="0.2">
      <c r="A1059" s="28"/>
      <c r="B1059" s="28"/>
      <c r="C1059" s="28"/>
      <c r="D1059" s="31"/>
      <c r="E1059" s="28"/>
      <c r="F1059" s="28"/>
      <c r="G1059" s="28"/>
      <c r="H1059" s="28"/>
      <c r="I1059" s="28"/>
      <c r="J1059" s="28"/>
      <c r="K1059" s="28"/>
      <c r="L1059" s="28"/>
      <c r="M1059" s="28"/>
      <c r="N1059" s="28"/>
      <c r="O1059" s="28"/>
      <c r="P1059" s="28"/>
      <c r="Q1059" s="28"/>
      <c r="R1059" s="28"/>
      <c r="S1059" s="28"/>
      <c r="T1059" s="28"/>
      <c r="U1059" s="28"/>
    </row>
    <row r="1060" spans="1:21" ht="11.25" customHeight="1" x14ac:dyDescent="0.2">
      <c r="A1060" s="28"/>
      <c r="B1060" s="28"/>
      <c r="C1060" s="28"/>
      <c r="D1060" s="31"/>
      <c r="E1060" s="28"/>
      <c r="F1060" s="28"/>
      <c r="G1060" s="28"/>
      <c r="H1060" s="28"/>
      <c r="I1060" s="28"/>
      <c r="J1060" s="28"/>
      <c r="K1060" s="28"/>
      <c r="L1060" s="28"/>
      <c r="M1060" s="28"/>
      <c r="N1060" s="28"/>
      <c r="O1060" s="28"/>
      <c r="P1060" s="28"/>
      <c r="Q1060" s="28"/>
      <c r="R1060" s="28"/>
      <c r="S1060" s="28"/>
      <c r="T1060" s="28"/>
      <c r="U1060" s="28"/>
    </row>
    <row r="1061" spans="1:21" ht="11.25" customHeight="1" x14ac:dyDescent="0.2">
      <c r="A1061" s="28"/>
      <c r="B1061" s="28"/>
      <c r="C1061" s="28"/>
      <c r="D1061" s="31"/>
      <c r="E1061" s="28"/>
      <c r="F1061" s="28"/>
      <c r="G1061" s="28"/>
      <c r="H1061" s="28"/>
      <c r="I1061" s="28"/>
      <c r="J1061" s="28"/>
      <c r="K1061" s="28"/>
      <c r="L1061" s="28"/>
      <c r="M1061" s="28"/>
      <c r="N1061" s="28"/>
      <c r="O1061" s="28"/>
      <c r="P1061" s="28"/>
      <c r="Q1061" s="28"/>
      <c r="R1061" s="28"/>
      <c r="S1061" s="28"/>
      <c r="T1061" s="28"/>
      <c r="U1061" s="28"/>
    </row>
    <row r="1062" spans="1:21" ht="11.25" customHeight="1" x14ac:dyDescent="0.2">
      <c r="A1062" s="28"/>
      <c r="B1062" s="28"/>
      <c r="C1062" s="28"/>
      <c r="D1062" s="31"/>
      <c r="E1062" s="28"/>
      <c r="F1062" s="28"/>
      <c r="G1062" s="28"/>
      <c r="H1062" s="28"/>
      <c r="I1062" s="28"/>
      <c r="J1062" s="28"/>
      <c r="K1062" s="28"/>
      <c r="L1062" s="28"/>
      <c r="M1062" s="28"/>
      <c r="N1062" s="28"/>
      <c r="O1062" s="28"/>
      <c r="P1062" s="28"/>
      <c r="Q1062" s="28"/>
      <c r="R1062" s="28"/>
      <c r="S1062" s="28"/>
      <c r="T1062" s="28"/>
      <c r="U1062" s="28"/>
    </row>
    <row r="1063" spans="1:21" ht="11.25" customHeight="1" x14ac:dyDescent="0.2">
      <c r="A1063" s="28"/>
      <c r="B1063" s="28"/>
      <c r="C1063" s="28"/>
      <c r="D1063" s="31"/>
      <c r="E1063" s="28"/>
      <c r="F1063" s="28"/>
      <c r="G1063" s="28"/>
      <c r="H1063" s="28"/>
      <c r="I1063" s="28"/>
      <c r="J1063" s="28"/>
      <c r="K1063" s="28"/>
      <c r="L1063" s="28"/>
      <c r="M1063" s="28"/>
      <c r="N1063" s="28"/>
      <c r="O1063" s="28"/>
      <c r="P1063" s="28"/>
      <c r="Q1063" s="28"/>
      <c r="R1063" s="28"/>
      <c r="S1063" s="28"/>
      <c r="T1063" s="28"/>
      <c r="U1063" s="28"/>
    </row>
    <row r="1064" spans="1:21" ht="11.25" customHeight="1" x14ac:dyDescent="0.2">
      <c r="A1064" s="28"/>
      <c r="B1064" s="28"/>
      <c r="C1064" s="28"/>
      <c r="D1064" s="31"/>
      <c r="E1064" s="28"/>
      <c r="F1064" s="28"/>
      <c r="G1064" s="28"/>
      <c r="H1064" s="28"/>
      <c r="I1064" s="28"/>
      <c r="J1064" s="28"/>
      <c r="K1064" s="28"/>
      <c r="L1064" s="28"/>
      <c r="M1064" s="28"/>
      <c r="N1064" s="28"/>
      <c r="O1064" s="28"/>
      <c r="P1064" s="28"/>
      <c r="Q1064" s="28"/>
      <c r="R1064" s="28"/>
      <c r="S1064" s="28"/>
      <c r="T1064" s="28"/>
      <c r="U1064" s="28"/>
    </row>
    <row r="1065" spans="1:21" ht="11.25" customHeight="1" x14ac:dyDescent="0.2">
      <c r="A1065" s="28"/>
      <c r="B1065" s="28"/>
      <c r="C1065" s="28"/>
      <c r="D1065" s="31"/>
      <c r="E1065" s="28"/>
      <c r="F1065" s="28"/>
      <c r="G1065" s="28"/>
      <c r="H1065" s="28"/>
      <c r="I1065" s="28"/>
      <c r="J1065" s="28"/>
      <c r="K1065" s="28"/>
      <c r="L1065" s="28"/>
      <c r="M1065" s="28"/>
      <c r="N1065" s="28"/>
      <c r="O1065" s="28"/>
      <c r="P1065" s="28"/>
      <c r="Q1065" s="28"/>
      <c r="R1065" s="28"/>
      <c r="S1065" s="28"/>
      <c r="T1065" s="28"/>
      <c r="U1065" s="28"/>
    </row>
    <row r="1066" spans="1:21" ht="11.25" customHeight="1" x14ac:dyDescent="0.2">
      <c r="A1066" s="28"/>
      <c r="B1066" s="28"/>
      <c r="C1066" s="28"/>
      <c r="D1066" s="31"/>
      <c r="E1066" s="28"/>
      <c r="F1066" s="28"/>
      <c r="G1066" s="28"/>
      <c r="H1066" s="28"/>
      <c r="I1066" s="28"/>
      <c r="J1066" s="28"/>
      <c r="K1066" s="28"/>
      <c r="L1066" s="28"/>
      <c r="M1066" s="28"/>
      <c r="N1066" s="28"/>
      <c r="O1066" s="28"/>
      <c r="P1066" s="28"/>
      <c r="Q1066" s="28"/>
      <c r="R1066" s="28"/>
      <c r="S1066" s="28"/>
      <c r="T1066" s="28"/>
      <c r="U1066" s="28"/>
    </row>
    <row r="1067" spans="1:21" ht="11.25" customHeight="1" x14ac:dyDescent="0.2">
      <c r="A1067" s="28"/>
      <c r="B1067" s="28"/>
      <c r="C1067" s="28"/>
      <c r="D1067" s="31"/>
      <c r="E1067" s="28"/>
      <c r="F1067" s="28"/>
      <c r="G1067" s="28"/>
      <c r="H1067" s="28"/>
      <c r="I1067" s="28"/>
      <c r="J1067" s="28"/>
      <c r="K1067" s="28"/>
      <c r="L1067" s="28"/>
      <c r="M1067" s="28"/>
      <c r="N1067" s="28"/>
      <c r="O1067" s="28"/>
      <c r="P1067" s="28"/>
      <c r="Q1067" s="28"/>
      <c r="R1067" s="28"/>
      <c r="S1067" s="28"/>
      <c r="T1067" s="28"/>
      <c r="U1067" s="28"/>
    </row>
    <row r="1068" spans="1:21" ht="11.25" customHeight="1" x14ac:dyDescent="0.2">
      <c r="A1068" s="28"/>
      <c r="B1068" s="28"/>
      <c r="C1068" s="28"/>
      <c r="D1068" s="31"/>
      <c r="E1068" s="28"/>
      <c r="F1068" s="28"/>
      <c r="G1068" s="28"/>
      <c r="H1068" s="28"/>
      <c r="I1068" s="28"/>
      <c r="J1068" s="28"/>
      <c r="K1068" s="28"/>
      <c r="L1068" s="28"/>
      <c r="M1068" s="28"/>
      <c r="N1068" s="28"/>
      <c r="O1068" s="28"/>
      <c r="P1068" s="28"/>
      <c r="Q1068" s="28"/>
      <c r="R1068" s="28"/>
      <c r="S1068" s="28"/>
      <c r="T1068" s="28"/>
      <c r="U1068" s="28"/>
    </row>
    <row r="1069" spans="1:21" ht="11.25" customHeight="1" x14ac:dyDescent="0.2">
      <c r="A1069" s="28"/>
      <c r="B1069" s="28"/>
      <c r="C1069" s="28"/>
      <c r="D1069" s="31"/>
      <c r="E1069" s="28"/>
      <c r="F1069" s="28"/>
      <c r="G1069" s="28"/>
      <c r="H1069" s="28"/>
      <c r="I1069" s="28"/>
      <c r="J1069" s="28"/>
      <c r="K1069" s="28"/>
      <c r="L1069" s="28"/>
      <c r="M1069" s="28"/>
      <c r="N1069" s="28"/>
      <c r="O1069" s="28"/>
      <c r="P1069" s="28"/>
      <c r="Q1069" s="28"/>
      <c r="R1069" s="28"/>
      <c r="S1069" s="28"/>
      <c r="T1069" s="28"/>
      <c r="U1069" s="28"/>
    </row>
    <row r="1070" spans="1:21" ht="11.25" customHeight="1" x14ac:dyDescent="0.2">
      <c r="A1070" s="28"/>
      <c r="B1070" s="28"/>
      <c r="C1070" s="28"/>
      <c r="D1070" s="31"/>
      <c r="E1070" s="28"/>
      <c r="F1070" s="28"/>
      <c r="G1070" s="28"/>
      <c r="H1070" s="28"/>
      <c r="I1070" s="28"/>
      <c r="J1070" s="28"/>
      <c r="K1070" s="28"/>
      <c r="L1070" s="28"/>
      <c r="M1070" s="28"/>
      <c r="N1070" s="28"/>
      <c r="O1070" s="28"/>
      <c r="P1070" s="28"/>
      <c r="Q1070" s="28"/>
      <c r="R1070" s="28"/>
      <c r="S1070" s="28"/>
      <c r="T1070" s="28"/>
      <c r="U1070" s="28"/>
    </row>
    <row r="1071" spans="1:21" ht="11.25" customHeight="1" x14ac:dyDescent="0.2">
      <c r="A1071" s="28"/>
      <c r="B1071" s="28"/>
      <c r="C1071" s="28"/>
      <c r="D1071" s="31"/>
      <c r="E1071" s="28"/>
      <c r="F1071" s="28"/>
      <c r="G1071" s="28"/>
      <c r="H1071" s="28"/>
      <c r="I1071" s="28"/>
      <c r="J1071" s="28"/>
      <c r="K1071" s="28"/>
      <c r="L1071" s="28"/>
      <c r="M1071" s="28"/>
      <c r="N1071" s="28"/>
      <c r="O1071" s="28"/>
      <c r="P1071" s="28"/>
      <c r="Q1071" s="28"/>
      <c r="R1071" s="28"/>
      <c r="S1071" s="28"/>
      <c r="T1071" s="28"/>
      <c r="U1071" s="28"/>
    </row>
    <row r="1072" spans="1:21" ht="11.25" customHeight="1" x14ac:dyDescent="0.2">
      <c r="A1072" s="28"/>
      <c r="B1072" s="28"/>
      <c r="C1072" s="28"/>
      <c r="D1072" s="31"/>
      <c r="E1072" s="28"/>
      <c r="F1072" s="28"/>
      <c r="G1072" s="28"/>
      <c r="H1072" s="28"/>
      <c r="I1072" s="28"/>
      <c r="J1072" s="28"/>
      <c r="K1072" s="28"/>
      <c r="L1072" s="28"/>
      <c r="M1072" s="28"/>
      <c r="N1072" s="28"/>
      <c r="O1072" s="28"/>
      <c r="P1072" s="28"/>
      <c r="Q1072" s="28"/>
      <c r="R1072" s="28"/>
      <c r="S1072" s="28"/>
      <c r="T1072" s="28"/>
      <c r="U1072" s="28"/>
    </row>
    <row r="1073" spans="1:21" ht="11.25" customHeight="1" x14ac:dyDescent="0.2">
      <c r="A1073" s="28"/>
      <c r="B1073" s="28"/>
      <c r="C1073" s="28"/>
      <c r="D1073" s="31"/>
      <c r="E1073" s="28"/>
      <c r="F1073" s="28"/>
      <c r="G1073" s="28"/>
      <c r="H1073" s="28"/>
      <c r="I1073" s="28"/>
      <c r="J1073" s="28"/>
      <c r="K1073" s="28"/>
      <c r="L1073" s="28"/>
      <c r="M1073" s="28"/>
      <c r="N1073" s="28"/>
      <c r="O1073" s="28"/>
      <c r="P1073" s="28"/>
      <c r="Q1073" s="28"/>
      <c r="R1073" s="28"/>
      <c r="S1073" s="28"/>
      <c r="T1073" s="28"/>
      <c r="U1073" s="28"/>
    </row>
    <row r="1074" spans="1:21" ht="11.25" customHeight="1" x14ac:dyDescent="0.2">
      <c r="A1074" s="28"/>
      <c r="B1074" s="28"/>
      <c r="C1074" s="28"/>
      <c r="D1074" s="31"/>
      <c r="E1074" s="28"/>
      <c r="F1074" s="28"/>
      <c r="G1074" s="28"/>
      <c r="H1074" s="28"/>
      <c r="I1074" s="28"/>
      <c r="J1074" s="28"/>
      <c r="K1074" s="28"/>
      <c r="L1074" s="28"/>
      <c r="M1074" s="28"/>
      <c r="N1074" s="28"/>
      <c r="O1074" s="28"/>
      <c r="P1074" s="28"/>
      <c r="Q1074" s="28"/>
      <c r="R1074" s="28"/>
      <c r="S1074" s="28"/>
      <c r="T1074" s="28"/>
      <c r="U1074" s="28"/>
    </row>
    <row r="1075" spans="1:21" ht="11.25" customHeight="1" x14ac:dyDescent="0.2">
      <c r="A1075" s="28"/>
      <c r="B1075" s="28"/>
      <c r="C1075" s="28"/>
      <c r="D1075" s="31"/>
      <c r="E1075" s="28"/>
      <c r="F1075" s="28"/>
      <c r="G1075" s="28"/>
      <c r="H1075" s="28"/>
      <c r="I1075" s="28"/>
      <c r="J1075" s="28"/>
      <c r="K1075" s="28"/>
      <c r="L1075" s="28"/>
      <c r="M1075" s="28"/>
      <c r="N1075" s="28"/>
      <c r="O1075" s="28"/>
      <c r="P1075" s="28"/>
      <c r="Q1075" s="28"/>
      <c r="R1075" s="28"/>
      <c r="S1075" s="28"/>
      <c r="T1075" s="28"/>
      <c r="U1075" s="28"/>
    </row>
    <row r="1076" spans="1:21" ht="11.25" customHeight="1" x14ac:dyDescent="0.2">
      <c r="A1076" s="28"/>
      <c r="B1076" s="28"/>
      <c r="C1076" s="28"/>
      <c r="D1076" s="31"/>
      <c r="E1076" s="28"/>
      <c r="F1076" s="28"/>
      <c r="G1076" s="28"/>
      <c r="H1076" s="28"/>
      <c r="I1076" s="28"/>
      <c r="J1076" s="28"/>
      <c r="K1076" s="28"/>
      <c r="L1076" s="28"/>
      <c r="M1076" s="28"/>
      <c r="N1076" s="28"/>
      <c r="O1076" s="28"/>
      <c r="P1076" s="28"/>
      <c r="Q1076" s="28"/>
      <c r="R1076" s="28"/>
      <c r="S1076" s="28"/>
      <c r="T1076" s="28"/>
      <c r="U1076" s="28"/>
    </row>
    <row r="1077" spans="1:21" ht="11.25" customHeight="1" x14ac:dyDescent="0.2">
      <c r="A1077" s="28"/>
      <c r="B1077" s="28"/>
      <c r="C1077" s="28"/>
      <c r="D1077" s="31"/>
      <c r="E1077" s="28"/>
      <c r="F1077" s="28"/>
      <c r="G1077" s="28"/>
      <c r="H1077" s="28"/>
      <c r="I1077" s="28"/>
      <c r="J1077" s="28"/>
      <c r="K1077" s="28"/>
      <c r="L1077" s="28"/>
      <c r="M1077" s="28"/>
      <c r="N1077" s="28"/>
      <c r="O1077" s="28"/>
      <c r="P1077" s="28"/>
      <c r="Q1077" s="28"/>
      <c r="R1077" s="28"/>
      <c r="S1077" s="28"/>
      <c r="T1077" s="28"/>
      <c r="U1077" s="28"/>
    </row>
    <row r="1078" spans="1:21" ht="11.25" customHeight="1" x14ac:dyDescent="0.2">
      <c r="A1078" s="28"/>
      <c r="B1078" s="28"/>
      <c r="C1078" s="28"/>
      <c r="D1078" s="31"/>
      <c r="E1078" s="28"/>
      <c r="F1078" s="28"/>
      <c r="G1078" s="28"/>
      <c r="H1078" s="28"/>
      <c r="I1078" s="28"/>
      <c r="J1078" s="28"/>
      <c r="K1078" s="28"/>
      <c r="L1078" s="28"/>
      <c r="M1078" s="28"/>
      <c r="N1078" s="28"/>
      <c r="O1078" s="28"/>
      <c r="P1078" s="28"/>
      <c r="Q1078" s="28"/>
      <c r="R1078" s="28"/>
      <c r="S1078" s="28"/>
      <c r="T1078" s="28"/>
      <c r="U1078" s="28"/>
    </row>
    <row r="1079" spans="1:21" ht="11.25" customHeight="1" x14ac:dyDescent="0.2">
      <c r="A1079" s="28"/>
      <c r="B1079" s="28"/>
      <c r="C1079" s="28"/>
      <c r="D1079" s="31"/>
      <c r="E1079" s="28"/>
      <c r="F1079" s="28"/>
      <c r="G1079" s="28"/>
      <c r="H1079" s="28"/>
      <c r="I1079" s="28"/>
      <c r="J1079" s="28"/>
      <c r="K1079" s="28"/>
      <c r="L1079" s="28"/>
      <c r="M1079" s="28"/>
      <c r="N1079" s="28"/>
      <c r="O1079" s="28"/>
      <c r="P1079" s="28"/>
      <c r="Q1079" s="28"/>
      <c r="R1079" s="28"/>
      <c r="S1079" s="28"/>
      <c r="T1079" s="28"/>
      <c r="U1079" s="28"/>
    </row>
    <row r="1080" spans="1:21" ht="11.25" customHeight="1" x14ac:dyDescent="0.2">
      <c r="A1080" s="28"/>
      <c r="B1080" s="28"/>
      <c r="C1080" s="28"/>
      <c r="D1080" s="31"/>
      <c r="E1080" s="28"/>
      <c r="F1080" s="28"/>
      <c r="G1080" s="28"/>
      <c r="H1080" s="28"/>
      <c r="I1080" s="28"/>
      <c r="J1080" s="28"/>
      <c r="K1080" s="28"/>
      <c r="L1080" s="28"/>
      <c r="M1080" s="28"/>
      <c r="N1080" s="28"/>
      <c r="O1080" s="28"/>
      <c r="P1080" s="28"/>
      <c r="Q1080" s="28"/>
      <c r="R1080" s="28"/>
      <c r="S1080" s="28"/>
      <c r="T1080" s="28"/>
      <c r="U1080" s="28"/>
    </row>
    <row r="1081" spans="1:21" ht="11.25" customHeight="1" x14ac:dyDescent="0.2">
      <c r="A1081" s="28"/>
      <c r="B1081" s="28"/>
      <c r="C1081" s="28"/>
      <c r="D1081" s="31"/>
      <c r="E1081" s="28"/>
      <c r="F1081" s="28"/>
      <c r="G1081" s="28"/>
      <c r="H1081" s="28"/>
      <c r="I1081" s="28"/>
      <c r="J1081" s="28"/>
      <c r="K1081" s="28"/>
      <c r="L1081" s="28"/>
      <c r="M1081" s="28"/>
      <c r="N1081" s="28"/>
      <c r="O1081" s="28"/>
      <c r="P1081" s="28"/>
      <c r="Q1081" s="28"/>
      <c r="R1081" s="28"/>
      <c r="S1081" s="28"/>
      <c r="T1081" s="28"/>
      <c r="U1081" s="28"/>
    </row>
    <row r="1082" spans="1:21" ht="11.25" customHeight="1" x14ac:dyDescent="0.2">
      <c r="A1082" s="28"/>
      <c r="B1082" s="28"/>
      <c r="C1082" s="28"/>
      <c r="D1082" s="31"/>
      <c r="E1082" s="28"/>
      <c r="F1082" s="28"/>
      <c r="G1082" s="28"/>
      <c r="H1082" s="28"/>
      <c r="I1082" s="28"/>
      <c r="J1082" s="28"/>
      <c r="K1082" s="28"/>
      <c r="L1082" s="28"/>
      <c r="M1082" s="28"/>
      <c r="N1082" s="28"/>
      <c r="O1082" s="28"/>
      <c r="P1082" s="28"/>
      <c r="Q1082" s="28"/>
      <c r="R1082" s="28"/>
      <c r="S1082" s="28"/>
      <c r="T1082" s="28"/>
      <c r="U1082" s="28"/>
    </row>
    <row r="1083" spans="1:21" ht="11.25" customHeight="1" x14ac:dyDescent="0.2">
      <c r="A1083" s="28"/>
      <c r="B1083" s="28"/>
      <c r="C1083" s="28"/>
      <c r="D1083" s="31"/>
      <c r="E1083" s="28"/>
      <c r="F1083" s="28"/>
      <c r="G1083" s="28"/>
      <c r="H1083" s="28"/>
      <c r="I1083" s="28"/>
      <c r="J1083" s="28"/>
      <c r="K1083" s="28"/>
      <c r="L1083" s="28"/>
      <c r="M1083" s="28"/>
      <c r="N1083" s="28"/>
      <c r="O1083" s="28"/>
      <c r="P1083" s="28"/>
      <c r="Q1083" s="28"/>
      <c r="R1083" s="28"/>
      <c r="S1083" s="28"/>
      <c r="T1083" s="28"/>
      <c r="U1083" s="28"/>
    </row>
    <row r="1084" spans="1:21" ht="11.25" customHeight="1" x14ac:dyDescent="0.2">
      <c r="A1084" s="28"/>
      <c r="B1084" s="28"/>
      <c r="C1084" s="28"/>
      <c r="D1084" s="31"/>
      <c r="E1084" s="28"/>
      <c r="F1084" s="28"/>
      <c r="G1084" s="28"/>
      <c r="H1084" s="28"/>
      <c r="I1084" s="28"/>
      <c r="J1084" s="28"/>
      <c r="K1084" s="28"/>
      <c r="L1084" s="28"/>
      <c r="M1084" s="28"/>
      <c r="N1084" s="28"/>
      <c r="O1084" s="28"/>
      <c r="P1084" s="28"/>
      <c r="Q1084" s="28"/>
      <c r="R1084" s="28"/>
      <c r="S1084" s="28"/>
      <c r="T1084" s="28"/>
      <c r="U1084" s="28"/>
    </row>
    <row r="1085" spans="1:21" ht="11.25" customHeight="1" x14ac:dyDescent="0.2">
      <c r="A1085" s="28"/>
      <c r="B1085" s="28"/>
      <c r="C1085" s="28"/>
      <c r="D1085" s="31"/>
      <c r="E1085" s="28"/>
      <c r="F1085" s="28"/>
      <c r="G1085" s="28"/>
      <c r="H1085" s="28"/>
      <c r="I1085" s="28"/>
      <c r="J1085" s="28"/>
      <c r="K1085" s="28"/>
      <c r="L1085" s="28"/>
      <c r="M1085" s="28"/>
      <c r="N1085" s="28"/>
      <c r="O1085" s="28"/>
      <c r="P1085" s="28"/>
      <c r="Q1085" s="28"/>
      <c r="R1085" s="28"/>
      <c r="S1085" s="28"/>
      <c r="T1085" s="28"/>
      <c r="U1085" s="28"/>
    </row>
    <row r="1086" spans="1:21" ht="11.25" customHeight="1" x14ac:dyDescent="0.2">
      <c r="A1086" s="28"/>
      <c r="B1086" s="28"/>
      <c r="C1086" s="28"/>
      <c r="D1086" s="31"/>
      <c r="E1086" s="28"/>
      <c r="F1086" s="28"/>
      <c r="G1086" s="28"/>
      <c r="H1086" s="28"/>
      <c r="I1086" s="28"/>
      <c r="J1086" s="28"/>
      <c r="K1086" s="28"/>
      <c r="L1086" s="28"/>
      <c r="M1086" s="28"/>
      <c r="N1086" s="28"/>
      <c r="O1086" s="28"/>
      <c r="P1086" s="28"/>
      <c r="Q1086" s="28"/>
      <c r="R1086" s="28"/>
      <c r="S1086" s="28"/>
      <c r="T1086" s="28"/>
      <c r="U1086" s="28"/>
    </row>
    <row r="1087" spans="1:21" ht="11.25" customHeight="1" x14ac:dyDescent="0.2">
      <c r="A1087" s="28"/>
      <c r="B1087" s="28"/>
      <c r="C1087" s="28"/>
      <c r="D1087" s="31"/>
      <c r="E1087" s="28"/>
      <c r="F1087" s="28"/>
      <c r="G1087" s="28"/>
      <c r="H1087" s="28"/>
      <c r="I1087" s="28"/>
      <c r="J1087" s="28"/>
      <c r="K1087" s="28"/>
      <c r="L1087" s="28"/>
      <c r="M1087" s="28"/>
      <c r="N1087" s="28"/>
      <c r="O1087" s="28"/>
      <c r="P1087" s="28"/>
      <c r="Q1087" s="28"/>
      <c r="R1087" s="28"/>
      <c r="S1087" s="28"/>
      <c r="T1087" s="28"/>
      <c r="U1087" s="28"/>
    </row>
    <row r="1088" spans="1:21" ht="11.25" customHeight="1" x14ac:dyDescent="0.2">
      <c r="A1088" s="28"/>
      <c r="B1088" s="28"/>
      <c r="C1088" s="28"/>
      <c r="D1088" s="31"/>
      <c r="E1088" s="28"/>
      <c r="F1088" s="28"/>
      <c r="G1088" s="28"/>
      <c r="H1088" s="28"/>
      <c r="I1088" s="28"/>
      <c r="J1088" s="28"/>
      <c r="K1088" s="28"/>
      <c r="L1088" s="28"/>
      <c r="M1088" s="28"/>
      <c r="N1088" s="28"/>
      <c r="O1088" s="28"/>
      <c r="P1088" s="28"/>
      <c r="Q1088" s="28"/>
      <c r="R1088" s="28"/>
      <c r="S1088" s="28"/>
      <c r="T1088" s="28"/>
      <c r="U1088" s="28"/>
    </row>
    <row r="1089" spans="1:21" ht="11.25" customHeight="1" x14ac:dyDescent="0.2">
      <c r="A1089" s="28"/>
      <c r="B1089" s="28"/>
      <c r="C1089" s="28"/>
      <c r="D1089" s="31"/>
      <c r="E1089" s="28"/>
      <c r="F1089" s="28"/>
      <c r="G1089" s="28"/>
      <c r="H1089" s="28"/>
      <c r="I1089" s="28"/>
      <c r="J1089" s="28"/>
      <c r="K1089" s="28"/>
      <c r="L1089" s="28"/>
      <c r="M1089" s="28"/>
      <c r="N1089" s="28"/>
      <c r="O1089" s="28"/>
      <c r="P1089" s="28"/>
      <c r="Q1089" s="28"/>
      <c r="R1089" s="28"/>
      <c r="S1089" s="28"/>
      <c r="T1089" s="28"/>
      <c r="U1089" s="28"/>
    </row>
    <row r="1090" spans="1:21" ht="11.25" customHeight="1" x14ac:dyDescent="0.2">
      <c r="A1090" s="28"/>
      <c r="B1090" s="28"/>
      <c r="C1090" s="28"/>
      <c r="D1090" s="31"/>
      <c r="E1090" s="28"/>
      <c r="F1090" s="28"/>
      <c r="G1090" s="28"/>
      <c r="H1090" s="28"/>
      <c r="I1090" s="28"/>
      <c r="J1090" s="28"/>
      <c r="K1090" s="28"/>
      <c r="L1090" s="28"/>
      <c r="M1090" s="28"/>
      <c r="N1090" s="28"/>
      <c r="O1090" s="28"/>
      <c r="P1090" s="28"/>
      <c r="Q1090" s="28"/>
      <c r="R1090" s="28"/>
      <c r="S1090" s="28"/>
      <c r="T1090" s="28"/>
      <c r="U1090" s="28"/>
    </row>
    <row r="1091" spans="1:21" ht="11.25" customHeight="1" x14ac:dyDescent="0.2">
      <c r="A1091" s="28"/>
      <c r="B1091" s="28"/>
      <c r="C1091" s="28"/>
      <c r="D1091" s="31"/>
      <c r="E1091" s="28"/>
      <c r="F1091" s="28"/>
      <c r="G1091" s="28"/>
      <c r="H1091" s="28"/>
      <c r="I1091" s="28"/>
      <c r="J1091" s="28"/>
      <c r="K1091" s="28"/>
      <c r="L1091" s="28"/>
      <c r="M1091" s="28"/>
      <c r="N1091" s="28"/>
      <c r="O1091" s="28"/>
      <c r="P1091" s="28"/>
      <c r="Q1091" s="28"/>
      <c r="R1091" s="28"/>
      <c r="S1091" s="28"/>
      <c r="T1091" s="28"/>
      <c r="U1091" s="28"/>
    </row>
    <row r="1092" spans="1:21" ht="11.25" customHeight="1" x14ac:dyDescent="0.2">
      <c r="A1092" s="28"/>
      <c r="B1092" s="28"/>
      <c r="C1092" s="28"/>
      <c r="D1092" s="31"/>
      <c r="E1092" s="28"/>
      <c r="F1092" s="28"/>
      <c r="G1092" s="28"/>
      <c r="H1092" s="28"/>
      <c r="I1092" s="28"/>
      <c r="J1092" s="28"/>
      <c r="K1092" s="28"/>
      <c r="L1092" s="28"/>
      <c r="M1092" s="28"/>
      <c r="N1092" s="28"/>
      <c r="O1092" s="28"/>
      <c r="P1092" s="28"/>
      <c r="Q1092" s="28"/>
      <c r="R1092" s="28"/>
      <c r="S1092" s="28"/>
      <c r="T1092" s="28"/>
      <c r="U1092" s="28"/>
    </row>
    <row r="1093" spans="1:21" ht="11.25" customHeight="1" x14ac:dyDescent="0.2">
      <c r="A1093" s="28"/>
      <c r="B1093" s="28"/>
      <c r="C1093" s="28"/>
      <c r="D1093" s="31"/>
      <c r="E1093" s="28"/>
      <c r="F1093" s="28"/>
      <c r="G1093" s="28"/>
      <c r="H1093" s="28"/>
      <c r="I1093" s="28"/>
      <c r="J1093" s="28"/>
      <c r="K1093" s="28"/>
      <c r="L1093" s="28"/>
      <c r="M1093" s="28"/>
      <c r="N1093" s="28"/>
      <c r="O1093" s="28"/>
      <c r="P1093" s="28"/>
      <c r="Q1093" s="28"/>
      <c r="R1093" s="28"/>
      <c r="S1093" s="28"/>
      <c r="T1093" s="28"/>
      <c r="U1093" s="28"/>
    </row>
    <row r="1094" spans="1:21" ht="11.25" customHeight="1" x14ac:dyDescent="0.2">
      <c r="A1094" s="28"/>
      <c r="B1094" s="28"/>
      <c r="C1094" s="28"/>
      <c r="D1094" s="31"/>
      <c r="E1094" s="28"/>
      <c r="F1094" s="28"/>
      <c r="G1094" s="28"/>
      <c r="H1094" s="28"/>
      <c r="I1094" s="28"/>
      <c r="J1094" s="28"/>
      <c r="K1094" s="28"/>
      <c r="L1094" s="28"/>
      <c r="M1094" s="28"/>
      <c r="N1094" s="28"/>
      <c r="O1094" s="28"/>
      <c r="P1094" s="28"/>
      <c r="Q1094" s="28"/>
      <c r="R1094" s="28"/>
      <c r="S1094" s="28"/>
      <c r="T1094" s="28"/>
      <c r="U1094" s="28"/>
    </row>
    <row r="1095" spans="1:21" ht="11.25" customHeight="1" x14ac:dyDescent="0.2">
      <c r="A1095" s="28"/>
      <c r="B1095" s="28"/>
      <c r="C1095" s="28"/>
      <c r="D1095" s="31"/>
      <c r="E1095" s="28"/>
      <c r="F1095" s="28"/>
      <c r="G1095" s="28"/>
      <c r="H1095" s="28"/>
      <c r="I1095" s="28"/>
      <c r="J1095" s="28"/>
      <c r="K1095" s="28"/>
      <c r="L1095" s="28"/>
      <c r="M1095" s="28"/>
      <c r="N1095" s="28"/>
      <c r="O1095" s="28"/>
      <c r="P1095" s="28"/>
      <c r="Q1095" s="28"/>
      <c r="R1095" s="28"/>
      <c r="S1095" s="28"/>
      <c r="T1095" s="28"/>
      <c r="U1095" s="28"/>
    </row>
    <row r="1096" spans="1:21" ht="11.25" customHeight="1" x14ac:dyDescent="0.2">
      <c r="A1096" s="28"/>
      <c r="B1096" s="28"/>
      <c r="C1096" s="28"/>
      <c r="D1096" s="31"/>
      <c r="E1096" s="28"/>
      <c r="F1096" s="28"/>
      <c r="G1096" s="28"/>
      <c r="H1096" s="28"/>
      <c r="I1096" s="28"/>
      <c r="J1096" s="28"/>
      <c r="K1096" s="28"/>
      <c r="L1096" s="28"/>
      <c r="M1096" s="28"/>
      <c r="N1096" s="28"/>
      <c r="O1096" s="28"/>
      <c r="P1096" s="28"/>
      <c r="Q1096" s="28"/>
      <c r="R1096" s="28"/>
      <c r="S1096" s="28"/>
      <c r="T1096" s="28"/>
      <c r="U1096" s="28"/>
    </row>
    <row r="1097" spans="1:21" ht="11.25" customHeight="1" x14ac:dyDescent="0.2">
      <c r="A1097" s="28"/>
      <c r="B1097" s="28"/>
      <c r="C1097" s="28"/>
      <c r="D1097" s="31"/>
      <c r="E1097" s="28"/>
      <c r="F1097" s="28"/>
      <c r="G1097" s="28"/>
      <c r="H1097" s="28"/>
      <c r="I1097" s="28"/>
      <c r="J1097" s="28"/>
      <c r="K1097" s="28"/>
      <c r="L1097" s="28"/>
      <c r="M1097" s="28"/>
      <c r="N1097" s="28"/>
      <c r="O1097" s="28"/>
      <c r="P1097" s="28"/>
      <c r="Q1097" s="28"/>
      <c r="R1097" s="28"/>
      <c r="S1097" s="28"/>
      <c r="T1097" s="28"/>
      <c r="U1097" s="28"/>
    </row>
    <row r="1098" spans="1:21" ht="11.25" customHeight="1" x14ac:dyDescent="0.2">
      <c r="A1098" s="28"/>
      <c r="B1098" s="28"/>
      <c r="C1098" s="28"/>
      <c r="D1098" s="31"/>
      <c r="E1098" s="28"/>
      <c r="F1098" s="28"/>
      <c r="G1098" s="28"/>
      <c r="H1098" s="28"/>
      <c r="I1098" s="28"/>
      <c r="J1098" s="28"/>
      <c r="K1098" s="28"/>
      <c r="L1098" s="28"/>
      <c r="M1098" s="28"/>
      <c r="N1098" s="28"/>
      <c r="O1098" s="28"/>
      <c r="P1098" s="28"/>
      <c r="Q1098" s="28"/>
      <c r="R1098" s="28"/>
      <c r="S1098" s="28"/>
      <c r="T1098" s="28"/>
      <c r="U1098" s="28"/>
    </row>
    <row r="1099" spans="1:21" ht="11.25" customHeight="1" x14ac:dyDescent="0.2">
      <c r="A1099" s="28"/>
      <c r="B1099" s="28"/>
      <c r="C1099" s="28"/>
      <c r="D1099" s="31"/>
      <c r="E1099" s="28"/>
      <c r="F1099" s="28"/>
      <c r="G1099" s="28"/>
      <c r="H1099" s="28"/>
      <c r="I1099" s="28"/>
      <c r="J1099" s="28"/>
      <c r="K1099" s="28"/>
      <c r="L1099" s="28"/>
      <c r="M1099" s="28"/>
      <c r="N1099" s="28"/>
      <c r="O1099" s="28"/>
      <c r="P1099" s="28"/>
      <c r="Q1099" s="28"/>
      <c r="R1099" s="28"/>
      <c r="S1099" s="28"/>
      <c r="T1099" s="28"/>
      <c r="U1099" s="28"/>
    </row>
    <row r="1100" spans="1:21" ht="11.25" customHeight="1" x14ac:dyDescent="0.2">
      <c r="A1100" s="28"/>
      <c r="B1100" s="28"/>
      <c r="C1100" s="28"/>
      <c r="D1100" s="31"/>
      <c r="E1100" s="28"/>
      <c r="F1100" s="28"/>
      <c r="G1100" s="28"/>
      <c r="H1100" s="28"/>
      <c r="I1100" s="28"/>
      <c r="J1100" s="28"/>
      <c r="K1100" s="28"/>
      <c r="L1100" s="28"/>
      <c r="M1100" s="28"/>
      <c r="N1100" s="28"/>
      <c r="O1100" s="28"/>
      <c r="P1100" s="28"/>
      <c r="Q1100" s="28"/>
      <c r="R1100" s="28"/>
      <c r="S1100" s="28"/>
      <c r="T1100" s="28"/>
      <c r="U1100" s="28"/>
    </row>
    <row r="1101" spans="1:21" ht="11.25" customHeight="1" x14ac:dyDescent="0.2">
      <c r="A1101" s="28"/>
      <c r="B1101" s="28"/>
      <c r="C1101" s="28"/>
      <c r="D1101" s="31"/>
      <c r="E1101" s="28"/>
      <c r="F1101" s="28"/>
      <c r="G1101" s="28"/>
      <c r="H1101" s="28"/>
      <c r="I1101" s="28"/>
      <c r="J1101" s="28"/>
      <c r="K1101" s="28"/>
      <c r="L1101" s="28"/>
      <c r="M1101" s="28"/>
      <c r="N1101" s="28"/>
      <c r="O1101" s="28"/>
      <c r="P1101" s="28"/>
      <c r="Q1101" s="28"/>
      <c r="R1101" s="28"/>
      <c r="S1101" s="28"/>
      <c r="T1101" s="28"/>
      <c r="U1101" s="28"/>
    </row>
    <row r="1102" spans="1:21" ht="11.25" customHeight="1" x14ac:dyDescent="0.2">
      <c r="A1102" s="28"/>
      <c r="B1102" s="28"/>
      <c r="C1102" s="28"/>
      <c r="D1102" s="31"/>
      <c r="E1102" s="28"/>
      <c r="F1102" s="28"/>
      <c r="G1102" s="28"/>
      <c r="H1102" s="28"/>
      <c r="I1102" s="28"/>
      <c r="J1102" s="28"/>
      <c r="K1102" s="28"/>
      <c r="L1102" s="28"/>
      <c r="M1102" s="28"/>
      <c r="N1102" s="28"/>
      <c r="O1102" s="28"/>
      <c r="P1102" s="28"/>
      <c r="Q1102" s="28"/>
      <c r="R1102" s="28"/>
      <c r="S1102" s="28"/>
      <c r="T1102" s="28"/>
      <c r="U1102" s="28"/>
    </row>
    <row r="1103" spans="1:21" ht="11.25" customHeight="1" x14ac:dyDescent="0.2">
      <c r="A1103" s="28"/>
      <c r="B1103" s="28"/>
      <c r="C1103" s="28"/>
      <c r="D1103" s="31"/>
      <c r="E1103" s="28"/>
      <c r="F1103" s="28"/>
      <c r="G1103" s="28"/>
      <c r="H1103" s="28"/>
      <c r="I1103" s="28"/>
      <c r="J1103" s="28"/>
      <c r="K1103" s="28"/>
      <c r="L1103" s="28"/>
      <c r="M1103" s="28"/>
      <c r="N1103" s="28"/>
      <c r="O1103" s="28"/>
      <c r="P1103" s="28"/>
      <c r="Q1103" s="28"/>
      <c r="R1103" s="28"/>
      <c r="S1103" s="28"/>
      <c r="T1103" s="28"/>
      <c r="U1103" s="28"/>
    </row>
    <row r="1104" spans="1:21" ht="11.25" customHeight="1" x14ac:dyDescent="0.2">
      <c r="A1104" s="28"/>
      <c r="B1104" s="28"/>
      <c r="C1104" s="28"/>
      <c r="D1104" s="31"/>
      <c r="E1104" s="28"/>
      <c r="F1104" s="28"/>
      <c r="G1104" s="28"/>
      <c r="H1104" s="28"/>
      <c r="I1104" s="28"/>
      <c r="J1104" s="28"/>
      <c r="K1104" s="28"/>
      <c r="L1104" s="28"/>
      <c r="M1104" s="28"/>
      <c r="N1104" s="28"/>
      <c r="O1104" s="28"/>
      <c r="P1104" s="28"/>
      <c r="Q1104" s="28"/>
      <c r="R1104" s="28"/>
      <c r="S1104" s="28"/>
      <c r="T1104" s="28"/>
      <c r="U1104" s="28"/>
    </row>
    <row r="1105" spans="1:21" ht="11.25" customHeight="1" x14ac:dyDescent="0.2">
      <c r="A1105" s="28"/>
      <c r="B1105" s="28"/>
      <c r="C1105" s="28"/>
      <c r="D1105" s="31"/>
      <c r="E1105" s="28"/>
      <c r="F1105" s="28"/>
      <c r="G1105" s="28"/>
      <c r="H1105" s="28"/>
      <c r="I1105" s="28"/>
      <c r="J1105" s="28"/>
      <c r="K1105" s="28"/>
      <c r="L1105" s="28"/>
      <c r="M1105" s="28"/>
      <c r="N1105" s="28"/>
      <c r="O1105" s="28"/>
      <c r="P1105" s="28"/>
      <c r="Q1105" s="28"/>
      <c r="R1105" s="28"/>
      <c r="S1105" s="28"/>
      <c r="T1105" s="28"/>
      <c r="U1105" s="28"/>
    </row>
    <row r="1106" spans="1:21" ht="11.25" customHeight="1" x14ac:dyDescent="0.2">
      <c r="A1106" s="28"/>
      <c r="B1106" s="28"/>
      <c r="C1106" s="28"/>
      <c r="D1106" s="31"/>
      <c r="E1106" s="28"/>
      <c r="F1106" s="28"/>
      <c r="G1106" s="28"/>
      <c r="H1106" s="28"/>
      <c r="I1106" s="28"/>
      <c r="J1106" s="28"/>
      <c r="K1106" s="28"/>
      <c r="L1106" s="28"/>
      <c r="M1106" s="28"/>
      <c r="N1106" s="28"/>
      <c r="O1106" s="28"/>
      <c r="P1106" s="28"/>
      <c r="Q1106" s="28"/>
      <c r="R1106" s="28"/>
      <c r="S1106" s="28"/>
      <c r="T1106" s="28"/>
      <c r="U1106" s="28"/>
    </row>
    <row r="1107" spans="1:21" ht="11.25" customHeight="1" x14ac:dyDescent="0.2">
      <c r="A1107" s="28"/>
      <c r="B1107" s="28"/>
      <c r="C1107" s="28"/>
      <c r="D1107" s="31"/>
      <c r="E1107" s="28"/>
      <c r="F1107" s="28"/>
      <c r="G1107" s="28"/>
      <c r="H1107" s="28"/>
      <c r="I1107" s="28"/>
      <c r="J1107" s="28"/>
      <c r="K1107" s="28"/>
      <c r="L1107" s="28"/>
      <c r="M1107" s="28"/>
      <c r="N1107" s="28"/>
      <c r="O1107" s="28"/>
      <c r="P1107" s="28"/>
      <c r="Q1107" s="28"/>
      <c r="R1107" s="28"/>
      <c r="S1107" s="28"/>
      <c r="T1107" s="28"/>
      <c r="U1107" s="28"/>
    </row>
    <row r="1108" spans="1:21" ht="11.25" customHeight="1" x14ac:dyDescent="0.2">
      <c r="A1108" s="28"/>
      <c r="B1108" s="28"/>
      <c r="C1108" s="28"/>
      <c r="D1108" s="31"/>
      <c r="E1108" s="28"/>
      <c r="F1108" s="28"/>
      <c r="G1108" s="28"/>
      <c r="H1108" s="28"/>
      <c r="I1108" s="28"/>
      <c r="J1108" s="28"/>
      <c r="K1108" s="28"/>
      <c r="L1108" s="28"/>
      <c r="M1108" s="28"/>
      <c r="N1108" s="28"/>
      <c r="O1108" s="28"/>
      <c r="P1108" s="28"/>
      <c r="Q1108" s="28"/>
      <c r="R1108" s="28"/>
      <c r="S1108" s="28"/>
      <c r="T1108" s="28"/>
      <c r="U1108" s="28"/>
    </row>
    <row r="1109" spans="1:21" ht="11.25" customHeight="1" x14ac:dyDescent="0.2">
      <c r="A1109" s="28"/>
      <c r="B1109" s="28"/>
      <c r="C1109" s="28"/>
      <c r="D1109" s="31"/>
      <c r="E1109" s="28"/>
      <c r="F1109" s="28"/>
      <c r="G1109" s="28"/>
      <c r="H1109" s="28"/>
      <c r="I1109" s="28"/>
      <c r="J1109" s="28"/>
      <c r="K1109" s="28"/>
      <c r="L1109" s="28"/>
      <c r="M1109" s="28"/>
      <c r="N1109" s="28"/>
      <c r="O1109" s="28"/>
      <c r="P1109" s="28"/>
      <c r="Q1109" s="28"/>
      <c r="R1109" s="28"/>
      <c r="S1109" s="28"/>
      <c r="T1109" s="28"/>
      <c r="U1109" s="28"/>
    </row>
    <row r="1110" spans="1:21" ht="11.25" customHeight="1" x14ac:dyDescent="0.2">
      <c r="A1110" s="28"/>
      <c r="B1110" s="28"/>
      <c r="C1110" s="28"/>
      <c r="D1110" s="31"/>
      <c r="E1110" s="28"/>
      <c r="F1110" s="28"/>
      <c r="G1110" s="28"/>
      <c r="H1110" s="28"/>
      <c r="I1110" s="28"/>
      <c r="J1110" s="28"/>
      <c r="K1110" s="28"/>
      <c r="L1110" s="28"/>
      <c r="M1110" s="28"/>
      <c r="N1110" s="28"/>
      <c r="O1110" s="28"/>
      <c r="P1110" s="28"/>
      <c r="Q1110" s="28"/>
      <c r="R1110" s="28"/>
      <c r="S1110" s="28"/>
      <c r="T1110" s="28"/>
      <c r="U1110" s="28"/>
    </row>
    <row r="1111" spans="1:21" ht="11.25" customHeight="1" x14ac:dyDescent="0.2">
      <c r="A1111" s="28"/>
      <c r="B1111" s="28"/>
      <c r="C1111" s="28"/>
      <c r="D1111" s="31"/>
      <c r="E1111" s="28"/>
      <c r="F1111" s="28"/>
      <c r="G1111" s="28"/>
      <c r="H1111" s="28"/>
      <c r="I1111" s="28"/>
      <c r="J1111" s="28"/>
      <c r="K1111" s="28"/>
      <c r="L1111" s="28"/>
      <c r="M1111" s="28"/>
      <c r="N1111" s="28"/>
      <c r="O1111" s="28"/>
      <c r="P1111" s="28"/>
      <c r="Q1111" s="28"/>
      <c r="R1111" s="28"/>
      <c r="S1111" s="28"/>
      <c r="T1111" s="28"/>
      <c r="U1111" s="28"/>
    </row>
    <row r="1112" spans="1:21" ht="11.25" customHeight="1" x14ac:dyDescent="0.2">
      <c r="A1112" s="28"/>
      <c r="B1112" s="28"/>
      <c r="C1112" s="28"/>
      <c r="D1112" s="31"/>
      <c r="E1112" s="28"/>
      <c r="F1112" s="28"/>
      <c r="G1112" s="28"/>
      <c r="H1112" s="28"/>
      <c r="I1112" s="28"/>
      <c r="J1112" s="28"/>
      <c r="K1112" s="28"/>
      <c r="L1112" s="28"/>
      <c r="M1112" s="28"/>
      <c r="N1112" s="28"/>
      <c r="O1112" s="28"/>
      <c r="P1112" s="28"/>
      <c r="Q1112" s="28"/>
      <c r="R1112" s="28"/>
      <c r="S1112" s="28"/>
      <c r="T1112" s="28"/>
      <c r="U1112" s="28"/>
    </row>
    <row r="1113" spans="1:21" ht="11.25" customHeight="1" x14ac:dyDescent="0.2">
      <c r="A1113" s="28"/>
      <c r="B1113" s="28"/>
      <c r="C1113" s="28"/>
      <c r="D1113" s="31"/>
      <c r="E1113" s="28"/>
      <c r="F1113" s="28"/>
      <c r="G1113" s="28"/>
      <c r="H1113" s="28"/>
      <c r="I1113" s="28"/>
      <c r="J1113" s="28"/>
      <c r="K1113" s="28"/>
      <c r="L1113" s="28"/>
      <c r="M1113" s="28"/>
      <c r="N1113" s="28"/>
      <c r="O1113" s="28"/>
      <c r="P1113" s="28"/>
      <c r="Q1113" s="28"/>
      <c r="R1113" s="28"/>
      <c r="S1113" s="28"/>
      <c r="T1113" s="28"/>
      <c r="U1113" s="28"/>
    </row>
    <row r="1114" spans="1:21" ht="11.25" customHeight="1" x14ac:dyDescent="0.2">
      <c r="A1114" s="28"/>
      <c r="B1114" s="28"/>
      <c r="C1114" s="28"/>
      <c r="D1114" s="31"/>
      <c r="E1114" s="28"/>
      <c r="F1114" s="28"/>
      <c r="G1114" s="28"/>
      <c r="H1114" s="28"/>
      <c r="I1114" s="28"/>
      <c r="J1114" s="28"/>
      <c r="K1114" s="28"/>
      <c r="L1114" s="28"/>
      <c r="M1114" s="28"/>
      <c r="N1114" s="28"/>
      <c r="O1114" s="28"/>
      <c r="P1114" s="28"/>
      <c r="Q1114" s="28"/>
      <c r="R1114" s="28"/>
      <c r="S1114" s="28"/>
      <c r="T1114" s="28"/>
      <c r="U1114" s="28"/>
    </row>
    <row r="1115" spans="1:21" ht="11.25" customHeight="1" x14ac:dyDescent="0.2">
      <c r="A1115" s="28"/>
      <c r="B1115" s="28"/>
      <c r="C1115" s="28"/>
      <c r="D1115" s="31"/>
      <c r="E1115" s="28"/>
      <c r="F1115" s="28"/>
      <c r="G1115" s="28"/>
      <c r="H1115" s="28"/>
      <c r="I1115" s="28"/>
      <c r="J1115" s="28"/>
      <c r="K1115" s="28"/>
      <c r="L1115" s="28"/>
      <c r="M1115" s="28"/>
      <c r="N1115" s="28"/>
      <c r="O1115" s="28"/>
      <c r="P1115" s="28"/>
      <c r="Q1115" s="28"/>
      <c r="R1115" s="28"/>
      <c r="S1115" s="28"/>
      <c r="T1115" s="28"/>
      <c r="U1115" s="28"/>
    </row>
    <row r="1116" spans="1:21" ht="11.25" customHeight="1" x14ac:dyDescent="0.2">
      <c r="A1116" s="28"/>
      <c r="B1116" s="28"/>
      <c r="C1116" s="28"/>
      <c r="D1116" s="31"/>
      <c r="E1116" s="28"/>
      <c r="F1116" s="28"/>
      <c r="G1116" s="28"/>
      <c r="H1116" s="28"/>
      <c r="I1116" s="28"/>
      <c r="J1116" s="28"/>
      <c r="K1116" s="28"/>
      <c r="L1116" s="28"/>
      <c r="M1116" s="28"/>
      <c r="N1116" s="28"/>
      <c r="O1116" s="28"/>
      <c r="P1116" s="28"/>
      <c r="Q1116" s="28"/>
      <c r="R1116" s="28"/>
      <c r="S1116" s="28"/>
      <c r="T1116" s="28"/>
      <c r="U1116" s="28"/>
    </row>
    <row r="1117" spans="1:21" ht="11.25" customHeight="1" x14ac:dyDescent="0.2">
      <c r="A1117" s="28"/>
      <c r="B1117" s="28"/>
      <c r="C1117" s="28"/>
      <c r="D1117" s="31"/>
      <c r="E1117" s="28"/>
      <c r="F1117" s="28"/>
      <c r="G1117" s="28"/>
      <c r="H1117" s="28"/>
      <c r="I1117" s="28"/>
      <c r="J1117" s="28"/>
      <c r="K1117" s="28"/>
      <c r="L1117" s="28"/>
      <c r="M1117" s="28"/>
      <c r="N1117" s="28"/>
      <c r="O1117" s="28"/>
      <c r="P1117" s="28"/>
      <c r="Q1117" s="28"/>
      <c r="R1117" s="28"/>
      <c r="S1117" s="28"/>
      <c r="T1117" s="28"/>
      <c r="U1117" s="28"/>
    </row>
    <row r="1118" spans="1:21" ht="11.25" customHeight="1" x14ac:dyDescent="0.2">
      <c r="A1118" s="28"/>
      <c r="B1118" s="28"/>
      <c r="C1118" s="28"/>
      <c r="D1118" s="31"/>
      <c r="E1118" s="28"/>
      <c r="F1118" s="28"/>
      <c r="G1118" s="28"/>
      <c r="H1118" s="28"/>
      <c r="I1118" s="28"/>
      <c r="J1118" s="28"/>
      <c r="K1118" s="28"/>
      <c r="L1118" s="28"/>
      <c r="M1118" s="28"/>
      <c r="N1118" s="28"/>
      <c r="O1118" s="28"/>
      <c r="P1118" s="28"/>
      <c r="Q1118" s="28"/>
      <c r="R1118" s="28"/>
      <c r="S1118" s="28"/>
      <c r="T1118" s="28"/>
      <c r="U1118" s="28"/>
    </row>
    <row r="1119" spans="1:21" ht="11.25" customHeight="1" x14ac:dyDescent="0.2">
      <c r="A1119" s="28"/>
      <c r="B1119" s="28"/>
      <c r="C1119" s="28"/>
      <c r="D1119" s="31"/>
      <c r="E1119" s="28"/>
      <c r="F1119" s="28"/>
      <c r="G1119" s="28"/>
      <c r="H1119" s="28"/>
      <c r="I1119" s="28"/>
      <c r="J1119" s="28"/>
      <c r="K1119" s="28"/>
      <c r="L1119" s="28"/>
      <c r="M1119" s="28"/>
      <c r="N1119" s="28"/>
      <c r="O1119" s="28"/>
      <c r="P1119" s="28"/>
      <c r="Q1119" s="28"/>
      <c r="R1119" s="28"/>
      <c r="S1119" s="28"/>
      <c r="T1119" s="28"/>
      <c r="U1119" s="28"/>
    </row>
    <row r="1120" spans="1:21" ht="11.25" customHeight="1" x14ac:dyDescent="0.2">
      <c r="A1120" s="28"/>
      <c r="B1120" s="28"/>
      <c r="C1120" s="28"/>
      <c r="D1120" s="31"/>
      <c r="E1120" s="28"/>
      <c r="F1120" s="28"/>
      <c r="G1120" s="28"/>
      <c r="H1120" s="28"/>
      <c r="I1120" s="28"/>
      <c r="J1120" s="28"/>
      <c r="K1120" s="28"/>
      <c r="L1120" s="28"/>
      <c r="M1120" s="28"/>
      <c r="N1120" s="28"/>
      <c r="O1120" s="28"/>
      <c r="P1120" s="28"/>
      <c r="Q1120" s="28"/>
      <c r="R1120" s="28"/>
      <c r="S1120" s="28"/>
      <c r="T1120" s="28"/>
      <c r="U1120" s="28"/>
    </row>
    <row r="1121" spans="1:21" ht="11.25" customHeight="1" x14ac:dyDescent="0.2">
      <c r="A1121" s="28"/>
      <c r="B1121" s="28"/>
      <c r="C1121" s="28"/>
      <c r="D1121" s="31"/>
      <c r="E1121" s="28"/>
      <c r="F1121" s="28"/>
      <c r="G1121" s="28"/>
      <c r="H1121" s="28"/>
      <c r="I1121" s="28"/>
      <c r="J1121" s="28"/>
      <c r="K1121" s="28"/>
      <c r="L1121" s="28"/>
      <c r="M1121" s="28"/>
      <c r="N1121" s="28"/>
      <c r="O1121" s="28"/>
      <c r="P1121" s="28"/>
      <c r="Q1121" s="28"/>
      <c r="R1121" s="28"/>
      <c r="S1121" s="28"/>
      <c r="T1121" s="28"/>
      <c r="U1121" s="28"/>
    </row>
    <row r="1122" spans="1:21" ht="11.25" customHeight="1" x14ac:dyDescent="0.2">
      <c r="A1122" s="28"/>
      <c r="B1122" s="28"/>
      <c r="C1122" s="28"/>
      <c r="D1122" s="31"/>
      <c r="E1122" s="28"/>
      <c r="F1122" s="28"/>
      <c r="G1122" s="28"/>
      <c r="H1122" s="28"/>
      <c r="I1122" s="28"/>
      <c r="J1122" s="28"/>
      <c r="K1122" s="28"/>
      <c r="L1122" s="28"/>
      <c r="M1122" s="28"/>
      <c r="N1122" s="28"/>
      <c r="O1122" s="28"/>
      <c r="P1122" s="28"/>
      <c r="Q1122" s="28"/>
      <c r="R1122" s="28"/>
      <c r="S1122" s="28"/>
      <c r="T1122" s="28"/>
      <c r="U1122" s="28"/>
    </row>
    <row r="1123" spans="1:21" ht="11.25" customHeight="1" x14ac:dyDescent="0.2">
      <c r="A1123" s="28"/>
      <c r="B1123" s="28"/>
      <c r="C1123" s="28"/>
      <c r="D1123" s="31"/>
      <c r="E1123" s="28"/>
      <c r="F1123" s="28"/>
      <c r="G1123" s="28"/>
      <c r="H1123" s="28"/>
      <c r="I1123" s="28"/>
      <c r="J1123" s="28"/>
      <c r="K1123" s="28"/>
      <c r="L1123" s="28"/>
      <c r="M1123" s="28"/>
      <c r="N1123" s="28"/>
      <c r="O1123" s="28"/>
      <c r="P1123" s="28"/>
      <c r="Q1123" s="28"/>
      <c r="R1123" s="28"/>
      <c r="S1123" s="28"/>
      <c r="T1123" s="28"/>
      <c r="U1123" s="28"/>
    </row>
    <row r="1124" spans="1:21" ht="11.25" customHeight="1" x14ac:dyDescent="0.2">
      <c r="A1124" s="28"/>
      <c r="B1124" s="28"/>
      <c r="C1124" s="28"/>
      <c r="D1124" s="31"/>
      <c r="E1124" s="28"/>
      <c r="F1124" s="28"/>
      <c r="G1124" s="28"/>
      <c r="H1124" s="28"/>
      <c r="I1124" s="28"/>
      <c r="J1124" s="28"/>
      <c r="K1124" s="28"/>
      <c r="L1124" s="28"/>
      <c r="M1124" s="28"/>
      <c r="N1124" s="28"/>
      <c r="O1124" s="28"/>
      <c r="P1124" s="28"/>
      <c r="Q1124" s="28"/>
      <c r="R1124" s="28"/>
      <c r="S1124" s="28"/>
      <c r="T1124" s="28"/>
      <c r="U1124" s="28"/>
    </row>
    <row r="1125" spans="1:21" ht="11.25" customHeight="1" x14ac:dyDescent="0.2">
      <c r="A1125" s="28"/>
      <c r="B1125" s="28"/>
      <c r="C1125" s="28"/>
      <c r="D1125" s="31"/>
      <c r="E1125" s="28"/>
      <c r="F1125" s="28"/>
      <c r="G1125" s="28"/>
      <c r="H1125" s="28"/>
      <c r="I1125" s="28"/>
      <c r="J1125" s="28"/>
      <c r="K1125" s="28"/>
      <c r="L1125" s="28"/>
      <c r="M1125" s="28"/>
      <c r="N1125" s="28"/>
      <c r="O1125" s="28"/>
      <c r="P1125" s="28"/>
      <c r="Q1125" s="28"/>
      <c r="R1125" s="28"/>
      <c r="S1125" s="28"/>
      <c r="T1125" s="28"/>
      <c r="U1125" s="28"/>
    </row>
    <row r="1126" spans="1:21" ht="11.25" customHeight="1" x14ac:dyDescent="0.2">
      <c r="A1126" s="28"/>
      <c r="B1126" s="28"/>
      <c r="C1126" s="28"/>
      <c r="D1126" s="31"/>
      <c r="E1126" s="28"/>
      <c r="F1126" s="28"/>
      <c r="G1126" s="28"/>
      <c r="H1126" s="28"/>
      <c r="I1126" s="28"/>
      <c r="J1126" s="28"/>
      <c r="K1126" s="28"/>
      <c r="L1126" s="28"/>
      <c r="M1126" s="28"/>
      <c r="N1126" s="28"/>
      <c r="O1126" s="28"/>
      <c r="P1126" s="28"/>
      <c r="Q1126" s="28"/>
      <c r="R1126" s="28"/>
      <c r="S1126" s="28"/>
      <c r="T1126" s="28"/>
      <c r="U1126" s="28"/>
    </row>
    <row r="1127" spans="1:21" ht="11.25" customHeight="1" x14ac:dyDescent="0.2">
      <c r="A1127" s="28"/>
      <c r="B1127" s="28"/>
      <c r="C1127" s="28"/>
      <c r="D1127" s="31"/>
      <c r="E1127" s="28"/>
      <c r="F1127" s="28"/>
      <c r="G1127" s="28"/>
      <c r="H1127" s="28"/>
      <c r="I1127" s="28"/>
      <c r="J1127" s="28"/>
      <c r="K1127" s="28"/>
      <c r="L1127" s="28"/>
      <c r="M1127" s="28"/>
      <c r="N1127" s="28"/>
      <c r="O1127" s="28"/>
      <c r="P1127" s="28"/>
      <c r="Q1127" s="28"/>
      <c r="R1127" s="28"/>
      <c r="S1127" s="28"/>
      <c r="T1127" s="28"/>
      <c r="U1127" s="28"/>
    </row>
    <row r="1128" spans="1:21" ht="11.25" customHeight="1" x14ac:dyDescent="0.2">
      <c r="A1128" s="28"/>
      <c r="B1128" s="28"/>
      <c r="C1128" s="28"/>
      <c r="D1128" s="31"/>
      <c r="E1128" s="28"/>
      <c r="F1128" s="28"/>
      <c r="G1128" s="28"/>
      <c r="H1128" s="28"/>
      <c r="I1128" s="28"/>
      <c r="J1128" s="28"/>
      <c r="K1128" s="28"/>
      <c r="L1128" s="28"/>
      <c r="M1128" s="28"/>
      <c r="N1128" s="28"/>
      <c r="O1128" s="28"/>
      <c r="P1128" s="28"/>
      <c r="Q1128" s="28"/>
      <c r="R1128" s="28"/>
      <c r="S1128" s="28"/>
      <c r="T1128" s="28"/>
      <c r="U1128" s="28"/>
    </row>
    <row r="1129" spans="1:21" ht="11.25" customHeight="1" x14ac:dyDescent="0.2">
      <c r="A1129" s="28"/>
      <c r="B1129" s="28"/>
      <c r="C1129" s="28"/>
      <c r="D1129" s="31"/>
      <c r="E1129" s="28"/>
      <c r="F1129" s="28"/>
      <c r="G1129" s="28"/>
      <c r="H1129" s="28"/>
      <c r="I1129" s="28"/>
      <c r="J1129" s="28"/>
      <c r="K1129" s="28"/>
      <c r="L1129" s="28"/>
      <c r="M1129" s="28"/>
      <c r="N1129" s="28"/>
      <c r="O1129" s="28"/>
      <c r="P1129" s="28"/>
      <c r="Q1129" s="28"/>
      <c r="R1129" s="28"/>
      <c r="S1129" s="28"/>
      <c r="T1129" s="28"/>
      <c r="U1129" s="28"/>
    </row>
    <row r="1130" spans="1:21" ht="11.25" customHeight="1" x14ac:dyDescent="0.2">
      <c r="A1130" s="28"/>
      <c r="B1130" s="28"/>
      <c r="C1130" s="28"/>
      <c r="D1130" s="31"/>
      <c r="E1130" s="28"/>
      <c r="F1130" s="28"/>
      <c r="G1130" s="28"/>
      <c r="H1130" s="28"/>
      <c r="I1130" s="28"/>
      <c r="J1130" s="28"/>
      <c r="K1130" s="28"/>
      <c r="L1130" s="28"/>
      <c r="M1130" s="28"/>
      <c r="N1130" s="28"/>
      <c r="O1130" s="28"/>
      <c r="P1130" s="28"/>
      <c r="Q1130" s="28"/>
      <c r="R1130" s="28"/>
      <c r="S1130" s="28"/>
      <c r="T1130" s="28"/>
      <c r="U1130" s="28"/>
    </row>
    <row r="1131" spans="1:21" ht="11.25" customHeight="1" x14ac:dyDescent="0.2">
      <c r="A1131" s="28"/>
      <c r="B1131" s="28"/>
      <c r="C1131" s="28"/>
      <c r="D1131" s="31"/>
      <c r="E1131" s="28"/>
      <c r="F1131" s="28"/>
      <c r="G1131" s="28"/>
      <c r="H1131" s="28"/>
      <c r="I1131" s="28"/>
      <c r="J1131" s="28"/>
      <c r="K1131" s="28"/>
      <c r="L1131" s="28"/>
      <c r="M1131" s="28"/>
      <c r="N1131" s="28"/>
      <c r="O1131" s="28"/>
      <c r="P1131" s="28"/>
      <c r="Q1131" s="28"/>
      <c r="R1131" s="28"/>
      <c r="S1131" s="28"/>
      <c r="T1131" s="28"/>
      <c r="U1131" s="28"/>
    </row>
    <row r="1132" spans="1:21" ht="11.25" customHeight="1" x14ac:dyDescent="0.2">
      <c r="A1132" s="28"/>
      <c r="B1132" s="28"/>
      <c r="C1132" s="28"/>
      <c r="D1132" s="31"/>
      <c r="E1132" s="28"/>
      <c r="F1132" s="28"/>
      <c r="G1132" s="28"/>
      <c r="H1132" s="28"/>
      <c r="I1132" s="28"/>
      <c r="J1132" s="28"/>
      <c r="K1132" s="28"/>
      <c r="L1132" s="28"/>
      <c r="M1132" s="28"/>
      <c r="N1132" s="28"/>
      <c r="O1132" s="28"/>
      <c r="P1132" s="28"/>
      <c r="Q1132" s="28"/>
      <c r="R1132" s="28"/>
      <c r="S1132" s="28"/>
      <c r="T1132" s="28"/>
      <c r="U1132" s="28"/>
    </row>
    <row r="1133" spans="1:21" ht="11.25" customHeight="1" x14ac:dyDescent="0.2">
      <c r="A1133" s="28"/>
      <c r="B1133" s="28"/>
      <c r="C1133" s="28"/>
      <c r="D1133" s="31"/>
      <c r="E1133" s="28"/>
      <c r="F1133" s="28"/>
      <c r="G1133" s="28"/>
      <c r="H1133" s="28"/>
      <c r="I1133" s="28"/>
      <c r="J1133" s="28"/>
      <c r="K1133" s="28"/>
      <c r="L1133" s="28"/>
      <c r="M1133" s="28"/>
      <c r="N1133" s="28"/>
      <c r="O1133" s="28"/>
      <c r="P1133" s="28"/>
      <c r="Q1133" s="28"/>
      <c r="R1133" s="28"/>
      <c r="S1133" s="28"/>
      <c r="T1133" s="28"/>
      <c r="U1133" s="28"/>
    </row>
    <row r="1134" spans="1:21" ht="11.25" customHeight="1" x14ac:dyDescent="0.2">
      <c r="A1134" s="28"/>
      <c r="B1134" s="28"/>
      <c r="C1134" s="28"/>
      <c r="D1134" s="31"/>
      <c r="E1134" s="28"/>
      <c r="F1134" s="28"/>
      <c r="G1134" s="28"/>
      <c r="H1134" s="28"/>
      <c r="I1134" s="28"/>
      <c r="J1134" s="28"/>
      <c r="K1134" s="28"/>
      <c r="L1134" s="28"/>
      <c r="M1134" s="28"/>
      <c r="N1134" s="28"/>
      <c r="O1134" s="28"/>
      <c r="P1134" s="28"/>
      <c r="Q1134" s="28"/>
      <c r="R1134" s="28"/>
      <c r="S1134" s="28"/>
      <c r="T1134" s="28"/>
      <c r="U1134" s="28"/>
    </row>
    <row r="1135" spans="1:21" ht="11.25" customHeight="1" x14ac:dyDescent="0.2">
      <c r="A1135" s="28"/>
      <c r="B1135" s="28"/>
      <c r="C1135" s="28"/>
      <c r="D1135" s="31"/>
      <c r="E1135" s="28"/>
      <c r="F1135" s="28"/>
      <c r="G1135" s="28"/>
      <c r="H1135" s="28"/>
      <c r="I1135" s="28"/>
      <c r="J1135" s="28"/>
      <c r="K1135" s="28"/>
      <c r="L1135" s="28"/>
      <c r="M1135" s="28"/>
      <c r="N1135" s="28"/>
      <c r="O1135" s="28"/>
      <c r="P1135" s="28"/>
      <c r="Q1135" s="28"/>
      <c r="R1135" s="28"/>
      <c r="S1135" s="28"/>
      <c r="T1135" s="28"/>
      <c r="U1135" s="28"/>
    </row>
    <row r="1136" spans="1:21" ht="11.25" customHeight="1" x14ac:dyDescent="0.2">
      <c r="A1136" s="28"/>
      <c r="B1136" s="28"/>
      <c r="C1136" s="28"/>
      <c r="D1136" s="31"/>
      <c r="E1136" s="28"/>
      <c r="F1136" s="28"/>
      <c r="G1136" s="28"/>
      <c r="H1136" s="28"/>
      <c r="I1136" s="28"/>
      <c r="J1136" s="28"/>
      <c r="K1136" s="28"/>
      <c r="L1136" s="28"/>
      <c r="M1136" s="28"/>
      <c r="N1136" s="28"/>
      <c r="O1136" s="28"/>
      <c r="P1136" s="28"/>
      <c r="Q1136" s="28"/>
      <c r="R1136" s="28"/>
      <c r="S1136" s="28"/>
      <c r="T1136" s="28"/>
      <c r="U1136" s="28"/>
    </row>
    <row r="1137" spans="1:21" ht="11.25" customHeight="1" x14ac:dyDescent="0.2">
      <c r="A1137" s="28"/>
      <c r="B1137" s="28"/>
      <c r="C1137" s="28"/>
      <c r="D1137" s="31"/>
      <c r="E1137" s="28"/>
      <c r="F1137" s="28"/>
      <c r="G1137" s="28"/>
      <c r="H1137" s="28"/>
      <c r="I1137" s="28"/>
      <c r="J1137" s="28"/>
      <c r="K1137" s="28"/>
      <c r="L1137" s="28"/>
      <c r="M1137" s="28"/>
      <c r="N1137" s="28"/>
      <c r="O1137" s="28"/>
      <c r="P1137" s="28"/>
      <c r="Q1137" s="28"/>
      <c r="R1137" s="28"/>
      <c r="S1137" s="28"/>
      <c r="T1137" s="28"/>
      <c r="U1137" s="28"/>
    </row>
    <row r="1138" spans="1:21" ht="11.25" customHeight="1" x14ac:dyDescent="0.2">
      <c r="A1138" s="28"/>
      <c r="B1138" s="28"/>
      <c r="C1138" s="28"/>
      <c r="D1138" s="31"/>
      <c r="E1138" s="28"/>
      <c r="F1138" s="28"/>
      <c r="G1138" s="28"/>
      <c r="H1138" s="28"/>
      <c r="I1138" s="28"/>
      <c r="J1138" s="28"/>
      <c r="K1138" s="28"/>
      <c r="L1138" s="28"/>
      <c r="M1138" s="28"/>
      <c r="N1138" s="28"/>
      <c r="O1138" s="28"/>
      <c r="P1138" s="28"/>
      <c r="Q1138" s="28"/>
      <c r="R1138" s="28"/>
      <c r="S1138" s="28"/>
      <c r="T1138" s="28"/>
      <c r="U1138" s="28"/>
    </row>
    <row r="1139" spans="1:21" ht="11.25" customHeight="1" x14ac:dyDescent="0.2">
      <c r="A1139" s="28"/>
      <c r="B1139" s="28"/>
      <c r="C1139" s="28"/>
      <c r="D1139" s="31"/>
      <c r="E1139" s="28"/>
      <c r="F1139" s="28"/>
      <c r="G1139" s="28"/>
      <c r="H1139" s="28"/>
      <c r="I1139" s="28"/>
      <c r="J1139" s="28"/>
      <c r="K1139" s="28"/>
      <c r="L1139" s="28"/>
      <c r="M1139" s="28"/>
      <c r="N1139" s="28"/>
      <c r="O1139" s="28"/>
      <c r="P1139" s="28"/>
      <c r="Q1139" s="28"/>
      <c r="R1139" s="28"/>
      <c r="S1139" s="28"/>
      <c r="T1139" s="28"/>
      <c r="U1139" s="28"/>
    </row>
    <row r="1140" spans="1:21" ht="11.25" customHeight="1" x14ac:dyDescent="0.2">
      <c r="A1140" s="28"/>
      <c r="B1140" s="28"/>
      <c r="C1140" s="28"/>
      <c r="D1140" s="31"/>
      <c r="E1140" s="28"/>
      <c r="F1140" s="28"/>
      <c r="G1140" s="28"/>
      <c r="H1140" s="28"/>
      <c r="I1140" s="28"/>
      <c r="J1140" s="28"/>
      <c r="K1140" s="28"/>
      <c r="L1140" s="28"/>
      <c r="M1140" s="28"/>
      <c r="N1140" s="28"/>
      <c r="O1140" s="28"/>
      <c r="P1140" s="28"/>
      <c r="Q1140" s="28"/>
      <c r="R1140" s="28"/>
      <c r="S1140" s="28"/>
      <c r="T1140" s="28"/>
      <c r="U1140" s="28"/>
    </row>
    <row r="1141" spans="1:21" ht="11.25" customHeight="1" x14ac:dyDescent="0.2">
      <c r="A1141" s="28"/>
      <c r="B1141" s="28"/>
      <c r="C1141" s="28"/>
      <c r="D1141" s="31"/>
      <c r="E1141" s="28"/>
      <c r="F1141" s="28"/>
      <c r="G1141" s="28"/>
      <c r="H1141" s="28"/>
      <c r="I1141" s="28"/>
      <c r="J1141" s="28"/>
      <c r="K1141" s="28"/>
      <c r="L1141" s="28"/>
      <c r="M1141" s="28"/>
      <c r="N1141" s="28"/>
      <c r="O1141" s="28"/>
      <c r="P1141" s="28"/>
      <c r="Q1141" s="28"/>
      <c r="R1141" s="28"/>
      <c r="S1141" s="28"/>
      <c r="T1141" s="28"/>
      <c r="U1141" s="28"/>
    </row>
    <row r="1142" spans="1:21" ht="11.25" customHeight="1" x14ac:dyDescent="0.2">
      <c r="A1142" s="28"/>
      <c r="B1142" s="28"/>
      <c r="C1142" s="28"/>
      <c r="D1142" s="31"/>
      <c r="E1142" s="28"/>
      <c r="F1142" s="28"/>
      <c r="G1142" s="28"/>
      <c r="H1142" s="28"/>
      <c r="I1142" s="28"/>
      <c r="J1142" s="28"/>
      <c r="K1142" s="28"/>
      <c r="L1142" s="28"/>
      <c r="M1142" s="28"/>
      <c r="N1142" s="28"/>
      <c r="O1142" s="28"/>
      <c r="P1142" s="28"/>
      <c r="Q1142" s="28"/>
      <c r="R1142" s="28"/>
      <c r="S1142" s="28"/>
      <c r="T1142" s="28"/>
      <c r="U1142" s="28"/>
    </row>
    <row r="1143" spans="1:21" ht="11.25" customHeight="1" x14ac:dyDescent="0.2">
      <c r="A1143" s="28"/>
      <c r="B1143" s="28"/>
      <c r="C1143" s="28"/>
      <c r="D1143" s="31"/>
      <c r="E1143" s="28"/>
      <c r="F1143" s="28"/>
      <c r="G1143" s="28"/>
      <c r="H1143" s="28"/>
      <c r="I1143" s="28"/>
      <c r="J1143" s="28"/>
      <c r="K1143" s="28"/>
      <c r="L1143" s="28"/>
      <c r="M1143" s="28"/>
      <c r="N1143" s="28"/>
      <c r="O1143" s="28"/>
      <c r="P1143" s="28"/>
      <c r="Q1143" s="28"/>
      <c r="R1143" s="28"/>
      <c r="S1143" s="28"/>
      <c r="T1143" s="28"/>
      <c r="U1143" s="28"/>
    </row>
    <row r="1144" spans="1:21" ht="11.25" customHeight="1" x14ac:dyDescent="0.2">
      <c r="A1144" s="28"/>
      <c r="B1144" s="28"/>
      <c r="C1144" s="28"/>
      <c r="D1144" s="31"/>
      <c r="E1144" s="28"/>
      <c r="F1144" s="28"/>
      <c r="G1144" s="28"/>
      <c r="H1144" s="28"/>
      <c r="I1144" s="28"/>
      <c r="J1144" s="28"/>
      <c r="K1144" s="28"/>
      <c r="L1144" s="28"/>
      <c r="M1144" s="28"/>
      <c r="N1144" s="28"/>
      <c r="O1144" s="28"/>
      <c r="P1144" s="28"/>
      <c r="Q1144" s="28"/>
      <c r="R1144" s="28"/>
      <c r="S1144" s="28"/>
      <c r="T1144" s="28"/>
      <c r="U1144" s="28"/>
    </row>
    <row r="1145" spans="1:21" ht="11.25" customHeight="1" x14ac:dyDescent="0.2">
      <c r="A1145" s="28"/>
      <c r="B1145" s="28"/>
      <c r="C1145" s="28"/>
      <c r="D1145" s="31"/>
      <c r="E1145" s="28"/>
      <c r="F1145" s="28"/>
      <c r="G1145" s="28"/>
      <c r="H1145" s="28"/>
      <c r="I1145" s="28"/>
      <c r="J1145" s="28"/>
      <c r="K1145" s="28"/>
      <c r="L1145" s="28"/>
      <c r="M1145" s="28"/>
      <c r="N1145" s="28"/>
      <c r="O1145" s="28"/>
      <c r="P1145" s="28"/>
      <c r="Q1145" s="28"/>
      <c r="R1145" s="28"/>
      <c r="S1145" s="28"/>
      <c r="T1145" s="28"/>
      <c r="U1145" s="28"/>
    </row>
    <row r="1146" spans="1:21" ht="11.25" customHeight="1" x14ac:dyDescent="0.2">
      <c r="A1146" s="28"/>
      <c r="B1146" s="28"/>
      <c r="C1146" s="28"/>
      <c r="D1146" s="31"/>
      <c r="E1146" s="28"/>
      <c r="F1146" s="28"/>
      <c r="G1146" s="28"/>
      <c r="H1146" s="28"/>
      <c r="I1146" s="28"/>
      <c r="J1146" s="28"/>
      <c r="K1146" s="28"/>
      <c r="L1146" s="28"/>
      <c r="M1146" s="28"/>
      <c r="N1146" s="28"/>
      <c r="O1146" s="28"/>
      <c r="P1146" s="28"/>
      <c r="Q1146" s="28"/>
      <c r="R1146" s="28"/>
      <c r="S1146" s="28"/>
      <c r="T1146" s="28"/>
      <c r="U1146" s="28"/>
    </row>
    <row r="1147" spans="1:21" ht="11.25" customHeight="1" x14ac:dyDescent="0.2">
      <c r="A1147" s="28"/>
      <c r="B1147" s="28"/>
      <c r="C1147" s="28"/>
      <c r="D1147" s="31"/>
      <c r="E1147" s="28"/>
      <c r="F1147" s="28"/>
      <c r="G1147" s="28"/>
      <c r="H1147" s="28"/>
      <c r="I1147" s="28"/>
      <c r="J1147" s="28"/>
      <c r="K1147" s="28"/>
      <c r="L1147" s="28"/>
      <c r="M1147" s="28"/>
      <c r="N1147" s="28"/>
      <c r="O1147" s="28"/>
      <c r="P1147" s="28"/>
      <c r="Q1147" s="28"/>
      <c r="R1147" s="28"/>
      <c r="S1147" s="28"/>
      <c r="T1147" s="28"/>
      <c r="U1147" s="28"/>
    </row>
    <row r="1148" spans="1:21" ht="11.25" customHeight="1" x14ac:dyDescent="0.2">
      <c r="A1148" s="28"/>
      <c r="B1148" s="28"/>
      <c r="C1148" s="28"/>
      <c r="D1148" s="31"/>
      <c r="E1148" s="28"/>
      <c r="F1148" s="28"/>
      <c r="G1148" s="28"/>
      <c r="H1148" s="28"/>
      <c r="I1148" s="28"/>
      <c r="J1148" s="28"/>
      <c r="K1148" s="28"/>
      <c r="L1148" s="28"/>
      <c r="M1148" s="28"/>
      <c r="N1148" s="28"/>
      <c r="O1148" s="28"/>
      <c r="P1148" s="28"/>
      <c r="Q1148" s="28"/>
      <c r="R1148" s="28"/>
      <c r="S1148" s="28"/>
      <c r="T1148" s="28"/>
      <c r="U1148" s="28"/>
    </row>
    <row r="1149" spans="1:21" ht="11.25" customHeight="1" x14ac:dyDescent="0.2">
      <c r="A1149" s="28"/>
      <c r="B1149" s="28"/>
      <c r="C1149" s="28"/>
      <c r="D1149" s="31"/>
      <c r="E1149" s="28"/>
      <c r="F1149" s="28"/>
      <c r="G1149" s="28"/>
      <c r="H1149" s="28"/>
      <c r="I1149" s="28"/>
      <c r="J1149" s="28"/>
      <c r="K1149" s="28"/>
      <c r="L1149" s="28"/>
      <c r="M1149" s="28"/>
      <c r="N1149" s="28"/>
      <c r="O1149" s="28"/>
      <c r="P1149" s="28"/>
      <c r="Q1149" s="28"/>
      <c r="R1149" s="28"/>
      <c r="S1149" s="28"/>
      <c r="T1149" s="28"/>
      <c r="U1149" s="28"/>
    </row>
    <row r="1150" spans="1:21" ht="11.25" customHeight="1" x14ac:dyDescent="0.2">
      <c r="A1150" s="28"/>
      <c r="B1150" s="28"/>
      <c r="C1150" s="28"/>
      <c r="D1150" s="31"/>
      <c r="E1150" s="28"/>
      <c r="F1150" s="28"/>
      <c r="G1150" s="28"/>
      <c r="H1150" s="28"/>
      <c r="I1150" s="28"/>
      <c r="J1150" s="28"/>
      <c r="K1150" s="28"/>
      <c r="L1150" s="28"/>
      <c r="M1150" s="28"/>
      <c r="N1150" s="28"/>
      <c r="O1150" s="28"/>
      <c r="P1150" s="28"/>
      <c r="Q1150" s="28"/>
      <c r="R1150" s="28"/>
      <c r="S1150" s="28"/>
      <c r="T1150" s="28"/>
      <c r="U1150" s="28"/>
    </row>
    <row r="1151" spans="1:21" ht="11.25" customHeight="1" x14ac:dyDescent="0.2">
      <c r="A1151" s="28"/>
      <c r="B1151" s="28"/>
      <c r="C1151" s="28"/>
      <c r="D1151" s="31"/>
      <c r="E1151" s="28"/>
      <c r="F1151" s="28"/>
      <c r="G1151" s="28"/>
      <c r="H1151" s="28"/>
      <c r="I1151" s="28"/>
      <c r="J1151" s="28"/>
      <c r="K1151" s="28"/>
      <c r="L1151" s="28"/>
      <c r="M1151" s="28"/>
      <c r="N1151" s="28"/>
      <c r="O1151" s="28"/>
      <c r="P1151" s="28"/>
      <c r="Q1151" s="28"/>
      <c r="R1151" s="28"/>
      <c r="S1151" s="28"/>
      <c r="T1151" s="28"/>
      <c r="U1151" s="28"/>
    </row>
    <row r="1152" spans="1:21" ht="11.25" customHeight="1" x14ac:dyDescent="0.2">
      <c r="A1152" s="28"/>
      <c r="B1152" s="28"/>
      <c r="C1152" s="28"/>
      <c r="D1152" s="31"/>
      <c r="E1152" s="28"/>
      <c r="F1152" s="28"/>
      <c r="G1152" s="28"/>
      <c r="H1152" s="28"/>
      <c r="I1152" s="28"/>
      <c r="J1152" s="28"/>
      <c r="K1152" s="28"/>
      <c r="L1152" s="28"/>
      <c r="M1152" s="28"/>
      <c r="N1152" s="28"/>
      <c r="O1152" s="28"/>
      <c r="P1152" s="28"/>
      <c r="Q1152" s="28"/>
      <c r="R1152" s="28"/>
      <c r="S1152" s="28"/>
      <c r="T1152" s="28"/>
      <c r="U1152" s="28"/>
    </row>
    <row r="1153" spans="1:21" ht="11.25" customHeight="1" x14ac:dyDescent="0.2">
      <c r="A1153" s="28"/>
      <c r="B1153" s="28"/>
      <c r="C1153" s="28"/>
      <c r="D1153" s="31"/>
      <c r="E1153" s="28"/>
      <c r="F1153" s="28"/>
      <c r="G1153" s="28"/>
      <c r="H1153" s="28"/>
      <c r="I1153" s="28"/>
      <c r="J1153" s="28"/>
      <c r="K1153" s="28"/>
      <c r="L1153" s="28"/>
      <c r="M1153" s="28"/>
      <c r="N1153" s="28"/>
      <c r="O1153" s="28"/>
      <c r="P1153" s="28"/>
      <c r="Q1153" s="28"/>
      <c r="R1153" s="28"/>
      <c r="S1153" s="28"/>
      <c r="T1153" s="28"/>
      <c r="U1153" s="28"/>
    </row>
    <row r="1154" spans="1:21" ht="11.25" customHeight="1" x14ac:dyDescent="0.2">
      <c r="A1154" s="28"/>
      <c r="B1154" s="28"/>
      <c r="C1154" s="28"/>
      <c r="D1154" s="31"/>
      <c r="E1154" s="28"/>
      <c r="F1154" s="28"/>
      <c r="G1154" s="28"/>
      <c r="H1154" s="28"/>
      <c r="I1154" s="28"/>
      <c r="J1154" s="28"/>
      <c r="K1154" s="28"/>
      <c r="L1154" s="28"/>
      <c r="M1154" s="28"/>
      <c r="N1154" s="28"/>
      <c r="O1154" s="28"/>
      <c r="P1154" s="28"/>
      <c r="Q1154" s="28"/>
      <c r="R1154" s="28"/>
      <c r="S1154" s="28"/>
      <c r="T1154" s="28"/>
      <c r="U1154" s="28"/>
    </row>
    <row r="1155" spans="1:21" ht="11.25" customHeight="1" x14ac:dyDescent="0.2">
      <c r="A1155" s="28"/>
      <c r="B1155" s="28"/>
      <c r="C1155" s="28"/>
      <c r="D1155" s="31"/>
      <c r="E1155" s="28"/>
      <c r="F1155" s="28"/>
      <c r="G1155" s="28"/>
      <c r="H1155" s="28"/>
      <c r="I1155" s="28"/>
      <c r="J1155" s="28"/>
      <c r="K1155" s="28"/>
      <c r="L1155" s="28"/>
      <c r="M1155" s="28"/>
      <c r="N1155" s="28"/>
      <c r="O1155" s="28"/>
      <c r="P1155" s="28"/>
      <c r="Q1155" s="28"/>
      <c r="R1155" s="28"/>
      <c r="S1155" s="28"/>
      <c r="T1155" s="28"/>
      <c r="U1155" s="28"/>
    </row>
    <row r="1156" spans="1:21" ht="11.25" customHeight="1" x14ac:dyDescent="0.2">
      <c r="A1156" s="28"/>
      <c r="B1156" s="28"/>
      <c r="C1156" s="28"/>
      <c r="D1156" s="31"/>
      <c r="E1156" s="28"/>
      <c r="F1156" s="28"/>
      <c r="G1156" s="28"/>
      <c r="H1156" s="28"/>
      <c r="I1156" s="28"/>
      <c r="J1156" s="28"/>
      <c r="K1156" s="28"/>
      <c r="L1156" s="28"/>
      <c r="M1156" s="28"/>
      <c r="N1156" s="28"/>
      <c r="O1156" s="28"/>
      <c r="P1156" s="28"/>
      <c r="Q1156" s="28"/>
      <c r="R1156" s="28"/>
      <c r="S1156" s="28"/>
      <c r="T1156" s="28"/>
      <c r="U1156" s="28"/>
    </row>
    <row r="1157" spans="1:21" ht="11.25" customHeight="1" x14ac:dyDescent="0.2">
      <c r="A1157" s="28"/>
      <c r="B1157" s="28"/>
      <c r="C1157" s="28"/>
      <c r="D1157" s="31"/>
      <c r="E1157" s="28"/>
      <c r="F1157" s="28"/>
      <c r="G1157" s="28"/>
      <c r="H1157" s="28"/>
      <c r="I1157" s="28"/>
      <c r="J1157" s="28"/>
      <c r="K1157" s="28"/>
      <c r="L1157" s="28"/>
      <c r="M1157" s="28"/>
      <c r="N1157" s="28"/>
      <c r="O1157" s="28"/>
      <c r="P1157" s="28"/>
      <c r="Q1157" s="28"/>
      <c r="R1157" s="28"/>
      <c r="S1157" s="28"/>
      <c r="T1157" s="28"/>
      <c r="U1157" s="28"/>
    </row>
    <row r="1158" spans="1:21" ht="11.25" customHeight="1" x14ac:dyDescent="0.2">
      <c r="A1158" s="28"/>
      <c r="B1158" s="28"/>
      <c r="C1158" s="28"/>
      <c r="D1158" s="31"/>
      <c r="E1158" s="28"/>
      <c r="F1158" s="28"/>
      <c r="G1158" s="28"/>
      <c r="H1158" s="28"/>
      <c r="I1158" s="28"/>
      <c r="J1158" s="28"/>
      <c r="K1158" s="28"/>
      <c r="L1158" s="28"/>
      <c r="M1158" s="28"/>
      <c r="N1158" s="28"/>
      <c r="O1158" s="28"/>
      <c r="P1158" s="28"/>
      <c r="Q1158" s="28"/>
      <c r="R1158" s="28"/>
      <c r="S1158" s="28"/>
      <c r="T1158" s="28"/>
      <c r="U1158" s="28"/>
    </row>
    <row r="1159" spans="1:21" ht="11.25" customHeight="1" x14ac:dyDescent="0.2">
      <c r="A1159" s="28"/>
      <c r="B1159" s="28"/>
      <c r="C1159" s="28"/>
      <c r="D1159" s="31"/>
      <c r="E1159" s="28"/>
      <c r="F1159" s="28"/>
      <c r="G1159" s="28"/>
      <c r="H1159" s="28"/>
      <c r="I1159" s="28"/>
      <c r="J1159" s="28"/>
      <c r="K1159" s="28"/>
      <c r="L1159" s="28"/>
      <c r="M1159" s="28"/>
      <c r="N1159" s="28"/>
      <c r="O1159" s="28"/>
      <c r="P1159" s="28"/>
      <c r="Q1159" s="28"/>
      <c r="R1159" s="28"/>
      <c r="S1159" s="28"/>
      <c r="T1159" s="28"/>
      <c r="U1159" s="28"/>
    </row>
    <row r="1160" spans="1:21" ht="11.25" customHeight="1" x14ac:dyDescent="0.2">
      <c r="A1160" s="28"/>
      <c r="B1160" s="28"/>
      <c r="C1160" s="28"/>
      <c r="D1160" s="31"/>
      <c r="E1160" s="28"/>
      <c r="F1160" s="28"/>
      <c r="G1160" s="28"/>
      <c r="H1160" s="28"/>
      <c r="I1160" s="28"/>
      <c r="J1160" s="28"/>
      <c r="K1160" s="28"/>
      <c r="L1160" s="28"/>
      <c r="M1160" s="28"/>
      <c r="N1160" s="28"/>
      <c r="O1160" s="28"/>
      <c r="P1160" s="28"/>
      <c r="Q1160" s="28"/>
      <c r="R1160" s="28"/>
      <c r="S1160" s="28"/>
      <c r="T1160" s="28"/>
      <c r="U1160" s="28"/>
    </row>
    <row r="1161" spans="1:21" ht="11.25" customHeight="1" x14ac:dyDescent="0.2">
      <c r="A1161" s="28"/>
      <c r="B1161" s="28"/>
      <c r="C1161" s="28"/>
      <c r="D1161" s="31"/>
      <c r="E1161" s="28"/>
      <c r="F1161" s="28"/>
      <c r="G1161" s="28"/>
      <c r="H1161" s="28"/>
      <c r="I1161" s="28"/>
      <c r="J1161" s="28"/>
      <c r="K1161" s="28"/>
      <c r="L1161" s="28"/>
      <c r="M1161" s="28"/>
      <c r="N1161" s="28"/>
      <c r="O1161" s="28"/>
      <c r="P1161" s="28"/>
      <c r="Q1161" s="28"/>
      <c r="R1161" s="28"/>
      <c r="S1161" s="28"/>
      <c r="T1161" s="28"/>
      <c r="U1161" s="28"/>
    </row>
    <row r="1162" spans="1:21" ht="11.25" customHeight="1" x14ac:dyDescent="0.2">
      <c r="A1162" s="28"/>
      <c r="B1162" s="28"/>
      <c r="C1162" s="28"/>
      <c r="D1162" s="31"/>
      <c r="E1162" s="28"/>
      <c r="F1162" s="28"/>
      <c r="G1162" s="28"/>
      <c r="H1162" s="28"/>
      <c r="I1162" s="28"/>
      <c r="J1162" s="28"/>
      <c r="K1162" s="28"/>
      <c r="L1162" s="28"/>
      <c r="M1162" s="28"/>
      <c r="N1162" s="28"/>
      <c r="O1162" s="28"/>
      <c r="P1162" s="28"/>
      <c r="Q1162" s="28"/>
      <c r="R1162" s="28"/>
      <c r="S1162" s="28"/>
      <c r="T1162" s="28"/>
      <c r="U1162" s="28"/>
    </row>
    <row r="1163" spans="1:21" ht="11.25" customHeight="1" x14ac:dyDescent="0.2">
      <c r="A1163" s="28"/>
      <c r="B1163" s="28"/>
      <c r="C1163" s="28"/>
      <c r="D1163" s="31"/>
      <c r="E1163" s="28"/>
      <c r="F1163" s="28"/>
      <c r="G1163" s="28"/>
      <c r="H1163" s="28"/>
      <c r="I1163" s="28"/>
      <c r="J1163" s="28"/>
      <c r="K1163" s="28"/>
      <c r="L1163" s="28"/>
      <c r="M1163" s="28"/>
      <c r="N1163" s="28"/>
      <c r="O1163" s="28"/>
      <c r="P1163" s="28"/>
      <c r="Q1163" s="28"/>
      <c r="R1163" s="28"/>
      <c r="S1163" s="28"/>
      <c r="T1163" s="28"/>
      <c r="U1163" s="28"/>
    </row>
    <row r="1164" spans="1:21" ht="11.25" customHeight="1" x14ac:dyDescent="0.2">
      <c r="A1164" s="28"/>
      <c r="B1164" s="28"/>
      <c r="C1164" s="28"/>
      <c r="D1164" s="31"/>
      <c r="E1164" s="28"/>
      <c r="F1164" s="28"/>
      <c r="G1164" s="28"/>
      <c r="H1164" s="28"/>
      <c r="I1164" s="28"/>
      <c r="J1164" s="28"/>
      <c r="K1164" s="28"/>
      <c r="L1164" s="28"/>
      <c r="M1164" s="28"/>
      <c r="N1164" s="28"/>
      <c r="O1164" s="28"/>
      <c r="P1164" s="28"/>
      <c r="Q1164" s="28"/>
      <c r="R1164" s="28"/>
      <c r="S1164" s="28"/>
      <c r="T1164" s="28"/>
      <c r="U1164" s="28"/>
    </row>
    <row r="1165" spans="1:21" ht="11.25" customHeight="1" x14ac:dyDescent="0.2">
      <c r="A1165" s="28"/>
      <c r="B1165" s="28"/>
      <c r="C1165" s="28"/>
      <c r="D1165" s="31"/>
      <c r="E1165" s="28"/>
      <c r="F1165" s="28"/>
      <c r="G1165" s="28"/>
      <c r="H1165" s="28"/>
      <c r="I1165" s="28"/>
      <c r="J1165" s="28"/>
      <c r="K1165" s="28"/>
      <c r="L1165" s="28"/>
      <c r="M1165" s="28"/>
      <c r="N1165" s="28"/>
      <c r="O1165" s="28"/>
      <c r="P1165" s="28"/>
      <c r="Q1165" s="28"/>
      <c r="R1165" s="28"/>
      <c r="S1165" s="28"/>
      <c r="T1165" s="28"/>
      <c r="U1165" s="28"/>
    </row>
    <row r="1166" spans="1:21" ht="11.25" customHeight="1" x14ac:dyDescent="0.2">
      <c r="A1166" s="28"/>
      <c r="B1166" s="28"/>
      <c r="C1166" s="28"/>
      <c r="D1166" s="31"/>
      <c r="E1166" s="28"/>
      <c r="F1166" s="28"/>
      <c r="G1166" s="28"/>
      <c r="H1166" s="28"/>
      <c r="I1166" s="28"/>
      <c r="J1166" s="28"/>
      <c r="K1166" s="28"/>
      <c r="L1166" s="28"/>
      <c r="M1166" s="28"/>
      <c r="N1166" s="28"/>
      <c r="O1166" s="28"/>
      <c r="P1166" s="28"/>
      <c r="Q1166" s="28"/>
      <c r="R1166" s="28"/>
      <c r="S1166" s="28"/>
      <c r="T1166" s="28"/>
      <c r="U1166" s="28"/>
    </row>
    <row r="1167" spans="1:21" ht="11.25" customHeight="1" x14ac:dyDescent="0.2">
      <c r="A1167" s="28"/>
      <c r="B1167" s="28"/>
      <c r="C1167" s="28"/>
      <c r="D1167" s="31"/>
      <c r="E1167" s="28"/>
      <c r="F1167" s="28"/>
      <c r="G1167" s="28"/>
      <c r="H1167" s="28"/>
      <c r="I1167" s="28"/>
      <c r="J1167" s="28"/>
      <c r="K1167" s="28"/>
      <c r="L1167" s="28"/>
      <c r="M1167" s="28"/>
      <c r="N1167" s="28"/>
      <c r="O1167" s="28"/>
      <c r="P1167" s="28"/>
      <c r="Q1167" s="28"/>
      <c r="R1167" s="28"/>
      <c r="S1167" s="28"/>
      <c r="T1167" s="28"/>
      <c r="U1167" s="28"/>
    </row>
    <row r="1168" spans="1:21" ht="11.25" customHeight="1" x14ac:dyDescent="0.2">
      <c r="A1168" s="28"/>
      <c r="B1168" s="28"/>
      <c r="C1168" s="28"/>
      <c r="D1168" s="31"/>
      <c r="E1168" s="28"/>
      <c r="F1168" s="28"/>
      <c r="G1168" s="28"/>
      <c r="H1168" s="28"/>
      <c r="I1168" s="28"/>
      <c r="J1168" s="28"/>
      <c r="K1168" s="28"/>
      <c r="L1168" s="28"/>
      <c r="M1168" s="28"/>
      <c r="N1168" s="28"/>
      <c r="O1168" s="28"/>
      <c r="P1168" s="28"/>
      <c r="Q1168" s="28"/>
      <c r="R1168" s="28"/>
      <c r="S1168" s="28"/>
      <c r="T1168" s="28"/>
      <c r="U1168" s="28"/>
    </row>
    <row r="1169" spans="1:21" ht="11.25" customHeight="1" x14ac:dyDescent="0.2">
      <c r="A1169" s="28"/>
      <c r="B1169" s="28"/>
      <c r="C1169" s="28"/>
      <c r="D1169" s="31"/>
      <c r="E1169" s="28"/>
      <c r="F1169" s="28"/>
      <c r="G1169" s="28"/>
      <c r="H1169" s="28"/>
      <c r="I1169" s="28"/>
      <c r="J1169" s="28"/>
      <c r="K1169" s="28"/>
      <c r="L1169" s="28"/>
      <c r="M1169" s="28"/>
      <c r="N1169" s="28"/>
      <c r="O1169" s="28"/>
      <c r="P1169" s="28"/>
      <c r="Q1169" s="28"/>
      <c r="R1169" s="28"/>
      <c r="S1169" s="28"/>
      <c r="T1169" s="28"/>
      <c r="U1169" s="28"/>
    </row>
    <row r="1170" spans="1:21" ht="11.25" customHeight="1" x14ac:dyDescent="0.2">
      <c r="A1170" s="28"/>
      <c r="B1170" s="28"/>
      <c r="C1170" s="28"/>
      <c r="D1170" s="31"/>
      <c r="E1170" s="28"/>
      <c r="F1170" s="28"/>
      <c r="G1170" s="28"/>
      <c r="H1170" s="28"/>
      <c r="I1170" s="28"/>
      <c r="J1170" s="28"/>
      <c r="K1170" s="28"/>
      <c r="L1170" s="28"/>
      <c r="M1170" s="28"/>
      <c r="N1170" s="28"/>
      <c r="O1170" s="28"/>
      <c r="P1170" s="28"/>
      <c r="Q1170" s="28"/>
      <c r="R1170" s="28"/>
      <c r="S1170" s="28"/>
      <c r="T1170" s="28"/>
      <c r="U1170" s="28"/>
    </row>
    <row r="1171" spans="1:21" ht="11.25" customHeight="1" x14ac:dyDescent="0.2">
      <c r="A1171" s="28"/>
      <c r="B1171" s="28"/>
      <c r="C1171" s="28"/>
      <c r="D1171" s="31"/>
      <c r="E1171" s="28"/>
      <c r="F1171" s="28"/>
      <c r="G1171" s="28"/>
      <c r="H1171" s="28"/>
      <c r="I1171" s="28"/>
      <c r="J1171" s="28"/>
      <c r="K1171" s="28"/>
      <c r="L1171" s="28"/>
      <c r="M1171" s="28"/>
      <c r="N1171" s="28"/>
      <c r="O1171" s="28"/>
      <c r="P1171" s="28"/>
      <c r="Q1171" s="28"/>
      <c r="R1171" s="28"/>
      <c r="S1171" s="28"/>
      <c r="T1171" s="28"/>
      <c r="U1171" s="28"/>
    </row>
    <row r="1172" spans="1:21" ht="11.25" customHeight="1" x14ac:dyDescent="0.2">
      <c r="A1172" s="28"/>
      <c r="B1172" s="28"/>
      <c r="C1172" s="28"/>
      <c r="D1172" s="31"/>
      <c r="E1172" s="28"/>
      <c r="F1172" s="28"/>
      <c r="G1172" s="28"/>
      <c r="H1172" s="28"/>
      <c r="I1172" s="28"/>
      <c r="J1172" s="28"/>
      <c r="K1172" s="28"/>
      <c r="L1172" s="28"/>
      <c r="M1172" s="28"/>
      <c r="N1172" s="28"/>
      <c r="O1172" s="28"/>
      <c r="P1172" s="28"/>
      <c r="Q1172" s="28"/>
      <c r="R1172" s="28"/>
      <c r="S1172" s="28"/>
      <c r="T1172" s="28"/>
      <c r="U1172" s="28"/>
    </row>
    <row r="1173" spans="1:21" ht="11.25" customHeight="1" x14ac:dyDescent="0.2">
      <c r="A1173" s="28"/>
      <c r="B1173" s="28"/>
      <c r="C1173" s="28"/>
      <c r="D1173" s="31"/>
      <c r="E1173" s="28"/>
      <c r="F1173" s="28"/>
      <c r="G1173" s="28"/>
      <c r="H1173" s="28"/>
      <c r="I1173" s="28"/>
      <c r="J1173" s="28"/>
      <c r="K1173" s="28"/>
      <c r="L1173" s="28"/>
      <c r="M1173" s="28"/>
      <c r="N1173" s="28"/>
      <c r="O1173" s="28"/>
      <c r="P1173" s="28"/>
      <c r="Q1173" s="28"/>
      <c r="R1173" s="28"/>
      <c r="S1173" s="28"/>
      <c r="T1173" s="28"/>
      <c r="U1173" s="28"/>
    </row>
    <row r="1174" spans="1:21" ht="11.25" customHeight="1" x14ac:dyDescent="0.2">
      <c r="A1174" s="28"/>
      <c r="B1174" s="28"/>
      <c r="C1174" s="28"/>
      <c r="D1174" s="31"/>
      <c r="E1174" s="28"/>
      <c r="F1174" s="28"/>
      <c r="G1174" s="28"/>
      <c r="H1174" s="28"/>
      <c r="I1174" s="28"/>
      <c r="J1174" s="28"/>
      <c r="K1174" s="28"/>
      <c r="L1174" s="28"/>
      <c r="M1174" s="28"/>
      <c r="N1174" s="28"/>
      <c r="O1174" s="28"/>
      <c r="P1174" s="28"/>
      <c r="Q1174" s="28"/>
      <c r="R1174" s="28"/>
      <c r="S1174" s="28"/>
      <c r="T1174" s="28"/>
      <c r="U1174" s="28"/>
    </row>
    <row r="1175" spans="1:21" ht="11.25" customHeight="1" x14ac:dyDescent="0.2">
      <c r="A1175" s="28"/>
      <c r="B1175" s="28"/>
      <c r="C1175" s="28"/>
      <c r="D1175" s="31"/>
      <c r="E1175" s="28"/>
      <c r="F1175" s="28"/>
      <c r="G1175" s="28"/>
      <c r="H1175" s="28"/>
      <c r="I1175" s="28"/>
      <c r="J1175" s="28"/>
      <c r="K1175" s="28"/>
      <c r="L1175" s="28"/>
      <c r="M1175" s="28"/>
      <c r="N1175" s="28"/>
      <c r="O1175" s="28"/>
      <c r="P1175" s="28"/>
      <c r="Q1175" s="28"/>
      <c r="R1175" s="28"/>
      <c r="S1175" s="28"/>
      <c r="T1175" s="28"/>
      <c r="U1175" s="28"/>
    </row>
    <row r="1176" spans="1:21" ht="11.25" customHeight="1" x14ac:dyDescent="0.2">
      <c r="A1176" s="28"/>
      <c r="B1176" s="28"/>
      <c r="C1176" s="28"/>
      <c r="D1176" s="31"/>
      <c r="E1176" s="28"/>
      <c r="F1176" s="28"/>
      <c r="G1176" s="28"/>
      <c r="H1176" s="28"/>
      <c r="I1176" s="28"/>
      <c r="J1176" s="28"/>
      <c r="K1176" s="28"/>
      <c r="L1176" s="28"/>
      <c r="M1176" s="28"/>
      <c r="N1176" s="28"/>
      <c r="O1176" s="28"/>
      <c r="P1176" s="28"/>
      <c r="Q1176" s="28"/>
      <c r="R1176" s="28"/>
      <c r="S1176" s="28"/>
      <c r="T1176" s="28"/>
      <c r="U1176" s="28"/>
    </row>
    <row r="1177" spans="1:21" ht="11.25" customHeight="1" x14ac:dyDescent="0.2">
      <c r="A1177" s="28"/>
      <c r="B1177" s="28"/>
      <c r="C1177" s="28"/>
      <c r="D1177" s="31"/>
      <c r="E1177" s="28"/>
      <c r="F1177" s="28"/>
      <c r="G1177" s="28"/>
      <c r="H1177" s="28"/>
      <c r="I1177" s="28"/>
      <c r="J1177" s="28"/>
      <c r="K1177" s="28"/>
      <c r="L1177" s="28"/>
      <c r="M1177" s="28"/>
      <c r="N1177" s="28"/>
      <c r="O1177" s="28"/>
      <c r="P1177" s="28"/>
      <c r="Q1177" s="28"/>
      <c r="R1177" s="28"/>
      <c r="S1177" s="28"/>
      <c r="T1177" s="28"/>
      <c r="U1177" s="28"/>
    </row>
    <row r="1178" spans="1:21" ht="11.25" customHeight="1" x14ac:dyDescent="0.2">
      <c r="A1178" s="28"/>
      <c r="B1178" s="28"/>
      <c r="C1178" s="28"/>
      <c r="D1178" s="31"/>
      <c r="E1178" s="28"/>
      <c r="F1178" s="28"/>
      <c r="G1178" s="28"/>
      <c r="H1178" s="28"/>
      <c r="I1178" s="28"/>
      <c r="J1178" s="28"/>
      <c r="K1178" s="28"/>
      <c r="L1178" s="28"/>
      <c r="M1178" s="28"/>
      <c r="N1178" s="28"/>
      <c r="O1178" s="28"/>
      <c r="P1178" s="28"/>
      <c r="Q1178" s="28"/>
      <c r="R1178" s="28"/>
      <c r="S1178" s="28"/>
      <c r="T1178" s="28"/>
      <c r="U1178" s="28"/>
    </row>
    <row r="1179" spans="1:21" ht="11.25" customHeight="1" x14ac:dyDescent="0.2">
      <c r="A1179" s="28"/>
      <c r="B1179" s="28"/>
      <c r="C1179" s="28"/>
      <c r="D1179" s="31"/>
      <c r="E1179" s="28"/>
      <c r="F1179" s="28"/>
      <c r="G1179" s="28"/>
      <c r="H1179" s="28"/>
      <c r="I1179" s="28"/>
      <c r="J1179" s="28"/>
      <c r="K1179" s="28"/>
      <c r="L1179" s="28"/>
      <c r="M1179" s="28"/>
      <c r="N1179" s="28"/>
      <c r="O1179" s="28"/>
      <c r="P1179" s="28"/>
      <c r="Q1179" s="28"/>
      <c r="R1179" s="28"/>
      <c r="S1179" s="28"/>
      <c r="T1179" s="28"/>
      <c r="U1179" s="28"/>
    </row>
    <row r="1180" spans="1:21" ht="11.25" customHeight="1" x14ac:dyDescent="0.2">
      <c r="A1180" s="28"/>
      <c r="B1180" s="28"/>
      <c r="C1180" s="28"/>
      <c r="D1180" s="31"/>
      <c r="E1180" s="28"/>
      <c r="F1180" s="28"/>
      <c r="G1180" s="28"/>
      <c r="H1180" s="28"/>
      <c r="I1180" s="28"/>
      <c r="J1180" s="28"/>
      <c r="K1180" s="28"/>
      <c r="L1180" s="28"/>
      <c r="M1180" s="28"/>
      <c r="N1180" s="28"/>
      <c r="O1180" s="28"/>
      <c r="P1180" s="28"/>
      <c r="Q1180" s="28"/>
      <c r="R1180" s="28"/>
      <c r="S1180" s="28"/>
      <c r="T1180" s="28"/>
      <c r="U1180" s="28"/>
    </row>
    <row r="1181" spans="1:21" ht="11.25" customHeight="1" x14ac:dyDescent="0.2">
      <c r="A1181" s="28"/>
      <c r="B1181" s="28"/>
      <c r="C1181" s="28"/>
      <c r="D1181" s="31"/>
      <c r="E1181" s="28"/>
      <c r="F1181" s="28"/>
      <c r="G1181" s="28"/>
      <c r="H1181" s="28"/>
      <c r="I1181" s="28"/>
      <c r="J1181" s="28"/>
      <c r="K1181" s="28"/>
      <c r="L1181" s="28"/>
      <c r="M1181" s="28"/>
      <c r="N1181" s="28"/>
      <c r="O1181" s="28"/>
      <c r="P1181" s="28"/>
      <c r="Q1181" s="28"/>
      <c r="R1181" s="28"/>
      <c r="S1181" s="28"/>
      <c r="T1181" s="28"/>
      <c r="U1181" s="28"/>
    </row>
    <row r="1182" spans="1:21" ht="11.25" customHeight="1" x14ac:dyDescent="0.2">
      <c r="A1182" s="28"/>
      <c r="B1182" s="28"/>
      <c r="C1182" s="28"/>
      <c r="D1182" s="31"/>
      <c r="E1182" s="28"/>
      <c r="F1182" s="28"/>
      <c r="G1182" s="28"/>
      <c r="H1182" s="28"/>
      <c r="I1182" s="28"/>
      <c r="J1182" s="28"/>
      <c r="K1182" s="28"/>
      <c r="L1182" s="28"/>
      <c r="M1182" s="28"/>
      <c r="N1182" s="28"/>
      <c r="O1182" s="28"/>
      <c r="P1182" s="28"/>
      <c r="Q1182" s="28"/>
      <c r="R1182" s="28"/>
      <c r="S1182" s="28"/>
      <c r="T1182" s="28"/>
      <c r="U1182" s="28"/>
    </row>
    <row r="1183" spans="1:21" ht="11.25" customHeight="1" x14ac:dyDescent="0.2">
      <c r="A1183" s="28"/>
      <c r="B1183" s="28"/>
      <c r="C1183" s="28"/>
      <c r="D1183" s="31"/>
      <c r="E1183" s="28"/>
      <c r="F1183" s="28"/>
      <c r="G1183" s="28"/>
      <c r="H1183" s="28"/>
      <c r="I1183" s="28"/>
      <c r="J1183" s="28"/>
      <c r="K1183" s="28"/>
      <c r="L1183" s="28"/>
      <c r="M1183" s="28"/>
      <c r="N1183" s="28"/>
      <c r="O1183" s="28"/>
      <c r="P1183" s="28"/>
      <c r="Q1183" s="28"/>
      <c r="R1183" s="28"/>
      <c r="S1183" s="28"/>
      <c r="T1183" s="28"/>
      <c r="U1183" s="28"/>
    </row>
    <row r="1184" spans="1:21" ht="11.25" customHeight="1" x14ac:dyDescent="0.2">
      <c r="A1184" s="28"/>
      <c r="B1184" s="28"/>
      <c r="C1184" s="28"/>
      <c r="D1184" s="31"/>
      <c r="E1184" s="28"/>
      <c r="F1184" s="28"/>
      <c r="G1184" s="28"/>
      <c r="H1184" s="28"/>
      <c r="I1184" s="28"/>
      <c r="J1184" s="28"/>
      <c r="K1184" s="28"/>
      <c r="L1184" s="28"/>
      <c r="M1184" s="28"/>
      <c r="N1184" s="28"/>
      <c r="O1184" s="28"/>
      <c r="P1184" s="28"/>
      <c r="Q1184" s="28"/>
      <c r="R1184" s="28"/>
      <c r="S1184" s="28"/>
      <c r="T1184" s="28"/>
      <c r="U1184" s="28"/>
    </row>
    <row r="1185" spans="1:21" ht="11.25" customHeight="1" x14ac:dyDescent="0.2">
      <c r="A1185" s="28"/>
      <c r="B1185" s="28"/>
      <c r="C1185" s="28"/>
      <c r="D1185" s="31"/>
      <c r="E1185" s="28"/>
      <c r="F1185" s="28"/>
      <c r="G1185" s="28"/>
      <c r="H1185" s="28"/>
      <c r="I1185" s="28"/>
      <c r="J1185" s="28"/>
      <c r="K1185" s="28"/>
      <c r="L1185" s="28"/>
      <c r="M1185" s="28"/>
      <c r="N1185" s="28"/>
      <c r="O1185" s="28"/>
      <c r="P1185" s="28"/>
      <c r="Q1185" s="28"/>
      <c r="R1185" s="28"/>
      <c r="S1185" s="28"/>
      <c r="T1185" s="28"/>
      <c r="U1185" s="28"/>
    </row>
    <row r="1186" spans="1:21" ht="11.25" customHeight="1" x14ac:dyDescent="0.2">
      <c r="A1186" s="28"/>
      <c r="B1186" s="28"/>
      <c r="C1186" s="28"/>
      <c r="D1186" s="31"/>
      <c r="E1186" s="28"/>
      <c r="F1186" s="28"/>
      <c r="G1186" s="28"/>
      <c r="H1186" s="28"/>
      <c r="I1186" s="28"/>
      <c r="J1186" s="28"/>
      <c r="K1186" s="28"/>
      <c r="L1186" s="28"/>
      <c r="M1186" s="28"/>
      <c r="N1186" s="28"/>
      <c r="O1186" s="28"/>
      <c r="P1186" s="28"/>
      <c r="Q1186" s="28"/>
      <c r="R1186" s="28"/>
      <c r="S1186" s="28"/>
      <c r="T1186" s="28"/>
      <c r="U1186" s="28"/>
    </row>
    <row r="1187" spans="1:21" ht="11.25" customHeight="1" x14ac:dyDescent="0.2">
      <c r="A1187" s="28"/>
      <c r="B1187" s="28"/>
      <c r="C1187" s="28"/>
      <c r="D1187" s="31"/>
      <c r="E1187" s="28"/>
      <c r="F1187" s="28"/>
      <c r="G1187" s="28"/>
      <c r="H1187" s="28"/>
      <c r="I1187" s="28"/>
      <c r="J1187" s="28"/>
      <c r="K1187" s="28"/>
      <c r="L1187" s="28"/>
      <c r="M1187" s="28"/>
      <c r="N1187" s="28"/>
      <c r="O1187" s="28"/>
      <c r="P1187" s="28"/>
      <c r="Q1187" s="28"/>
      <c r="R1187" s="28"/>
      <c r="S1187" s="28"/>
      <c r="T1187" s="28"/>
      <c r="U1187" s="28"/>
    </row>
    <row r="1188" spans="1:21" ht="11.25" customHeight="1" x14ac:dyDescent="0.2">
      <c r="A1188" s="28"/>
      <c r="B1188" s="28"/>
      <c r="C1188" s="28"/>
      <c r="D1188" s="31"/>
      <c r="E1188" s="28"/>
      <c r="F1188" s="28"/>
      <c r="G1188" s="28"/>
      <c r="H1188" s="28"/>
      <c r="I1188" s="28"/>
      <c r="J1188" s="28"/>
      <c r="K1188" s="28"/>
      <c r="L1188" s="28"/>
      <c r="M1188" s="28"/>
      <c r="N1188" s="28"/>
      <c r="O1188" s="28"/>
      <c r="P1188" s="28"/>
      <c r="Q1188" s="28"/>
      <c r="R1188" s="28"/>
      <c r="S1188" s="28"/>
      <c r="T1188" s="28"/>
      <c r="U1188" s="28"/>
    </row>
    <row r="1189" spans="1:21" ht="11.25" customHeight="1" x14ac:dyDescent="0.2">
      <c r="A1189" s="28"/>
      <c r="B1189" s="28"/>
      <c r="C1189" s="28"/>
      <c r="D1189" s="31"/>
      <c r="E1189" s="28"/>
      <c r="F1189" s="28"/>
      <c r="G1189" s="28"/>
      <c r="H1189" s="28"/>
      <c r="I1189" s="28"/>
      <c r="J1189" s="28"/>
      <c r="K1189" s="28"/>
      <c r="L1189" s="28"/>
      <c r="M1189" s="28"/>
      <c r="N1189" s="28"/>
      <c r="O1189" s="28"/>
      <c r="P1189" s="28"/>
      <c r="Q1189" s="28"/>
      <c r="R1189" s="28"/>
      <c r="S1189" s="28"/>
      <c r="T1189" s="28"/>
      <c r="U1189" s="28"/>
    </row>
    <row r="1190" spans="1:21" ht="11.25" customHeight="1" x14ac:dyDescent="0.2">
      <c r="A1190" s="28"/>
      <c r="B1190" s="28"/>
      <c r="C1190" s="28"/>
      <c r="D1190" s="31"/>
      <c r="E1190" s="28"/>
      <c r="F1190" s="28"/>
      <c r="G1190" s="28"/>
      <c r="H1190" s="28"/>
      <c r="I1190" s="28"/>
      <c r="J1190" s="28"/>
      <c r="K1190" s="28"/>
      <c r="L1190" s="28"/>
      <c r="M1190" s="28"/>
      <c r="N1190" s="28"/>
      <c r="O1190" s="28"/>
      <c r="P1190" s="28"/>
      <c r="Q1190" s="28"/>
      <c r="R1190" s="28"/>
      <c r="S1190" s="28"/>
      <c r="T1190" s="28"/>
      <c r="U1190" s="28"/>
    </row>
    <row r="1191" spans="1:21" ht="11.25" customHeight="1" x14ac:dyDescent="0.2">
      <c r="A1191" s="28"/>
      <c r="B1191" s="28"/>
      <c r="C1191" s="28"/>
      <c r="D1191" s="31"/>
      <c r="E1191" s="28"/>
      <c r="F1191" s="28"/>
      <c r="G1191" s="28"/>
      <c r="H1191" s="28"/>
      <c r="I1191" s="28"/>
      <c r="J1191" s="28"/>
      <c r="K1191" s="28"/>
      <c r="L1191" s="28"/>
      <c r="M1191" s="28"/>
      <c r="N1191" s="28"/>
      <c r="O1191" s="28"/>
      <c r="P1191" s="28"/>
      <c r="Q1191" s="28"/>
      <c r="R1191" s="28"/>
      <c r="S1191" s="28"/>
      <c r="T1191" s="28"/>
      <c r="U1191" s="28"/>
    </row>
    <row r="1192" spans="1:21" ht="11.25" customHeight="1" x14ac:dyDescent="0.2">
      <c r="A1192" s="28"/>
      <c r="B1192" s="28"/>
      <c r="C1192" s="28"/>
      <c r="D1192" s="31"/>
      <c r="E1192" s="28"/>
      <c r="F1192" s="28"/>
      <c r="G1192" s="28"/>
      <c r="H1192" s="28"/>
      <c r="I1192" s="28"/>
      <c r="J1192" s="28"/>
      <c r="K1192" s="28"/>
      <c r="L1192" s="28"/>
      <c r="M1192" s="28"/>
      <c r="N1192" s="28"/>
      <c r="O1192" s="28"/>
      <c r="P1192" s="28"/>
      <c r="Q1192" s="28"/>
      <c r="R1192" s="28"/>
      <c r="S1192" s="28"/>
      <c r="T1192" s="28"/>
      <c r="U1192" s="28"/>
    </row>
    <row r="1193" spans="1:21" ht="11.25" customHeight="1" x14ac:dyDescent="0.2">
      <c r="A1193" s="28"/>
      <c r="B1193" s="28"/>
      <c r="C1193" s="28"/>
      <c r="D1193" s="31"/>
      <c r="E1193" s="28"/>
      <c r="F1193" s="28"/>
      <c r="G1193" s="28"/>
      <c r="H1193" s="28"/>
      <c r="I1193" s="28"/>
      <c r="J1193" s="28"/>
      <c r="K1193" s="28"/>
      <c r="L1193" s="28"/>
      <c r="M1193" s="28"/>
      <c r="N1193" s="28"/>
      <c r="O1193" s="28"/>
      <c r="P1193" s="28"/>
      <c r="Q1193" s="28"/>
      <c r="R1193" s="28"/>
      <c r="S1193" s="28"/>
      <c r="T1193" s="28"/>
      <c r="U1193" s="28"/>
    </row>
    <row r="1194" spans="1:21" ht="11.25" customHeight="1" x14ac:dyDescent="0.2">
      <c r="A1194" s="28"/>
      <c r="B1194" s="28"/>
      <c r="C1194" s="28"/>
      <c r="D1194" s="31"/>
      <c r="E1194" s="28"/>
      <c r="F1194" s="28"/>
      <c r="G1194" s="28"/>
      <c r="H1194" s="28"/>
      <c r="I1194" s="28"/>
      <c r="J1194" s="28"/>
      <c r="K1194" s="28"/>
      <c r="L1194" s="28"/>
      <c r="M1194" s="28"/>
      <c r="N1194" s="28"/>
      <c r="O1194" s="28"/>
      <c r="P1194" s="28"/>
      <c r="Q1194" s="28"/>
      <c r="R1194" s="28"/>
      <c r="S1194" s="28"/>
      <c r="T1194" s="28"/>
      <c r="U1194" s="28"/>
    </row>
    <row r="1195" spans="1:21" ht="11.25" customHeight="1" x14ac:dyDescent="0.2">
      <c r="A1195" s="28"/>
      <c r="B1195" s="28"/>
      <c r="C1195" s="28"/>
      <c r="D1195" s="31"/>
      <c r="E1195" s="28"/>
      <c r="F1195" s="28"/>
      <c r="G1195" s="28"/>
      <c r="H1195" s="28"/>
      <c r="I1195" s="28"/>
      <c r="J1195" s="28"/>
      <c r="K1195" s="28"/>
      <c r="L1195" s="28"/>
      <c r="M1195" s="28"/>
      <c r="N1195" s="28"/>
      <c r="O1195" s="28"/>
      <c r="P1195" s="28"/>
      <c r="Q1195" s="28"/>
      <c r="R1195" s="28"/>
      <c r="S1195" s="28"/>
      <c r="T1195" s="28"/>
      <c r="U1195" s="28"/>
    </row>
    <row r="1196" spans="1:21" ht="11.25" customHeight="1" x14ac:dyDescent="0.2">
      <c r="A1196" s="28"/>
      <c r="B1196" s="28"/>
      <c r="C1196" s="28"/>
      <c r="D1196" s="31"/>
      <c r="E1196" s="28"/>
      <c r="F1196" s="28"/>
      <c r="G1196" s="28"/>
      <c r="H1196" s="28"/>
      <c r="I1196" s="28"/>
      <c r="J1196" s="28"/>
      <c r="K1196" s="28"/>
      <c r="L1196" s="28"/>
      <c r="M1196" s="28"/>
      <c r="N1196" s="28"/>
      <c r="O1196" s="28"/>
      <c r="P1196" s="28"/>
      <c r="Q1196" s="28"/>
      <c r="R1196" s="28"/>
      <c r="S1196" s="28"/>
      <c r="T1196" s="28"/>
      <c r="U1196" s="28"/>
    </row>
    <row r="1197" spans="1:21" ht="11.25" customHeight="1" x14ac:dyDescent="0.2">
      <c r="A1197" s="28"/>
      <c r="B1197" s="28"/>
      <c r="C1197" s="28"/>
      <c r="D1197" s="31"/>
      <c r="E1197" s="28"/>
      <c r="F1197" s="28"/>
      <c r="G1197" s="28"/>
      <c r="H1197" s="28"/>
      <c r="I1197" s="28"/>
      <c r="J1197" s="28"/>
      <c r="K1197" s="28"/>
      <c r="L1197" s="28"/>
      <c r="M1197" s="28"/>
      <c r="N1197" s="28"/>
      <c r="O1197" s="28"/>
      <c r="P1197" s="28"/>
      <c r="Q1197" s="28"/>
      <c r="R1197" s="28"/>
      <c r="S1197" s="28"/>
      <c r="T1197" s="28"/>
      <c r="U1197" s="28"/>
    </row>
    <row r="1198" spans="1:21" ht="11.25" customHeight="1" x14ac:dyDescent="0.2">
      <c r="A1198" s="28"/>
      <c r="B1198" s="28"/>
      <c r="C1198" s="28"/>
      <c r="D1198" s="31"/>
      <c r="E1198" s="28"/>
      <c r="F1198" s="28"/>
      <c r="G1198" s="28"/>
      <c r="H1198" s="28"/>
      <c r="I1198" s="28"/>
      <c r="J1198" s="28"/>
      <c r="K1198" s="28"/>
      <c r="L1198" s="28"/>
      <c r="M1198" s="28"/>
      <c r="N1198" s="28"/>
      <c r="O1198" s="28"/>
      <c r="P1198" s="28"/>
      <c r="Q1198" s="28"/>
      <c r="R1198" s="28"/>
      <c r="S1198" s="28"/>
      <c r="T1198" s="28"/>
      <c r="U1198" s="28"/>
    </row>
    <row r="1199" spans="1:21" ht="11.25" customHeight="1" x14ac:dyDescent="0.2">
      <c r="A1199" s="28"/>
      <c r="B1199" s="28"/>
      <c r="C1199" s="28"/>
      <c r="D1199" s="31"/>
      <c r="E1199" s="28"/>
      <c r="F1199" s="28"/>
      <c r="G1199" s="28"/>
      <c r="H1199" s="28"/>
      <c r="I1199" s="28"/>
      <c r="J1199" s="28"/>
      <c r="K1199" s="28"/>
      <c r="L1199" s="28"/>
      <c r="M1199" s="28"/>
      <c r="N1199" s="28"/>
      <c r="O1199" s="28"/>
      <c r="P1199" s="28"/>
      <c r="Q1199" s="28"/>
      <c r="R1199" s="28"/>
      <c r="S1199" s="28"/>
      <c r="T1199" s="28"/>
      <c r="U1199" s="28"/>
    </row>
    <row r="1200" spans="1:21" ht="11.25" customHeight="1" x14ac:dyDescent="0.2">
      <c r="A1200" s="28"/>
      <c r="B1200" s="28"/>
      <c r="C1200" s="28"/>
      <c r="D1200" s="31"/>
      <c r="E1200" s="28"/>
      <c r="F1200" s="28"/>
      <c r="G1200" s="28"/>
      <c r="H1200" s="28"/>
      <c r="I1200" s="28"/>
      <c r="J1200" s="28"/>
      <c r="K1200" s="28"/>
      <c r="L1200" s="28"/>
      <c r="M1200" s="28"/>
      <c r="N1200" s="28"/>
      <c r="O1200" s="28"/>
      <c r="P1200" s="28"/>
      <c r="Q1200" s="28"/>
      <c r="R1200" s="28"/>
      <c r="S1200" s="28"/>
      <c r="T1200" s="28"/>
      <c r="U1200" s="28"/>
    </row>
    <row r="1201" spans="1:21" ht="11.25" customHeight="1" x14ac:dyDescent="0.2">
      <c r="A1201" s="28"/>
      <c r="B1201" s="28"/>
      <c r="C1201" s="28"/>
      <c r="D1201" s="31"/>
      <c r="E1201" s="28"/>
      <c r="F1201" s="28"/>
      <c r="G1201" s="28"/>
      <c r="H1201" s="28"/>
      <c r="I1201" s="28"/>
      <c r="J1201" s="28"/>
      <c r="K1201" s="28"/>
      <c r="L1201" s="28"/>
      <c r="M1201" s="28"/>
      <c r="N1201" s="28"/>
      <c r="O1201" s="28"/>
      <c r="P1201" s="28"/>
      <c r="Q1201" s="28"/>
      <c r="R1201" s="28"/>
      <c r="S1201" s="28"/>
      <c r="T1201" s="28"/>
      <c r="U1201" s="28"/>
    </row>
    <row r="1202" spans="1:21" ht="11.25" customHeight="1" x14ac:dyDescent="0.2">
      <c r="A1202" s="28"/>
      <c r="B1202" s="28"/>
      <c r="C1202" s="28"/>
      <c r="D1202" s="31"/>
      <c r="E1202" s="28"/>
      <c r="F1202" s="28"/>
      <c r="G1202" s="28"/>
      <c r="H1202" s="28"/>
      <c r="I1202" s="28"/>
      <c r="J1202" s="28"/>
      <c r="K1202" s="28"/>
      <c r="L1202" s="28"/>
      <c r="M1202" s="28"/>
      <c r="N1202" s="28"/>
      <c r="O1202" s="28"/>
      <c r="P1202" s="28"/>
      <c r="Q1202" s="28"/>
      <c r="R1202" s="28"/>
      <c r="S1202" s="28"/>
      <c r="T1202" s="28"/>
      <c r="U1202" s="28"/>
    </row>
    <row r="1203" spans="1:21" ht="11.25" customHeight="1" x14ac:dyDescent="0.2">
      <c r="A1203" s="28"/>
      <c r="B1203" s="28"/>
      <c r="C1203" s="28"/>
      <c r="D1203" s="31"/>
      <c r="E1203" s="28"/>
      <c r="F1203" s="28"/>
      <c r="G1203" s="28"/>
      <c r="H1203" s="28"/>
      <c r="I1203" s="28"/>
      <c r="J1203" s="28"/>
      <c r="K1203" s="28"/>
      <c r="L1203" s="28"/>
      <c r="M1203" s="28"/>
      <c r="N1203" s="28"/>
      <c r="O1203" s="28"/>
      <c r="P1203" s="28"/>
      <c r="Q1203" s="28"/>
      <c r="R1203" s="28"/>
      <c r="S1203" s="28"/>
      <c r="T1203" s="28"/>
      <c r="U1203" s="28"/>
    </row>
    <row r="1204" spans="1:21" ht="11.25" customHeight="1" x14ac:dyDescent="0.2">
      <c r="A1204" s="28"/>
      <c r="B1204" s="28"/>
      <c r="C1204" s="28"/>
      <c r="D1204" s="31"/>
      <c r="E1204" s="28"/>
      <c r="F1204" s="28"/>
      <c r="G1204" s="28"/>
      <c r="H1204" s="28"/>
      <c r="I1204" s="28"/>
      <c r="J1204" s="28"/>
      <c r="K1204" s="28"/>
      <c r="L1204" s="28"/>
      <c r="M1204" s="28"/>
      <c r="N1204" s="28"/>
      <c r="O1204" s="28"/>
      <c r="P1204" s="28"/>
      <c r="Q1204" s="28"/>
      <c r="R1204" s="28"/>
      <c r="S1204" s="28"/>
      <c r="T1204" s="28"/>
      <c r="U1204" s="28"/>
    </row>
    <row r="1205" spans="1:21" ht="11.25" customHeight="1" x14ac:dyDescent="0.2">
      <c r="A1205" s="28"/>
      <c r="B1205" s="28"/>
      <c r="C1205" s="28"/>
      <c r="D1205" s="31"/>
      <c r="E1205" s="28"/>
      <c r="F1205" s="28"/>
      <c r="G1205" s="28"/>
      <c r="H1205" s="28"/>
      <c r="I1205" s="28"/>
      <c r="J1205" s="28"/>
      <c r="K1205" s="28"/>
      <c r="L1205" s="28"/>
      <c r="M1205" s="28"/>
      <c r="N1205" s="28"/>
      <c r="O1205" s="28"/>
      <c r="P1205" s="28"/>
      <c r="Q1205" s="28"/>
      <c r="R1205" s="28"/>
      <c r="S1205" s="28"/>
      <c r="T1205" s="28"/>
      <c r="U1205" s="28"/>
    </row>
    <row r="1206" spans="1:21" ht="11.25" customHeight="1" x14ac:dyDescent="0.2">
      <c r="A1206" s="28"/>
      <c r="B1206" s="28"/>
      <c r="C1206" s="28"/>
      <c r="D1206" s="31"/>
      <c r="E1206" s="28"/>
      <c r="F1206" s="28"/>
      <c r="G1206" s="28"/>
      <c r="H1206" s="28"/>
      <c r="I1206" s="28"/>
      <c r="J1206" s="28"/>
      <c r="K1206" s="28"/>
      <c r="L1206" s="28"/>
      <c r="M1206" s="28"/>
      <c r="N1206" s="28"/>
      <c r="O1206" s="28"/>
      <c r="P1206" s="28"/>
      <c r="Q1206" s="28"/>
      <c r="R1206" s="28"/>
      <c r="S1206" s="28"/>
      <c r="T1206" s="28"/>
      <c r="U1206" s="28"/>
    </row>
    <row r="1207" spans="1:21" ht="11.25" customHeight="1" x14ac:dyDescent="0.2">
      <c r="A1207" s="28"/>
      <c r="B1207" s="28"/>
      <c r="C1207" s="28"/>
      <c r="D1207" s="31"/>
      <c r="E1207" s="28"/>
      <c r="F1207" s="28"/>
      <c r="G1207" s="28"/>
      <c r="H1207" s="28"/>
      <c r="I1207" s="28"/>
      <c r="J1207" s="28"/>
      <c r="K1207" s="28"/>
      <c r="L1207" s="28"/>
      <c r="M1207" s="28"/>
      <c r="N1207" s="28"/>
      <c r="O1207" s="28"/>
      <c r="P1207" s="28"/>
      <c r="Q1207" s="28"/>
      <c r="R1207" s="28"/>
      <c r="S1207" s="28"/>
      <c r="T1207" s="28"/>
      <c r="U1207" s="28"/>
    </row>
    <row r="1208" spans="1:21" ht="11.25" customHeight="1" x14ac:dyDescent="0.2">
      <c r="A1208" s="28"/>
      <c r="B1208" s="28"/>
      <c r="C1208" s="28"/>
      <c r="D1208" s="31"/>
      <c r="E1208" s="28"/>
      <c r="F1208" s="28"/>
      <c r="G1208" s="28"/>
      <c r="H1208" s="28"/>
      <c r="I1208" s="28"/>
      <c r="J1208" s="28"/>
      <c r="K1208" s="28"/>
      <c r="L1208" s="28"/>
      <c r="M1208" s="28"/>
      <c r="N1208" s="28"/>
      <c r="O1208" s="28"/>
      <c r="P1208" s="28"/>
      <c r="Q1208" s="28"/>
      <c r="R1208" s="28"/>
      <c r="S1208" s="28"/>
      <c r="T1208" s="28"/>
      <c r="U1208" s="28"/>
    </row>
    <row r="1209" spans="1:21" ht="11.25" customHeight="1" x14ac:dyDescent="0.2">
      <c r="A1209" s="28"/>
      <c r="B1209" s="28"/>
      <c r="C1209" s="28"/>
      <c r="D1209" s="31"/>
      <c r="E1209" s="28"/>
      <c r="F1209" s="28"/>
      <c r="G1209" s="28"/>
      <c r="H1209" s="28"/>
      <c r="I1209" s="28"/>
      <c r="J1209" s="28"/>
      <c r="K1209" s="28"/>
      <c r="L1209" s="28"/>
      <c r="M1209" s="28"/>
      <c r="N1209" s="28"/>
      <c r="O1209" s="28"/>
      <c r="P1209" s="28"/>
      <c r="Q1209" s="28"/>
      <c r="R1209" s="28"/>
      <c r="S1209" s="28"/>
      <c r="T1209" s="28"/>
      <c r="U1209" s="28"/>
    </row>
    <row r="1210" spans="1:21" ht="11.25" customHeight="1" x14ac:dyDescent="0.2">
      <c r="A1210" s="28"/>
      <c r="B1210" s="28"/>
      <c r="C1210" s="28"/>
      <c r="D1210" s="31"/>
      <c r="E1210" s="28"/>
      <c r="F1210" s="28"/>
      <c r="G1210" s="28"/>
      <c r="H1210" s="28"/>
      <c r="I1210" s="28"/>
      <c r="J1210" s="28"/>
      <c r="K1210" s="28"/>
      <c r="L1210" s="28"/>
      <c r="M1210" s="28"/>
      <c r="N1210" s="28"/>
      <c r="O1210" s="28"/>
      <c r="P1210" s="28"/>
      <c r="Q1210" s="28"/>
      <c r="R1210" s="28"/>
      <c r="S1210" s="28"/>
      <c r="T1210" s="28"/>
      <c r="U1210" s="28"/>
    </row>
  </sheetData>
  <sortState ref="A11:BN44">
    <sortCondition ref="A11:A44"/>
  </sortState>
  <mergeCells count="81">
    <mergeCell ref="AY109:AZ109"/>
    <mergeCell ref="BA109:BA111"/>
    <mergeCell ref="AN110:AN111"/>
    <mergeCell ref="AI109:AN109"/>
    <mergeCell ref="AV110:AV111"/>
    <mergeCell ref="AO109:AV109"/>
    <mergeCell ref="BJ109:BJ110"/>
    <mergeCell ref="BG109:BH109"/>
    <mergeCell ref="BB108:BI108"/>
    <mergeCell ref="BI109:BI111"/>
    <mergeCell ref="BB109:BF109"/>
    <mergeCell ref="E110:E111"/>
    <mergeCell ref="G109:H109"/>
    <mergeCell ref="B109:E109"/>
    <mergeCell ref="G108:H108"/>
    <mergeCell ref="B108:E108"/>
    <mergeCell ref="B110:B111"/>
    <mergeCell ref="C110:C111"/>
    <mergeCell ref="D110:D111"/>
    <mergeCell ref="I108:L108"/>
    <mergeCell ref="AW109:AX109"/>
    <mergeCell ref="Y109:Z109"/>
    <mergeCell ref="AD109:AE109"/>
    <mergeCell ref="AF109:AG109"/>
    <mergeCell ref="AA109:AC109"/>
    <mergeCell ref="AH109:AH111"/>
    <mergeCell ref="AI108:AO108"/>
    <mergeCell ref="B208:E208"/>
    <mergeCell ref="G208:H208"/>
    <mergeCell ref="I208:L208"/>
    <mergeCell ref="AI208:AO208"/>
    <mergeCell ref="BB208:BI208"/>
    <mergeCell ref="AW209:AX209"/>
    <mergeCell ref="B209:E209"/>
    <mergeCell ref="G209:H209"/>
    <mergeCell ref="Y209:Z209"/>
    <mergeCell ref="AA209:AC209"/>
    <mergeCell ref="AD209:AE209"/>
    <mergeCell ref="BJ209:BJ210"/>
    <mergeCell ref="B210:B211"/>
    <mergeCell ref="C210:C211"/>
    <mergeCell ref="D210:D211"/>
    <mergeCell ref="E210:E211"/>
    <mergeCell ref="AN210:AN211"/>
    <mergeCell ref="AV210:AV211"/>
    <mergeCell ref="AY209:AZ209"/>
    <mergeCell ref="BA209:BA211"/>
    <mergeCell ref="BB209:BF209"/>
    <mergeCell ref="BG209:BH209"/>
    <mergeCell ref="BI209:BI211"/>
    <mergeCell ref="AF209:AG209"/>
    <mergeCell ref="AH209:AH211"/>
    <mergeCell ref="AI209:AN209"/>
    <mergeCell ref="AO209:AV209"/>
    <mergeCell ref="B8:E8"/>
    <mergeCell ref="G8:H8"/>
    <mergeCell ref="I8:L8"/>
    <mergeCell ref="AI8:AO8"/>
    <mergeCell ref="BB8:BI8"/>
    <mergeCell ref="AW9:AX9"/>
    <mergeCell ref="B9:E9"/>
    <mergeCell ref="G9:H9"/>
    <mergeCell ref="Y9:Z9"/>
    <mergeCell ref="AA9:AC9"/>
    <mergeCell ref="AD9:AE9"/>
    <mergeCell ref="BJ9:BJ10"/>
    <mergeCell ref="B10:B11"/>
    <mergeCell ref="C10:C11"/>
    <mergeCell ref="D10:D11"/>
    <mergeCell ref="E10:E11"/>
    <mergeCell ref="AN10:AN11"/>
    <mergeCell ref="AV10:AV11"/>
    <mergeCell ref="AY9:AZ9"/>
    <mergeCell ref="BA9:BA11"/>
    <mergeCell ref="BB9:BF9"/>
    <mergeCell ref="BG9:BH9"/>
    <mergeCell ref="BI9:BI11"/>
    <mergeCell ref="AF9:AG9"/>
    <mergeCell ref="AH9:AH11"/>
    <mergeCell ref="AI9:AN9"/>
    <mergeCell ref="AO9:AV9"/>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AY264"/>
  <sheetViews>
    <sheetView showGridLines="0" zoomScaleNormal="100" workbookViewId="0">
      <selection activeCell="A8" sqref="A8"/>
    </sheetView>
  </sheetViews>
  <sheetFormatPr defaultColWidth="14.42578125" defaultRowHeight="15.75" customHeight="1" x14ac:dyDescent="0.2"/>
  <cols>
    <col min="1" max="1" width="18.7109375" style="23" customWidth="1"/>
    <col min="2" max="2" width="10.7109375" style="23" customWidth="1"/>
    <col min="3" max="6" width="10.7109375" style="23" hidden="1" customWidth="1"/>
    <col min="7" max="10" width="17.5703125" style="23" customWidth="1"/>
    <col min="11" max="11" width="19.28515625" style="23" customWidth="1"/>
    <col min="12" max="13" width="17.5703125" style="23" customWidth="1"/>
    <col min="14" max="15" width="17.7109375" style="23" customWidth="1"/>
    <col min="16" max="16" width="14.42578125" style="23"/>
    <col min="17" max="17" width="14.42578125" style="82"/>
    <col min="18" max="16384" width="14.42578125" style="23"/>
  </cols>
  <sheetData>
    <row r="1" spans="1:51" ht="63" customHeight="1" x14ac:dyDescent="0.2">
      <c r="A1" s="22"/>
      <c r="B1" s="27"/>
      <c r="C1" s="27"/>
      <c r="D1" s="27"/>
      <c r="E1" s="27"/>
      <c r="F1" s="27"/>
      <c r="G1" s="27"/>
      <c r="J1" s="30"/>
    </row>
    <row r="2" spans="1:51" ht="9" customHeight="1" x14ac:dyDescent="0.2">
      <c r="A2" s="22"/>
      <c r="B2" s="27"/>
      <c r="C2" s="27"/>
      <c r="D2" s="27"/>
      <c r="E2" s="27"/>
      <c r="F2" s="27"/>
      <c r="G2" s="27"/>
    </row>
    <row r="3" spans="1:51" ht="4.5" hidden="1" customHeight="1" x14ac:dyDescent="0.2">
      <c r="A3" s="22"/>
      <c r="B3" s="27"/>
      <c r="C3" s="27"/>
      <c r="D3" s="27"/>
      <c r="E3" s="27"/>
      <c r="F3" s="27"/>
      <c r="G3" s="27"/>
    </row>
    <row r="4" spans="1:51" ht="4.5" hidden="1" customHeight="1" x14ac:dyDescent="0.2">
      <c r="A4" s="22"/>
      <c r="B4" s="27"/>
      <c r="C4" s="27"/>
      <c r="D4" s="27"/>
      <c r="E4" s="27"/>
      <c r="F4" s="27"/>
      <c r="G4" s="27"/>
    </row>
    <row r="5" spans="1:51" ht="4.5" hidden="1" customHeight="1" x14ac:dyDescent="0.2">
      <c r="A5" s="22"/>
    </row>
    <row r="6" spans="1:51" ht="15" customHeight="1" x14ac:dyDescent="0.2">
      <c r="A6" s="26" t="s">
        <v>647</v>
      </c>
    </row>
    <row r="7" spans="1:51" s="29" customFormat="1" ht="12.75" x14ac:dyDescent="0.2">
      <c r="A7" s="33" t="s">
        <v>751</v>
      </c>
      <c r="G7" s="28"/>
      <c r="H7" s="31"/>
      <c r="I7" s="28"/>
      <c r="J7" s="28"/>
      <c r="K7" s="34"/>
      <c r="L7" s="34"/>
      <c r="M7" s="28"/>
      <c r="N7" s="28"/>
      <c r="O7" s="28"/>
      <c r="P7" s="28"/>
      <c r="Q7" s="28"/>
      <c r="R7" s="28"/>
      <c r="S7" s="28"/>
      <c r="T7" s="28"/>
      <c r="U7" s="28"/>
      <c r="V7" s="28"/>
      <c r="W7" s="28"/>
      <c r="X7" s="28"/>
      <c r="Y7" s="28"/>
      <c r="AY7" s="81"/>
    </row>
    <row r="8" spans="1:51" s="29" customFormat="1" ht="12.75" x14ac:dyDescent="0.2">
      <c r="A8" s="33"/>
      <c r="G8" s="28"/>
      <c r="H8" s="31"/>
      <c r="I8" s="28"/>
      <c r="J8" s="28"/>
      <c r="K8" s="34"/>
      <c r="L8" s="34"/>
      <c r="M8" s="28"/>
      <c r="N8" s="28"/>
      <c r="O8" s="28"/>
      <c r="P8" s="28"/>
      <c r="Q8" s="28"/>
      <c r="R8" s="28"/>
      <c r="S8" s="28"/>
      <c r="T8" s="28"/>
      <c r="U8" s="28"/>
      <c r="V8" s="28"/>
      <c r="W8" s="28"/>
      <c r="X8" s="28"/>
      <c r="Y8" s="28"/>
      <c r="AY8" s="81"/>
    </row>
    <row r="9" spans="1:51" s="36" customFormat="1" ht="69" customHeight="1" x14ac:dyDescent="0.25">
      <c r="A9" s="278" t="s">
        <v>645</v>
      </c>
      <c r="B9" s="94" t="s">
        <v>245</v>
      </c>
      <c r="C9" s="94"/>
      <c r="D9" s="94"/>
      <c r="E9" s="94"/>
      <c r="F9" s="94"/>
      <c r="G9" s="145" t="s">
        <v>419</v>
      </c>
      <c r="H9" s="388" t="s">
        <v>420</v>
      </c>
      <c r="I9" s="390"/>
      <c r="J9" s="395"/>
      <c r="K9" s="116" t="s">
        <v>421</v>
      </c>
      <c r="L9" s="396" t="s">
        <v>314</v>
      </c>
      <c r="M9" s="397"/>
      <c r="N9" s="396" t="s">
        <v>308</v>
      </c>
      <c r="O9" s="397"/>
      <c r="P9" s="396" t="s">
        <v>422</v>
      </c>
      <c r="Q9" s="398"/>
      <c r="R9" s="398"/>
      <c r="S9" s="398"/>
      <c r="T9" s="397"/>
      <c r="U9" s="396" t="s">
        <v>423</v>
      </c>
      <c r="V9" s="398"/>
      <c r="W9" s="398"/>
      <c r="X9" s="397"/>
      <c r="Y9" s="116" t="s">
        <v>321</v>
      </c>
    </row>
    <row r="10" spans="1:51" s="37" customFormat="1" ht="52.5" x14ac:dyDescent="0.25">
      <c r="A10" s="175" t="s">
        <v>236</v>
      </c>
      <c r="B10" s="104" t="s">
        <v>151</v>
      </c>
      <c r="C10" s="346"/>
      <c r="D10" s="346"/>
      <c r="E10" s="346"/>
      <c r="F10" s="346"/>
      <c r="G10" s="106" t="s">
        <v>418</v>
      </c>
      <c r="H10" s="106" t="s">
        <v>300</v>
      </c>
      <c r="I10" s="106" t="s">
        <v>301</v>
      </c>
      <c r="J10" s="106" t="s">
        <v>302</v>
      </c>
      <c r="K10" s="117" t="s">
        <v>303</v>
      </c>
      <c r="L10" s="117" t="s">
        <v>312</v>
      </c>
      <c r="M10" s="117" t="s">
        <v>315</v>
      </c>
      <c r="N10" s="117" t="s">
        <v>307</v>
      </c>
      <c r="O10" s="117" t="s">
        <v>309</v>
      </c>
      <c r="P10" s="117" t="s">
        <v>340</v>
      </c>
      <c r="Q10" s="117" t="s">
        <v>330</v>
      </c>
      <c r="R10" s="117" t="s">
        <v>122</v>
      </c>
      <c r="S10" s="117" t="s">
        <v>333</v>
      </c>
      <c r="T10" s="117" t="s">
        <v>332</v>
      </c>
      <c r="U10" s="117" t="s">
        <v>316</v>
      </c>
      <c r="V10" s="117" t="s">
        <v>317</v>
      </c>
      <c r="W10" s="117" t="s">
        <v>318</v>
      </c>
      <c r="X10" s="117" t="s">
        <v>319</v>
      </c>
      <c r="Y10" s="117" t="s">
        <v>320</v>
      </c>
    </row>
    <row r="11" spans="1:51" s="38" customFormat="1" ht="12.75" x14ac:dyDescent="0.25">
      <c r="A11" s="176"/>
      <c r="B11" s="113" t="s">
        <v>126</v>
      </c>
      <c r="C11" s="113"/>
      <c r="D11" s="113"/>
      <c r="E11" s="113"/>
      <c r="F11" s="113"/>
      <c r="G11" s="114" t="s">
        <v>127</v>
      </c>
      <c r="H11" s="114" t="s">
        <v>304</v>
      </c>
      <c r="I11" s="114" t="s">
        <v>304</v>
      </c>
      <c r="J11" s="114" t="s">
        <v>304</v>
      </c>
      <c r="K11" s="114" t="s">
        <v>304</v>
      </c>
      <c r="L11" s="114" t="s">
        <v>313</v>
      </c>
      <c r="M11" s="114" t="s">
        <v>313</v>
      </c>
      <c r="N11" s="114" t="s">
        <v>305</v>
      </c>
      <c r="O11" s="114" t="s">
        <v>306</v>
      </c>
      <c r="P11" s="114" t="s">
        <v>310</v>
      </c>
      <c r="Q11" s="114" t="s">
        <v>329</v>
      </c>
      <c r="R11" s="114" t="s">
        <v>310</v>
      </c>
      <c r="S11" s="114" t="s">
        <v>311</v>
      </c>
      <c r="T11" s="114" t="s">
        <v>331</v>
      </c>
      <c r="U11" s="114" t="s">
        <v>152</v>
      </c>
      <c r="V11" s="114" t="s">
        <v>152</v>
      </c>
      <c r="W11" s="114" t="s">
        <v>152</v>
      </c>
      <c r="X11" s="114" t="s">
        <v>152</v>
      </c>
      <c r="Y11" s="114" t="s">
        <v>252</v>
      </c>
    </row>
    <row r="12" spans="1:51" s="29" customFormat="1" ht="11.25" customHeight="1" x14ac:dyDescent="0.2">
      <c r="A12" s="59"/>
      <c r="B12" s="40"/>
      <c r="C12" s="40"/>
      <c r="D12" s="40"/>
      <c r="E12" s="40"/>
      <c r="F12" s="40"/>
      <c r="G12" s="143"/>
      <c r="H12" s="39"/>
      <c r="I12" s="25"/>
      <c r="J12" s="25"/>
      <c r="K12" s="61"/>
      <c r="L12" s="61"/>
      <c r="M12" s="61"/>
      <c r="N12" s="61"/>
      <c r="O12" s="61"/>
      <c r="P12" s="61"/>
      <c r="Q12" s="83"/>
      <c r="R12" s="61"/>
      <c r="S12" s="61"/>
      <c r="T12" s="61"/>
      <c r="U12" s="61"/>
      <c r="V12" s="61"/>
      <c r="W12" s="61"/>
      <c r="X12" s="61"/>
      <c r="Y12" s="61"/>
    </row>
    <row r="13" spans="1:51" s="51" customFormat="1" ht="11.25" customHeight="1" x14ac:dyDescent="0.15">
      <c r="A13" s="335" t="s">
        <v>346</v>
      </c>
      <c r="B13" s="46"/>
      <c r="C13" s="46"/>
      <c r="D13" s="46"/>
      <c r="E13" s="46"/>
      <c r="F13" s="46"/>
      <c r="G13" s="146">
        <f>'2. Collected Data'!G13*'2. Collected Data'!AA13</f>
        <v>29273</v>
      </c>
      <c r="H13" s="45">
        <f>'2. Collected Data'!I13/'3. Calculated Stats'!$G13*1000</f>
        <v>3.4844395859665904</v>
      </c>
      <c r="I13" s="45">
        <f>'2. Collected Data'!J13/'3. Calculated Stats'!$G13*1000</f>
        <v>1.1614798619888635</v>
      </c>
      <c r="J13" s="45">
        <f>'2. Collected Data'!K13/'3. Calculated Stats'!$G13*1000</f>
        <v>0</v>
      </c>
      <c r="K13" s="66">
        <f>('2. Collected Data'!Y13+'2. Collected Data'!Z13)/G13*1000</f>
        <v>28.182967239435659</v>
      </c>
      <c r="L13" s="73">
        <f>IF(SUM('2. Collected Data'!Y13:Z13)&gt;0,(ROUND('2. Collected Data'!Y13/SUM('2. Collected Data'!Y13:Z13),2)),"")</f>
        <v>1</v>
      </c>
      <c r="M13" s="73">
        <f>IF(SUM('2. Collected Data'!Y13:Z13)&gt;0,1-L13,"")</f>
        <v>0</v>
      </c>
      <c r="N13" s="66">
        <f>IF('2. Collected Data'!AD13&gt;0,'2. Collected Data'!AE13/'2. Collected Data'!AD13,"")</f>
        <v>703.84615384615381</v>
      </c>
      <c r="O13" s="66">
        <f>IF('2. Collected Data'!AF13&gt;0,'2. Collected Data'!AG13/'2. Collected Data'!AF13,"")</f>
        <v>32273.91304347826</v>
      </c>
      <c r="P13" s="66">
        <f>SUM('2. Collected Data'!AI13:AK13)/'2. Collected Data'!G13</f>
        <v>0.8620571858026167</v>
      </c>
      <c r="Q13" s="50" t="str">
        <f>IF(MAX('2. Collected Data'!AI13:AK13)='2. Collected Data'!AI13,"NaCl",IF(MAX('2. Collected Data'!AJ13:AK13)='2. Collected Data'!AJ13,"CaCl2","MgCl2"))</f>
        <v>CaCl2</v>
      </c>
      <c r="R13" s="66">
        <f>'2. Collected Data'!AL13/'2. Collected Data'!G13</f>
        <v>1.9950124688279301E-2</v>
      </c>
      <c r="S13" s="66">
        <f>SUM('2. Collected Data'!AO13:AU13)/'2. Collected Data'!G13</f>
        <v>9.585283366925152</v>
      </c>
      <c r="T13" s="50" t="str">
        <f>IF(MAX('2. Collected Data'!AO13:AT13)='2. Collected Data'!AO13,"NaCl",IF(MAX('2. Collected Data'!AP13:AT13)='2. Collected Data'!AP13,"CaCl2",IF(MAX('2. Collected Data'!AQ13:AT13)='2. Collected Data'!AQ13,"MgCl2",IF(MAX('2. Collected Data'!AR13:AT13)='2. Collected Data'!AR13,"Potassium Acetate",IF('2. Collected Data'!AS13&gt;'2. Collected Data'!AT13,"Enhanced Brine","Ag Byproduct")))))</f>
        <v>NaCl</v>
      </c>
      <c r="U13" s="72">
        <f>IF('2. Collected Data'!BC13&gt;0,'2. Collected Data'!BC13/'2. Collected Data'!$G13,"")</f>
        <v>50.131657158473679</v>
      </c>
      <c r="V13" s="72">
        <f>IF('2. Collected Data'!BD13&gt;0,'2. Collected Data'!BD13/'2. Collected Data'!$G13,"")</f>
        <v>10.322618112253613</v>
      </c>
      <c r="W13" s="72">
        <f>IF('2. Collected Data'!BE13&gt;0,'2. Collected Data'!BE13/'2. Collected Data'!$G13,"")</f>
        <v>19.795511221945137</v>
      </c>
      <c r="X13" s="72">
        <f>IF('2. Collected Data'!BF13&gt;0,'2. Collected Data'!BF13/'2. Collected Data'!$G13,"")</f>
        <v>80.249786492672428</v>
      </c>
      <c r="Y13" s="74">
        <f>IF(AND('2. Collected Data'!BB13&gt;0,'2. Collected Data'!BH13&gt;0),('2. Collected Data'!BH13-'2. Collected Data'!BB13)/'2. Collected Data'!BH13,"")</f>
        <v>-0.12637778712663031</v>
      </c>
    </row>
    <row r="14" spans="1:51" s="51" customFormat="1" ht="11.25" customHeight="1" x14ac:dyDescent="0.15">
      <c r="A14" s="335" t="s">
        <v>345</v>
      </c>
      <c r="B14" s="46"/>
      <c r="C14" s="46"/>
      <c r="D14" s="46"/>
      <c r="E14" s="46"/>
      <c r="F14" s="46"/>
      <c r="G14" s="146">
        <f>'2. Collected Data'!G14*'2. Collected Data'!AA14</f>
        <v>11766</v>
      </c>
      <c r="H14" s="45">
        <f>'2. Collected Data'!I14/'3. Calculated Stats'!$G14*1000</f>
        <v>23.712391636919939</v>
      </c>
      <c r="I14" s="45">
        <f>'2. Collected Data'!J14/'3. Calculated Stats'!$G14*1000</f>
        <v>25.497195308516062</v>
      </c>
      <c r="J14" s="45">
        <f>'2. Collected Data'!K14/'3. Calculated Stats'!$G14*1000</f>
        <v>7.3091959884412718</v>
      </c>
      <c r="K14" s="66">
        <f>('2. Collected Data'!Y14+'2. Collected Data'!Z14)/G14*1000</f>
        <v>17.67805541390447</v>
      </c>
      <c r="L14" s="73">
        <f>IF(SUM('2. Collected Data'!Y14:Z14)&gt;0,(ROUND('2. Collected Data'!Y14/SUM('2. Collected Data'!Y14:Z14),2)),"")</f>
        <v>0.93</v>
      </c>
      <c r="M14" s="73">
        <f>IF(SUM('2. Collected Data'!Y14:Z14)&gt;0,1-L14,"")</f>
        <v>6.9999999999999951E-2</v>
      </c>
      <c r="N14" s="66">
        <f>IF('2. Collected Data'!AD14&gt;0,'2. Collected Data'!AE14/'2. Collected Data'!AD14,"")</f>
        <v>629.57142857142856</v>
      </c>
      <c r="O14" s="66">
        <f>IF('2. Collected Data'!AF14&gt;0,'2. Collected Data'!AG14/'2. Collected Data'!AF14,"")</f>
        <v>14111.111111111111</v>
      </c>
      <c r="P14" s="66">
        <f>SUM('2. Collected Data'!AI14:AK14)/'2. Collected Data'!G14</f>
        <v>0</v>
      </c>
      <c r="Q14" s="50" t="str">
        <f>IF(MAX('2. Collected Data'!AI14:AK14)='2. Collected Data'!AI14,"NaCl",IF(MAX('2. Collected Data'!AJ14:AK14)='2. Collected Data'!AJ14,"CaCl2","MgCl2"))</f>
        <v>NaCl</v>
      </c>
      <c r="R14" s="66">
        <f>'2. Collected Data'!AL14/'2. Collected Data'!G14</f>
        <v>0</v>
      </c>
      <c r="S14" s="66">
        <f>SUM('2. Collected Data'!AO14:AU14)/'2. Collected Data'!G14</f>
        <v>0</v>
      </c>
      <c r="T14" s="50" t="str">
        <f>IF(MAX('2. Collected Data'!AO14:AT14)='2. Collected Data'!AO14,"NaCl",IF(MAX('2. Collected Data'!AP14:AT14)='2. Collected Data'!AP14,"CaCl2",IF(MAX('2. Collected Data'!AQ14:AT14)='2. Collected Data'!AQ14,"MgCl2",IF(MAX('2. Collected Data'!AR14:AT14)='2. Collected Data'!AR14,"Potassium Acetate",IF('2. Collected Data'!AS14&gt;'2. Collected Data'!AT14,"Enhanced Brine","Ag Byproduct")))))</f>
        <v>CaCl2</v>
      </c>
      <c r="U14" s="72" t="str">
        <f>IF('2. Collected Data'!BC14&gt;0,'2. Collected Data'!BC14/'2. Collected Data'!$G14,"")</f>
        <v/>
      </c>
      <c r="V14" s="72" t="str">
        <f>IF('2. Collected Data'!BD14&gt;0,'2. Collected Data'!BD14/'2. Collected Data'!$G14,"")</f>
        <v/>
      </c>
      <c r="W14" s="72" t="str">
        <f>IF('2. Collected Data'!BE14&gt;0,'2. Collected Data'!BE14/'2. Collected Data'!$G14,"")</f>
        <v/>
      </c>
      <c r="X14" s="72" t="str">
        <f>IF('2. Collected Data'!BF14&gt;0,'2. Collected Data'!BF14/'2. Collected Data'!$G14,"")</f>
        <v/>
      </c>
      <c r="Y14" s="74">
        <f>IF(AND('2. Collected Data'!BB14&gt;0,'2. Collected Data'!BH14&gt;0),('2. Collected Data'!BH14-'2. Collected Data'!BB14)/'2. Collected Data'!BH14,"")</f>
        <v>0</v>
      </c>
    </row>
    <row r="15" spans="1:51" s="51" customFormat="1" ht="11.25" customHeight="1" x14ac:dyDescent="0.15">
      <c r="A15" s="335" t="s">
        <v>153</v>
      </c>
      <c r="B15" s="46"/>
      <c r="C15" s="46"/>
      <c r="D15" s="46"/>
      <c r="E15" s="46"/>
      <c r="F15" s="46"/>
      <c r="G15" s="146">
        <f>'2. Collected Data'!G15*'2. Collected Data'!AA15</f>
        <v>14000</v>
      </c>
      <c r="H15" s="45">
        <f>'2. Collected Data'!I15/'3. Calculated Stats'!$G15*1000</f>
        <v>13.928571428571429</v>
      </c>
      <c r="I15" s="45">
        <f>'2. Collected Data'!J15/'3. Calculated Stats'!$G15*1000</f>
        <v>0.5</v>
      </c>
      <c r="J15" s="45">
        <f>'2. Collected Data'!K15/'3. Calculated Stats'!$G15*1000</f>
        <v>0.21428571428571427</v>
      </c>
      <c r="K15" s="66">
        <f>('2. Collected Data'!Y15+'2. Collected Data'!Z15)/G15*1000</f>
        <v>28.214285714285712</v>
      </c>
      <c r="L15" s="73">
        <f>IF(SUM('2. Collected Data'!Y15:Z15)&gt;0,(ROUND('2. Collected Data'!Y15/SUM('2. Collected Data'!Y15:Z15),2)),"")</f>
        <v>1</v>
      </c>
      <c r="M15" s="73">
        <f>IF(SUM('2. Collected Data'!Y15:Z15)&gt;0,1-L15,"")</f>
        <v>0</v>
      </c>
      <c r="N15" s="66">
        <f>IF('2. Collected Data'!AD15&gt;0,'2. Collected Data'!AE15/'2. Collected Data'!AD15,"")</f>
        <v>2468.75</v>
      </c>
      <c r="O15" s="66">
        <f>IF('2. Collected Data'!AF15&gt;0,'2. Collected Data'!AG15/'2. Collected Data'!AF15,"")</f>
        <v>11205.882352941177</v>
      </c>
      <c r="P15" s="66">
        <f>SUM('2. Collected Data'!AI15:AK15)/'2. Collected Data'!G15</f>
        <v>3.5003571428571427</v>
      </c>
      <c r="Q15" s="50" t="str">
        <f>IF(MAX('2. Collected Data'!AI15:AK15)='2. Collected Data'!AI15,"NaCl",IF(MAX('2. Collected Data'!AJ15:AK15)='2. Collected Data'!AJ15,"CaCl2","MgCl2"))</f>
        <v>NaCl</v>
      </c>
      <c r="R15" s="66">
        <f>'2. Collected Data'!AL15/'2. Collected Data'!G15</f>
        <v>1.4285714285714286E-3</v>
      </c>
      <c r="S15" s="66">
        <f>SUM('2. Collected Data'!AO15:AU15)/'2. Collected Data'!G15</f>
        <v>28.714285714285715</v>
      </c>
      <c r="T15" s="50" t="str">
        <f>IF(MAX('2. Collected Data'!AO15:AT15)='2. Collected Data'!AO15,"NaCl",IF(MAX('2. Collected Data'!AP15:AT15)='2. Collected Data'!AP15,"CaCl2",IF(MAX('2. Collected Data'!AQ15:AT15)='2. Collected Data'!AQ15,"MgCl2",IF(MAX('2. Collected Data'!AR15:AT15)='2. Collected Data'!AR15,"Potassium Acetate",IF('2. Collected Data'!AS15&gt;'2. Collected Data'!AT15,"Enhanced Brine","Ag Byproduct")))))</f>
        <v>NaCl</v>
      </c>
      <c r="U15" s="72">
        <f>IF('2. Collected Data'!BC15&gt;0,'2. Collected Data'!BC15/'2. Collected Data'!$G15,"")</f>
        <v>178.57142857142858</v>
      </c>
      <c r="V15" s="72">
        <f>IF('2. Collected Data'!BD15&gt;0,'2. Collected Data'!BD15/'2. Collected Data'!$G15,"")</f>
        <v>225.5</v>
      </c>
      <c r="W15" s="72">
        <f>IF('2. Collected Data'!BE15&gt;0,'2. Collected Data'!BE15/'2. Collected Data'!$G15,"")</f>
        <v>215.85714285714286</v>
      </c>
      <c r="X15" s="72">
        <f>IF('2. Collected Data'!BF15&gt;0,'2. Collected Data'!BF15/'2. Collected Data'!$G15,"")</f>
        <v>619.92857142857144</v>
      </c>
      <c r="Y15" s="74">
        <f>IF(AND('2. Collected Data'!BB15&gt;0,'2. Collected Data'!BH15&gt;0),('2. Collected Data'!BH15-'2. Collected Data'!BB15)/'2. Collected Data'!BH15,"")</f>
        <v>0</v>
      </c>
    </row>
    <row r="16" spans="1:51" s="51" customFormat="1" ht="11.25" customHeight="1" x14ac:dyDescent="0.15">
      <c r="A16" s="336" t="s">
        <v>154</v>
      </c>
      <c r="B16" s="46"/>
      <c r="C16" s="46"/>
      <c r="D16" s="46"/>
      <c r="E16" s="46"/>
      <c r="F16" s="46"/>
      <c r="G16" s="146"/>
      <c r="H16" s="45"/>
      <c r="I16" s="45"/>
      <c r="J16" s="45"/>
      <c r="K16" s="66"/>
      <c r="L16" s="73"/>
      <c r="M16" s="73"/>
      <c r="N16" s="66"/>
      <c r="O16" s="66"/>
      <c r="P16" s="66"/>
      <c r="Q16" s="50"/>
      <c r="R16" s="66"/>
      <c r="S16" s="66"/>
      <c r="T16" s="50"/>
      <c r="U16" s="72"/>
      <c r="V16" s="72"/>
      <c r="W16" s="72"/>
      <c r="X16" s="72"/>
      <c r="Y16" s="74"/>
    </row>
    <row r="17" spans="1:25" s="51" customFormat="1" ht="11.25" customHeight="1" x14ac:dyDescent="0.15">
      <c r="A17" s="335" t="s">
        <v>131</v>
      </c>
      <c r="B17" s="46"/>
      <c r="C17" s="46"/>
      <c r="D17" s="46"/>
      <c r="E17" s="46"/>
      <c r="F17" s="46"/>
      <c r="G17" s="146">
        <f>'2. Collected Data'!G17*'2. Collected Data'!AA17</f>
        <v>9060</v>
      </c>
      <c r="H17" s="45">
        <f>'2. Collected Data'!I17/'3. Calculated Stats'!$G17*1000</f>
        <v>113.13465783664459</v>
      </c>
      <c r="I17" s="45">
        <f>'2. Collected Data'!J17/'3. Calculated Stats'!$G17*1000</f>
        <v>21.302428256070638</v>
      </c>
      <c r="J17" s="45">
        <f>'2. Collected Data'!K17/'3. Calculated Stats'!$G17*1000</f>
        <v>8.4988962472406175</v>
      </c>
      <c r="K17" s="66">
        <f>('2. Collected Data'!Y17+'2. Collected Data'!Z17)/G17*1000</f>
        <v>280.90507726269317</v>
      </c>
      <c r="L17" s="73">
        <f>IF(SUM('2. Collected Data'!Y17:Z17)&gt;0,(ROUND('2. Collected Data'!Y17/SUM('2. Collected Data'!Y17:Z17),2)),"")</f>
        <v>0.76</v>
      </c>
      <c r="M17" s="73">
        <f>IF(SUM('2. Collected Data'!Y17:Z17)&gt;0,1-L17,"")</f>
        <v>0.24</v>
      </c>
      <c r="N17" s="66">
        <f>IF('2. Collected Data'!AD17&gt;0,'2. Collected Data'!AE17/'2. Collected Data'!AD17,"")</f>
        <v>40</v>
      </c>
      <c r="O17" s="66">
        <f>IF('2. Collected Data'!AF17&gt;0,'2. Collected Data'!AG17/'2. Collected Data'!AF17,"")</f>
        <v>5000</v>
      </c>
      <c r="P17" s="66">
        <f>SUM('2. Collected Data'!AI17:AK17)/'2. Collected Data'!G17</f>
        <v>4.4963576158940395</v>
      </c>
      <c r="Q17" s="50" t="str">
        <f>IF(MAX('2. Collected Data'!AI17:AK17)='2. Collected Data'!AI17,"NaCl",IF(MAX('2. Collected Data'!AJ17:AK17)='2. Collected Data'!AJ17,"CaCl2","MgCl2"))</f>
        <v>NaCl</v>
      </c>
      <c r="R17" s="66">
        <f>'2. Collected Data'!AL17/'2. Collected Data'!G17</f>
        <v>12.353421633554085</v>
      </c>
      <c r="S17" s="66">
        <f>SUM('2. Collected Data'!AO17:AU17)/'2. Collected Data'!G17</f>
        <v>93.297571743929353</v>
      </c>
      <c r="T17" s="50" t="str">
        <f>IF(MAX('2. Collected Data'!AO17:AT17)='2. Collected Data'!AO17,"NaCl",IF(MAX('2. Collected Data'!AP17:AT17)='2. Collected Data'!AP17,"CaCl2",IF(MAX('2. Collected Data'!AQ17:AT17)='2. Collected Data'!AQ17,"MgCl2",IF(MAX('2. Collected Data'!AR17:AT17)='2. Collected Data'!AR17,"Potassium Acetate",IF('2. Collected Data'!AS17&gt;'2. Collected Data'!AT17,"Enhanced Brine","Ag Byproduct")))))</f>
        <v>NaCl</v>
      </c>
      <c r="U17" s="72">
        <f>IF('2. Collected Data'!BC17&gt;0,'2. Collected Data'!BC17/'2. Collected Data'!$G17,"")</f>
        <v>5441.0371964679907</v>
      </c>
      <c r="V17" s="72">
        <f>IF('2. Collected Data'!BD17&gt;0,'2. Collected Data'!BD17/'2. Collected Data'!$G17,"")</f>
        <v>921.90960264900662</v>
      </c>
      <c r="W17" s="72">
        <f>IF('2. Collected Data'!BE17&gt;0,'2. Collected Data'!BE17/'2. Collected Data'!$G17,"")</f>
        <v>688.67494481236201</v>
      </c>
      <c r="X17" s="72">
        <f>IF('2. Collected Data'!BF17&gt;0,'2. Collected Data'!BF17/'2. Collected Data'!$G17,"")</f>
        <v>7051.6217439293596</v>
      </c>
      <c r="Y17" s="74" t="str">
        <f>IF(AND('2. Collected Data'!BB17&gt;0,'2. Collected Data'!BH17&gt;0),('2. Collected Data'!BH17-'2. Collected Data'!BB17)/'2. Collected Data'!BH17,"")</f>
        <v/>
      </c>
    </row>
    <row r="18" spans="1:25" s="51" customFormat="1" ht="11.25" customHeight="1" x14ac:dyDescent="0.15">
      <c r="A18" s="335" t="s">
        <v>132</v>
      </c>
      <c r="B18" s="46"/>
      <c r="C18" s="46"/>
      <c r="D18" s="46"/>
      <c r="E18" s="46"/>
      <c r="F18" s="46"/>
      <c r="G18" s="146">
        <f>'2. Collected Data'!G18*'2. Collected Data'!AA18</f>
        <v>22540</v>
      </c>
      <c r="H18" s="45">
        <f>'2. Collected Data'!I18/'3. Calculated Stats'!$G18*1000</f>
        <v>39.574090505767522</v>
      </c>
      <c r="I18" s="45">
        <f>'2. Collected Data'!J18/'3. Calculated Stats'!$G18*1000</f>
        <v>4.0372670807453419</v>
      </c>
      <c r="J18" s="45">
        <f>'2. Collected Data'!K18/'3. Calculated Stats'!$G18*1000</f>
        <v>1.8633540372670807</v>
      </c>
      <c r="K18" s="66">
        <f>('2. Collected Data'!Y18+'2. Collected Data'!Z18)/G18*1000</f>
        <v>88.952972493345158</v>
      </c>
      <c r="L18" s="73">
        <f>IF(SUM('2. Collected Data'!Y18:Z18)&gt;0,(ROUND('2. Collected Data'!Y18/SUM('2. Collected Data'!Y18:Z18),2)),"")</f>
        <v>0.93</v>
      </c>
      <c r="M18" s="73">
        <f>IF(SUM('2. Collected Data'!Y18:Z18)&gt;0,1-L18,"")</f>
        <v>6.9999999999999951E-2</v>
      </c>
      <c r="N18" s="66">
        <f>IF('2. Collected Data'!AD18&gt;0,'2. Collected Data'!AE18/'2. Collected Data'!AD18,"")</f>
        <v>1046.6494845360826</v>
      </c>
      <c r="O18" s="66">
        <f>IF('2. Collected Data'!AF18&gt;0,'2. Collected Data'!AG18/'2. Collected Data'!AF18,"")</f>
        <v>13980.419659735349</v>
      </c>
      <c r="P18" s="66">
        <f>SUM('2. Collected Data'!AI18:AK18)/'2. Collected Data'!G18</f>
        <v>9.0266956521739132</v>
      </c>
      <c r="Q18" s="50" t="str">
        <f>IF(MAX('2. Collected Data'!AI18:AK18)='2. Collected Data'!AI18,"NaCl",IF(MAX('2. Collected Data'!AJ18:AK18)='2. Collected Data'!AJ18,"CaCl2","MgCl2"))</f>
        <v>NaCl</v>
      </c>
      <c r="R18" s="66">
        <f>'2. Collected Data'!AL18/'2. Collected Data'!G18</f>
        <v>5.1565217391304347E-2</v>
      </c>
      <c r="S18" s="66">
        <f>SUM('2. Collected Data'!AO18:AU18)/'2. Collected Data'!G18</f>
        <v>536.7197826086956</v>
      </c>
      <c r="T18" s="50" t="str">
        <f>IF(MAX('2. Collected Data'!AO18:AT18)='2. Collected Data'!AO18,"NaCl",IF(MAX('2. Collected Data'!AP18:AT18)='2. Collected Data'!AP18,"CaCl2",IF(MAX('2. Collected Data'!AQ18:AT18)='2. Collected Data'!AQ18,"MgCl2",IF(MAX('2. Collected Data'!AR18:AT18)='2. Collected Data'!AR18,"Potassium Acetate",IF('2. Collected Data'!AS18&gt;'2. Collected Data'!AT18,"Enhanced Brine","Ag Byproduct")))))</f>
        <v>NaCl</v>
      </c>
      <c r="U18" s="72">
        <f>IF('2. Collected Data'!BC18&gt;0,'2. Collected Data'!BC18/'2. Collected Data'!$G18,"")</f>
        <v>821.48783260869561</v>
      </c>
      <c r="V18" s="72">
        <f>IF('2. Collected Data'!BD18&gt;0,'2. Collected Data'!BD18/'2. Collected Data'!$G18,"")</f>
        <v>667.19922130434782</v>
      </c>
      <c r="W18" s="72">
        <f>IF('2. Collected Data'!BE18&gt;0,'2. Collected Data'!BE18/'2. Collected Data'!$G18,"")</f>
        <v>994.48619347826082</v>
      </c>
      <c r="X18" s="72">
        <f>IF('2. Collected Data'!BF18&gt;0,'2. Collected Data'!BF18/'2. Collected Data'!$G18,"")</f>
        <v>2519.8692843478261</v>
      </c>
      <c r="Y18" s="74">
        <f>IF(AND('2. Collected Data'!BB18&gt;0,'2. Collected Data'!BH18&gt;0),('2. Collected Data'!BH18-'2. Collected Data'!BB18)/'2. Collected Data'!BH18,"")</f>
        <v>0.44772908366533865</v>
      </c>
    </row>
    <row r="19" spans="1:25" s="51" customFormat="1" ht="11.25" customHeight="1" x14ac:dyDescent="0.15">
      <c r="A19" s="335" t="s">
        <v>133</v>
      </c>
      <c r="B19" s="46"/>
      <c r="C19" s="46"/>
      <c r="D19" s="46"/>
      <c r="E19" s="46"/>
      <c r="F19" s="46"/>
      <c r="G19" s="146">
        <f>'2. Collected Data'!G19*'2. Collected Data'!AA19</f>
        <v>10870</v>
      </c>
      <c r="H19" s="45">
        <f>'2. Collected Data'!I19/'3. Calculated Stats'!$G19*1000</f>
        <v>58.32566697332107</v>
      </c>
      <c r="I19" s="45">
        <f>'2. Collected Data'!J19/'3. Calculated Stats'!$G19*1000</f>
        <v>0.18399264029438822</v>
      </c>
      <c r="J19" s="45">
        <f>'2. Collected Data'!K19/'3. Calculated Stats'!$G19*1000</f>
        <v>1.3799448022079117</v>
      </c>
      <c r="K19" s="66">
        <f>('2. Collected Data'!Y19+'2. Collected Data'!Z19)/G19*1000</f>
        <v>132.9346826126955</v>
      </c>
      <c r="L19" s="73">
        <f>IF(SUM('2. Collected Data'!Y19:Z19)&gt;0,(ROUND('2. Collected Data'!Y19/SUM('2. Collected Data'!Y19:Z19),2)),"")</f>
        <v>1</v>
      </c>
      <c r="M19" s="73">
        <f>IF(SUM('2. Collected Data'!Y19:Z19)&gt;0,1-L19,"")</f>
        <v>0</v>
      </c>
      <c r="N19" s="66">
        <f>IF('2. Collected Data'!AD19&gt;0,'2. Collected Data'!AE19/'2. Collected Data'!AD19,"")</f>
        <v>1515.1515151515152</v>
      </c>
      <c r="O19" s="66">
        <f>IF('2. Collected Data'!AF19&gt;0,'2. Collected Data'!AG19/'2. Collected Data'!AF19,"")</f>
        <v>6761.363636363636</v>
      </c>
      <c r="P19" s="66">
        <f>SUM('2. Collected Data'!AI19:AK19)/'2. Collected Data'!G19</f>
        <v>17.351425942962283</v>
      </c>
      <c r="Q19" s="50" t="str">
        <f>IF(MAX('2. Collected Data'!AI19:AK19)='2. Collected Data'!AI19,"NaCl",IF(MAX('2. Collected Data'!AJ19:AK19)='2. Collected Data'!AJ19,"CaCl2","MgCl2"))</f>
        <v>NaCl</v>
      </c>
      <c r="R19" s="66">
        <f>'2. Collected Data'!AL19/'2. Collected Data'!G19</f>
        <v>0</v>
      </c>
      <c r="S19" s="66">
        <f>SUM('2. Collected Data'!AO19:AU19)/'2. Collected Data'!G19</f>
        <v>147.76172953081877</v>
      </c>
      <c r="T19" s="50" t="str">
        <f>IF(MAX('2. Collected Data'!AO19:AT19)='2. Collected Data'!AO19,"NaCl",IF(MAX('2. Collected Data'!AP19:AT19)='2. Collected Data'!AP19,"CaCl2",IF(MAX('2. Collected Data'!AQ19:AT19)='2. Collected Data'!AQ19,"MgCl2",IF(MAX('2. Collected Data'!AR19:AT19)='2. Collected Data'!AR19,"Potassium Acetate",IF('2. Collected Data'!AS19&gt;'2. Collected Data'!AT19,"Enhanced Brine","Ag Byproduct")))))</f>
        <v>MgCl2</v>
      </c>
      <c r="U19" s="72">
        <f>IF('2. Collected Data'!BC19&gt;0,'2. Collected Data'!BC19/'2. Collected Data'!$G19,"")</f>
        <v>1749.9540018399264</v>
      </c>
      <c r="V19" s="72">
        <f>IF('2. Collected Data'!BD19&gt;0,'2. Collected Data'!BD19/'2. Collected Data'!$G19,"")</f>
        <v>224.82980680772769</v>
      </c>
      <c r="W19" s="72">
        <f>IF('2. Collected Data'!BE19&gt;0,'2. Collected Data'!BE19/'2. Collected Data'!$G19,"")</f>
        <v>1294.6642134314627</v>
      </c>
      <c r="X19" s="72">
        <f>IF('2. Collected Data'!BF19&gt;0,'2. Collected Data'!BF19/'2. Collected Data'!$G19,"")</f>
        <v>3341.3063477460901</v>
      </c>
      <c r="Y19" s="74" t="str">
        <f>IF(AND('2. Collected Data'!BB19&gt;0,'2. Collected Data'!BH19&gt;0),('2. Collected Data'!BH19-'2. Collected Data'!BB19)/'2. Collected Data'!BH19,"")</f>
        <v/>
      </c>
    </row>
    <row r="20" spans="1:25" s="51" customFormat="1" ht="11.25" customHeight="1" x14ac:dyDescent="0.15">
      <c r="A20" s="335" t="s">
        <v>134</v>
      </c>
      <c r="B20" s="46"/>
      <c r="C20" s="46"/>
      <c r="D20" s="46"/>
      <c r="E20" s="46"/>
      <c r="F20" s="46"/>
      <c r="G20" s="146">
        <f>'2. Collected Data'!G20*'2. Collected Data'!AA20</f>
        <v>13472</v>
      </c>
      <c r="H20" s="45">
        <f>'2. Collected Data'!I20/'3. Calculated Stats'!$G20*1000</f>
        <v>25.75712589073634</v>
      </c>
      <c r="I20" s="45">
        <f>'2. Collected Data'!J20/'3. Calculated Stats'!$G20*1000</f>
        <v>0.8165083135391924</v>
      </c>
      <c r="J20" s="45">
        <f>'2. Collected Data'!K20/'3. Calculated Stats'!$G20*1000</f>
        <v>0</v>
      </c>
      <c r="K20" s="66">
        <f>('2. Collected Data'!Y20+'2. Collected Data'!Z20)/G20*1000</f>
        <v>24.421021377672211</v>
      </c>
      <c r="L20" s="73">
        <f>IF(SUM('2. Collected Data'!Y20:Z20)&gt;0,(ROUND('2. Collected Data'!Y20/SUM('2. Collected Data'!Y20:Z20),2)),"")</f>
        <v>0.87</v>
      </c>
      <c r="M20" s="73">
        <f>IF(SUM('2. Collected Data'!Y20:Z20)&gt;0,1-L20,"")</f>
        <v>0.13</v>
      </c>
      <c r="N20" s="66">
        <f>IF('2. Collected Data'!AD20&gt;0,'2. Collected Data'!AE20/'2. Collected Data'!AD20,"")</f>
        <v>2476.1904761904761</v>
      </c>
      <c r="O20" s="66">
        <f>IF('2. Collected Data'!AF20&gt;0,'2. Collected Data'!AG20/'2. Collected Data'!AF20,"")</f>
        <v>19692.857142857141</v>
      </c>
      <c r="P20" s="66">
        <f>SUM('2. Collected Data'!AI20:AK20)/'2. Collected Data'!G20</f>
        <v>1.6129750593824228</v>
      </c>
      <c r="Q20" s="50" t="str">
        <f>IF(MAX('2. Collected Data'!AI20:AK20)='2. Collected Data'!AI20,"NaCl",IF(MAX('2. Collected Data'!AJ20:AK20)='2. Collected Data'!AJ20,"CaCl2","MgCl2"))</f>
        <v>NaCl</v>
      </c>
      <c r="R20" s="66">
        <f>'2. Collected Data'!AL20/'2. Collected Data'!G20</f>
        <v>0</v>
      </c>
      <c r="S20" s="66">
        <f>SUM('2. Collected Data'!AO20:AU20)/'2. Collected Data'!G20</f>
        <v>23.752969121140143</v>
      </c>
      <c r="T20" s="50" t="str">
        <f>IF(MAX('2. Collected Data'!AO20:AT20)='2. Collected Data'!AO20,"NaCl",IF(MAX('2. Collected Data'!AP20:AT20)='2. Collected Data'!AP20,"CaCl2",IF(MAX('2. Collected Data'!AQ20:AT20)='2. Collected Data'!AQ20,"MgCl2",IF(MAX('2. Collected Data'!AR20:AT20)='2. Collected Data'!AR20,"Potassium Acetate",IF('2. Collected Data'!AS20&gt;'2. Collected Data'!AT20,"Enhanced Brine","Ag Byproduct")))))</f>
        <v>NaCl</v>
      </c>
      <c r="U20" s="72">
        <f>IF('2. Collected Data'!BC20&gt;0,'2. Collected Data'!BC20/'2. Collected Data'!$G20,"")</f>
        <v>137.61876484560571</v>
      </c>
      <c r="V20" s="72">
        <f>IF('2. Collected Data'!BD20&gt;0,'2. Collected Data'!BD20/'2. Collected Data'!$G20,"")</f>
        <v>192.99287410926365</v>
      </c>
      <c r="W20" s="72">
        <f>IF('2. Collected Data'!BE20&gt;0,'2. Collected Data'!BE20/'2. Collected Data'!$G20,"")</f>
        <v>174.21318289786223</v>
      </c>
      <c r="X20" s="72">
        <f>IF('2. Collected Data'!BF20&gt;0,'2. Collected Data'!BF20/'2. Collected Data'!$G20,"")</f>
        <v>391.47862232779096</v>
      </c>
      <c r="Y20" s="74">
        <f>IF(AND('2. Collected Data'!BB20&gt;0,'2. Collected Data'!BH20&gt;0),('2. Collected Data'!BH20-'2. Collected Data'!BB20)/'2. Collected Data'!BH20,"")</f>
        <v>0</v>
      </c>
    </row>
    <row r="21" spans="1:25" s="51" customFormat="1" ht="11.25" customHeight="1" x14ac:dyDescent="0.15">
      <c r="A21" s="336" t="s">
        <v>347</v>
      </c>
      <c r="B21" s="46"/>
      <c r="C21" s="46"/>
      <c r="D21" s="46"/>
      <c r="E21" s="46"/>
      <c r="F21" s="46"/>
      <c r="G21" s="146"/>
      <c r="H21" s="45"/>
      <c r="I21" s="45"/>
      <c r="J21" s="45"/>
      <c r="K21" s="66"/>
      <c r="L21" s="73"/>
      <c r="M21" s="73"/>
      <c r="N21" s="66"/>
      <c r="O21" s="66"/>
      <c r="P21" s="66"/>
      <c r="Q21" s="50"/>
      <c r="R21" s="66"/>
      <c r="S21" s="66"/>
      <c r="T21" s="50"/>
      <c r="U21" s="72"/>
      <c r="V21" s="72"/>
      <c r="W21" s="72"/>
      <c r="X21" s="72"/>
      <c r="Y21" s="74"/>
    </row>
    <row r="22" spans="1:25" s="51" customFormat="1" ht="11.25" customHeight="1" x14ac:dyDescent="0.15">
      <c r="A22" s="336" t="s">
        <v>348</v>
      </c>
      <c r="B22" s="46"/>
      <c r="C22" s="46"/>
      <c r="D22" s="46"/>
      <c r="E22" s="46"/>
      <c r="F22" s="46"/>
      <c r="G22" s="146"/>
      <c r="H22" s="45"/>
      <c r="I22" s="45"/>
      <c r="J22" s="45"/>
      <c r="K22" s="66"/>
      <c r="L22" s="73"/>
      <c r="M22" s="73"/>
      <c r="N22" s="66"/>
      <c r="O22" s="66"/>
      <c r="P22" s="66"/>
      <c r="Q22" s="50"/>
      <c r="R22" s="66"/>
      <c r="S22" s="66"/>
      <c r="T22" s="50"/>
      <c r="U22" s="72"/>
      <c r="V22" s="72"/>
      <c r="W22" s="72"/>
      <c r="X22" s="72"/>
      <c r="Y22" s="74"/>
    </row>
    <row r="23" spans="1:25" s="51" customFormat="1" ht="11.25" customHeight="1" x14ac:dyDescent="0.15">
      <c r="A23" s="336" t="s">
        <v>349</v>
      </c>
      <c r="B23" s="46"/>
      <c r="C23" s="46"/>
      <c r="D23" s="46"/>
      <c r="E23" s="46"/>
      <c r="F23" s="46"/>
      <c r="G23" s="146"/>
      <c r="H23" s="45"/>
      <c r="I23" s="45"/>
      <c r="J23" s="45"/>
      <c r="K23" s="66"/>
      <c r="L23" s="73"/>
      <c r="M23" s="73"/>
      <c r="N23" s="66"/>
      <c r="O23" s="66"/>
      <c r="P23" s="66"/>
      <c r="Q23" s="50"/>
      <c r="R23" s="66"/>
      <c r="S23" s="66"/>
      <c r="T23" s="50"/>
      <c r="U23" s="72"/>
      <c r="V23" s="72"/>
      <c r="W23" s="72"/>
      <c r="X23" s="72"/>
      <c r="Y23" s="74"/>
    </row>
    <row r="24" spans="1:25" s="51" customFormat="1" ht="11.25" customHeight="1" x14ac:dyDescent="0.15">
      <c r="A24" s="336" t="s">
        <v>350</v>
      </c>
      <c r="B24" s="46"/>
      <c r="C24" s="46"/>
      <c r="D24" s="46"/>
      <c r="E24" s="46"/>
      <c r="F24" s="46"/>
      <c r="G24" s="146"/>
      <c r="H24" s="45"/>
      <c r="I24" s="45"/>
      <c r="J24" s="45"/>
      <c r="K24" s="66"/>
      <c r="L24" s="73"/>
      <c r="M24" s="73"/>
      <c r="N24" s="66"/>
      <c r="O24" s="66"/>
      <c r="P24" s="66"/>
      <c r="Q24" s="50"/>
      <c r="R24" s="66"/>
      <c r="S24" s="66"/>
      <c r="T24" s="50"/>
      <c r="U24" s="72"/>
      <c r="V24" s="72"/>
      <c r="W24" s="72"/>
      <c r="X24" s="72"/>
      <c r="Y24" s="74"/>
    </row>
    <row r="25" spans="1:25" s="51" customFormat="1" ht="11.25" customHeight="1" x14ac:dyDescent="0.15">
      <c r="A25" s="338" t="s">
        <v>351</v>
      </c>
      <c r="B25" s="46"/>
      <c r="C25" s="46"/>
      <c r="D25" s="46"/>
      <c r="E25" s="46"/>
      <c r="F25" s="46"/>
      <c r="G25" s="146">
        <f>'2. Collected Data'!G25*'2. Collected Data'!AA25</f>
        <v>12320</v>
      </c>
      <c r="H25" s="45">
        <f>'2. Collected Data'!I25/'3. Calculated Stats'!$G25*1000</f>
        <v>33.198051948051948</v>
      </c>
      <c r="I25" s="45">
        <f>'2. Collected Data'!J25/'3. Calculated Stats'!$G25*1000</f>
        <v>3.1655844155844157</v>
      </c>
      <c r="J25" s="45">
        <f>'2. Collected Data'!K25/'3. Calculated Stats'!$G25*1000</f>
        <v>1.7857142857142856</v>
      </c>
      <c r="K25" s="66">
        <f>('2. Collected Data'!Y25+'2. Collected Data'!Z25)/G25*1000</f>
        <v>37.256493506493506</v>
      </c>
      <c r="L25" s="73">
        <f>IF(SUM('2. Collected Data'!Y25:Z25)&gt;0,(ROUND('2. Collected Data'!Y25/SUM('2. Collected Data'!Y25:Z25),2)),"")</f>
        <v>0.99</v>
      </c>
      <c r="M25" s="73">
        <f>IF(SUM('2. Collected Data'!Y25:Z25)&gt;0,1-L25,"")</f>
        <v>1.0000000000000009E-2</v>
      </c>
      <c r="N25" s="66">
        <f>IF('2. Collected Data'!AD25&gt;0,'2. Collected Data'!AE25/'2. Collected Data'!AD25,"")</f>
        <v>0</v>
      </c>
      <c r="O25" s="66">
        <f>IF('2. Collected Data'!AF25&gt;0,'2. Collected Data'!AG25/'2. Collected Data'!AF25,"")</f>
        <v>0</v>
      </c>
      <c r="P25" s="66">
        <f>SUM('2. Collected Data'!AI25:AK25)/'2. Collected Data'!G25</f>
        <v>9.0478084415584412</v>
      </c>
      <c r="Q25" s="50" t="str">
        <f>IF(MAX('2. Collected Data'!AI25:AK25)='2. Collected Data'!AI25,"NaCl",IF(MAX('2. Collected Data'!AJ25:AK25)='2. Collected Data'!AJ25,"CaCl2","MgCl2"))</f>
        <v>NaCl</v>
      </c>
      <c r="R25" s="66">
        <f>'2. Collected Data'!AL25/'2. Collected Data'!G25</f>
        <v>2.2566558441558442</v>
      </c>
      <c r="S25" s="66">
        <f>SUM('2. Collected Data'!AO25:AU25)/'2. Collected Data'!G25</f>
        <v>1323.4376623376622</v>
      </c>
      <c r="T25" s="50" t="str">
        <f>IF(MAX('2. Collected Data'!AO25:AT25)='2. Collected Data'!AO25,"NaCl",IF(MAX('2. Collected Data'!AP25:AT25)='2. Collected Data'!AP25,"CaCl2",IF(MAX('2. Collected Data'!AQ25:AT25)='2. Collected Data'!AQ25,"MgCl2",IF(MAX('2. Collected Data'!AR25:AT25)='2. Collected Data'!AR25,"Potassium Acetate",IF('2. Collected Data'!AS25&gt;'2. Collected Data'!AT25,"Enhanced Brine","Ag Byproduct")))))</f>
        <v>NaCl</v>
      </c>
      <c r="U25" s="72" t="str">
        <f>IF('2. Collected Data'!BC25&gt;0,'2. Collected Data'!BC25/'2. Collected Data'!$G25,"")</f>
        <v/>
      </c>
      <c r="V25" s="72" t="str">
        <f>IF('2. Collected Data'!BD25&gt;0,'2. Collected Data'!BD25/'2. Collected Data'!$G25,"")</f>
        <v/>
      </c>
      <c r="W25" s="72" t="str">
        <f>IF('2. Collected Data'!BE25&gt;0,'2. Collected Data'!BE25/'2. Collected Data'!$G25,"")</f>
        <v/>
      </c>
      <c r="X25" s="72" t="str">
        <f>IF('2. Collected Data'!BF25&gt;0,'2. Collected Data'!BF25/'2. Collected Data'!$G25,"")</f>
        <v/>
      </c>
      <c r="Y25" s="74">
        <f>IF(AND('2. Collected Data'!BB25&gt;0,'2. Collected Data'!BH25&gt;0),('2. Collected Data'!BH25-'2. Collected Data'!BB25)/'2. Collected Data'!BH25,"")</f>
        <v>0</v>
      </c>
    </row>
    <row r="26" spans="1:25" s="51" customFormat="1" ht="11.25" customHeight="1" x14ac:dyDescent="0.15">
      <c r="A26" s="335" t="s">
        <v>135</v>
      </c>
      <c r="B26" s="46"/>
      <c r="C26" s="46"/>
      <c r="D26" s="46"/>
      <c r="E26" s="46"/>
      <c r="F26" s="46"/>
      <c r="G26" s="146">
        <f>'2. Collected Data'!G26*'2. Collected Data'!AA26</f>
        <v>37571.82</v>
      </c>
      <c r="H26" s="45">
        <f>'2. Collected Data'!I26/'3. Calculated Stats'!$G26*1000</f>
        <v>46.497614435499798</v>
      </c>
      <c r="I26" s="45">
        <f>'2. Collected Data'!J26/'3. Calculated Stats'!$G26*1000</f>
        <v>2.4752593832292393</v>
      </c>
      <c r="J26" s="45">
        <f>'2. Collected Data'!K26/'3. Calculated Stats'!$G26*1000</f>
        <v>0.21292553834230016</v>
      </c>
      <c r="K26" s="66">
        <f>('2. Collected Data'!Y26+'2. Collected Data'!Z26)/G26*1000</f>
        <v>102.73657225015982</v>
      </c>
      <c r="L26" s="73">
        <f>IF(SUM('2. Collected Data'!Y26:Z26)&gt;0,(ROUND('2. Collected Data'!Y26/SUM('2. Collected Data'!Y26:Z26),2)),"")</f>
        <v>0.42</v>
      </c>
      <c r="M26" s="73">
        <f>IF(SUM('2. Collected Data'!Y26:Z26)&gt;0,1-L26,"")</f>
        <v>0.58000000000000007</v>
      </c>
      <c r="N26" s="66">
        <f>IF('2. Collected Data'!AD26&gt;0,'2. Collected Data'!AE26/'2. Collected Data'!AD26,"")</f>
        <v>2553.1914893617022</v>
      </c>
      <c r="O26" s="66">
        <f>IF('2. Collected Data'!AF26&gt;0,'2. Collected Data'!AG26/'2. Collected Data'!AF26,"")</f>
        <v>2040.8163265306123</v>
      </c>
      <c r="P26" s="66">
        <f>SUM('2. Collected Data'!AI26:AK26)/'2. Collected Data'!G26</f>
        <v>7.6094104570925767</v>
      </c>
      <c r="Q26" s="50" t="str">
        <f>IF(MAX('2. Collected Data'!AI26:AK26)='2. Collected Data'!AI26,"NaCl",IF(MAX('2. Collected Data'!AJ26:AK26)='2. Collected Data'!AJ26,"CaCl2","MgCl2"))</f>
        <v>NaCl</v>
      </c>
      <c r="R26" s="66">
        <f>'2. Collected Data'!AL26/'2. Collected Data'!G26</f>
        <v>2.3387208817672395E-2</v>
      </c>
      <c r="S26" s="66">
        <f>SUM('2. Collected Data'!AO26:AU26)/'2. Collected Data'!G26</f>
        <v>37.100240818783867</v>
      </c>
      <c r="T26" s="50" t="str">
        <f>IF(MAX('2. Collected Data'!AO26:AT26)='2. Collected Data'!AO26,"NaCl",IF(MAX('2. Collected Data'!AP26:AT26)='2. Collected Data'!AP26,"CaCl2",IF(MAX('2. Collected Data'!AQ26:AT26)='2. Collected Data'!AQ26,"MgCl2",IF(MAX('2. Collected Data'!AR26:AT26)='2. Collected Data'!AR26,"Potassium Acetate",IF('2. Collected Data'!AS26&gt;'2. Collected Data'!AT26,"Enhanced Brine","Ag Byproduct")))))</f>
        <v>NaCl</v>
      </c>
      <c r="U26" s="72">
        <f>IF('2. Collected Data'!BC26&gt;0,'2. Collected Data'!BC26/'2. Collected Data'!$G26,"")</f>
        <v>352.89214097161118</v>
      </c>
      <c r="V26" s="72">
        <f>IF('2. Collected Data'!BD26&gt;0,'2. Collected Data'!BD26/'2. Collected Data'!$G26,"")</f>
        <v>305.95563377020329</v>
      </c>
      <c r="W26" s="72">
        <f>IF('2. Collected Data'!BE26&gt;0,'2. Collected Data'!BE26/'2. Collected Data'!$G26,"")</f>
        <v>460.54276848978833</v>
      </c>
      <c r="X26" s="72">
        <f>IF('2. Collected Data'!BF26&gt;0,'2. Collected Data'!BF26/'2. Collected Data'!$G26,"")</f>
        <v>1119.3905432316028</v>
      </c>
      <c r="Y26" s="74">
        <f>IF(AND('2. Collected Data'!BB26&gt;0,'2. Collected Data'!BH26&gt;0),('2. Collected Data'!BH26-'2. Collected Data'!BB26)/'2. Collected Data'!BH26,"")</f>
        <v>-0.32653061224489793</v>
      </c>
    </row>
    <row r="27" spans="1:25" s="51" customFormat="1" ht="11.25" customHeight="1" x14ac:dyDescent="0.15">
      <c r="A27" s="338" t="s">
        <v>155</v>
      </c>
      <c r="B27" s="46"/>
      <c r="C27" s="46"/>
      <c r="D27" s="46"/>
      <c r="E27" s="46"/>
      <c r="F27" s="46"/>
      <c r="G27" s="146">
        <f>'2. Collected Data'!G27*'2. Collected Data'!AA27</f>
        <v>26507</v>
      </c>
      <c r="H27" s="45">
        <f>'2. Collected Data'!I27/'3. Calculated Stats'!$G27*1000</f>
        <v>40.743954427132451</v>
      </c>
      <c r="I27" s="45">
        <f>'2. Collected Data'!J27/'3. Calculated Stats'!$G27*1000</f>
        <v>0.67906590711887427</v>
      </c>
      <c r="J27" s="45">
        <f>'2. Collected Data'!K27/'3. Calculated Stats'!$G27*1000</f>
        <v>0</v>
      </c>
      <c r="K27" s="66">
        <f>('2. Collected Data'!Y27+'2. Collected Data'!Z27)/G27*1000</f>
        <v>69.52880371222696</v>
      </c>
      <c r="L27" s="73">
        <f>IF(SUM('2. Collected Data'!Y27:Z27)&gt;0,(ROUND('2. Collected Data'!Y27/SUM('2. Collected Data'!Y27:Z27),2)),"")</f>
        <v>0.92</v>
      </c>
      <c r="M27" s="73">
        <f>IF(SUM('2. Collected Data'!Y27:Z27)&gt;0,1-L27,"")</f>
        <v>7.999999999999996E-2</v>
      </c>
      <c r="N27" s="66">
        <f>IF('2. Collected Data'!AD27&gt;0,'2. Collected Data'!AE27/'2. Collected Data'!AD27,"")</f>
        <v>3064.4406779661017</v>
      </c>
      <c r="O27" s="66">
        <f>IF('2. Collected Data'!AF27&gt;0,'2. Collected Data'!AG27/'2. Collected Data'!AF27,"")</f>
        <v>14016.055555555555</v>
      </c>
      <c r="P27" s="66">
        <f>SUM('2. Collected Data'!AI27:AK27)/'2. Collected Data'!G27</f>
        <v>7.007733806164409</v>
      </c>
      <c r="Q27" s="50" t="str">
        <f>IF(MAX('2. Collected Data'!AI27:AK27)='2. Collected Data'!AI27,"NaCl",IF(MAX('2. Collected Data'!AJ27:AK27)='2. Collected Data'!AJ27,"CaCl2","MgCl2"))</f>
        <v>NaCl</v>
      </c>
      <c r="R27" s="66">
        <f>'2. Collected Data'!AL27/'2. Collected Data'!G27</f>
        <v>0</v>
      </c>
      <c r="S27" s="66">
        <f>SUM('2. Collected Data'!AO27:AU27)/'2. Collected Data'!G27</f>
        <v>310.27547440298787</v>
      </c>
      <c r="T27" s="50" t="str">
        <f>IF(MAX('2. Collected Data'!AO27:AT27)='2. Collected Data'!AO27,"NaCl",IF(MAX('2. Collected Data'!AP27:AT27)='2. Collected Data'!AP27,"CaCl2",IF(MAX('2. Collected Data'!AQ27:AT27)='2. Collected Data'!AQ27,"MgCl2",IF(MAX('2. Collected Data'!AR27:AT27)='2. Collected Data'!AR27,"Potassium Acetate",IF('2. Collected Data'!AS27&gt;'2. Collected Data'!AT27,"Enhanced Brine","Ag Byproduct")))))</f>
        <v>NaCl</v>
      </c>
      <c r="U27" s="72">
        <f>IF('2. Collected Data'!BC27&gt;0,'2. Collected Data'!BC27/'2. Collected Data'!$G27,"")</f>
        <v>104.98317425585694</v>
      </c>
      <c r="V27" s="72">
        <f>IF('2. Collected Data'!BD27&gt;0,'2. Collected Data'!BD27/'2. Collected Data'!$G27,"")</f>
        <v>259.34709284339982</v>
      </c>
      <c r="W27" s="72">
        <f>IF('2. Collected Data'!BE27&gt;0,'2. Collected Data'!BE27/'2. Collected Data'!$G27,"")</f>
        <v>516.90809974723663</v>
      </c>
      <c r="X27" s="72">
        <f>IF('2. Collected Data'!BF27&gt;0,'2. Collected Data'!BF27/'2. Collected Data'!$G27,"")</f>
        <v>881.23836684649336</v>
      </c>
      <c r="Y27" s="74">
        <f>IF(AND('2. Collected Data'!BB27&gt;0,'2. Collected Data'!BH27&gt;0),('2. Collected Data'!BH27-'2. Collected Data'!BB27)/'2. Collected Data'!BH27,"")</f>
        <v>-0.10902842861605755</v>
      </c>
    </row>
    <row r="28" spans="1:25" s="51" customFormat="1" ht="11.25" customHeight="1" x14ac:dyDescent="0.15">
      <c r="A28" s="335" t="s">
        <v>136</v>
      </c>
      <c r="B28" s="46"/>
      <c r="C28" s="46"/>
      <c r="D28" s="46"/>
      <c r="E28" s="46"/>
      <c r="F28" s="46"/>
      <c r="G28" s="146">
        <f>'2. Collected Data'!G28*'2. Collected Data'!AA28</f>
        <v>9497.07</v>
      </c>
      <c r="H28" s="45">
        <f>'2. Collected Data'!I28/'3. Calculated Stats'!$G28*1000</f>
        <v>94.976661222882427</v>
      </c>
      <c r="I28" s="45">
        <f>'2. Collected Data'!J28/'3. Calculated Stats'!$G28*1000</f>
        <v>4.7383034978156422</v>
      </c>
      <c r="J28" s="45">
        <f>'2. Collected Data'!K28/'3. Calculated Stats'!$G28*1000</f>
        <v>1.1582519661327126</v>
      </c>
      <c r="K28" s="66">
        <f>('2. Collected Data'!Y28+'2. Collected Data'!Z28)/G28*1000</f>
        <v>149.09861673126554</v>
      </c>
      <c r="L28" s="73">
        <f>IF(SUM('2. Collected Data'!Y28:Z28)&gt;0,(ROUND('2. Collected Data'!Y28/SUM('2. Collected Data'!Y28:Z28),2)),"")</f>
        <v>0.64</v>
      </c>
      <c r="M28" s="73">
        <f>IF(SUM('2. Collected Data'!Y28:Z28)&gt;0,1-L28,"")</f>
        <v>0.36</v>
      </c>
      <c r="N28" s="66">
        <f>IF('2. Collected Data'!AD28&gt;0,'2. Collected Data'!AE28/'2. Collected Data'!AD28,"")</f>
        <v>1913.7931034482758</v>
      </c>
      <c r="O28" s="66">
        <f>IF('2. Collected Data'!AF28&gt;0,'2. Collected Data'!AG28/'2. Collected Data'!AF28,"")</f>
        <v>27941.176470588234</v>
      </c>
      <c r="P28" s="66">
        <f>SUM('2. Collected Data'!AI28:AK28)/'2. Collected Data'!G28</f>
        <v>12.761075784426144</v>
      </c>
      <c r="Q28" s="50" t="str">
        <f>IF(MAX('2. Collected Data'!AI28:AK28)='2. Collected Data'!AI28,"NaCl",IF(MAX('2. Collected Data'!AJ28:AK28)='2. Collected Data'!AJ28,"CaCl2","MgCl2"))</f>
        <v>NaCl</v>
      </c>
      <c r="R28" s="66">
        <f>'2. Collected Data'!AL28/'2. Collected Data'!G28</f>
        <v>1.1685604086312937</v>
      </c>
      <c r="S28" s="66">
        <f>SUM('2. Collected Data'!AO28:AU28)/'2. Collected Data'!G28</f>
        <v>2274.5147503387889</v>
      </c>
      <c r="T28" s="50" t="str">
        <f>IF(MAX('2. Collected Data'!AO28:AT28)='2. Collected Data'!AO28,"NaCl",IF(MAX('2. Collected Data'!AP28:AT28)='2. Collected Data'!AP28,"CaCl2",IF(MAX('2. Collected Data'!AQ28:AT28)='2. Collected Data'!AQ28,"MgCl2",IF(MAX('2. Collected Data'!AR28:AT28)='2. Collected Data'!AR28,"Potassium Acetate",IF('2. Collected Data'!AS28&gt;'2. Collected Data'!AT28,"Enhanced Brine","Ag Byproduct")))))</f>
        <v>NaCl</v>
      </c>
      <c r="U28" s="72">
        <f>IF('2. Collected Data'!BC28&gt;0,'2. Collected Data'!BC28/'2. Collected Data'!$G28,"")</f>
        <v>1135.9593453559887</v>
      </c>
      <c r="V28" s="72">
        <f>IF('2. Collected Data'!BD28&gt;0,'2. Collected Data'!BD28/'2. Collected Data'!$G28,"")</f>
        <v>512.44740956947771</v>
      </c>
      <c r="W28" s="72">
        <f>IF('2. Collected Data'!BE28&gt;0,'2. Collected Data'!BE28/'2. Collected Data'!$G28,"")</f>
        <v>1096.3694360471177</v>
      </c>
      <c r="X28" s="72">
        <f>IF('2. Collected Data'!BF28&gt;0,'2. Collected Data'!BF28/'2. Collected Data'!$G28,"")</f>
        <v>2744.7761909725841</v>
      </c>
      <c r="Y28" s="74">
        <f>IF(AND('2. Collected Data'!BB28&gt;0,'2. Collected Data'!BH28&gt;0),('2. Collected Data'!BH28-'2. Collected Data'!BB28)/'2. Collected Data'!BH28,"")</f>
        <v>-4.4619422572178491E-2</v>
      </c>
    </row>
    <row r="29" spans="1:25" s="51" customFormat="1" ht="11.25" customHeight="1" x14ac:dyDescent="0.15">
      <c r="A29" s="335" t="s">
        <v>109</v>
      </c>
      <c r="B29" s="46"/>
      <c r="C29" s="46"/>
      <c r="D29" s="46"/>
      <c r="E29" s="46"/>
      <c r="F29" s="46"/>
      <c r="G29" s="146">
        <f>'2. Collected Data'!G29*'2. Collected Data'!AA29</f>
        <v>25300</v>
      </c>
      <c r="H29" s="45">
        <f>'2. Collected Data'!I29/'3. Calculated Stats'!$G29*1000</f>
        <v>23.359683794466402</v>
      </c>
      <c r="I29" s="45">
        <f>'2. Collected Data'!J29/'3. Calculated Stats'!$G29*1000</f>
        <v>4.4664031620553359</v>
      </c>
      <c r="J29" s="45">
        <f>'2. Collected Data'!K29/'3. Calculated Stats'!$G29*1000</f>
        <v>0.15810276679841898</v>
      </c>
      <c r="K29" s="66">
        <f>('2. Collected Data'!Y29+'2. Collected Data'!Z29)/G29*1000</f>
        <v>47.826086956521742</v>
      </c>
      <c r="L29" s="73">
        <f>IF(SUM('2. Collected Data'!Y29:Z29)&gt;0,(ROUND('2. Collected Data'!Y29/SUM('2. Collected Data'!Y29:Z29),2)),"")</f>
        <v>0.99</v>
      </c>
      <c r="M29" s="73">
        <f>IF(SUM('2. Collected Data'!Y29:Z29)&gt;0,1-L29,"")</f>
        <v>1.0000000000000009E-2</v>
      </c>
      <c r="N29" s="66">
        <f>IF('2. Collected Data'!AD29&gt;0,'2. Collected Data'!AE29/'2. Collected Data'!AD29,"")</f>
        <v>1250</v>
      </c>
      <c r="O29" s="66">
        <f>IF('2. Collected Data'!AF29&gt;0,'2. Collected Data'!AG29/'2. Collected Data'!AF29,"")</f>
        <v>15000</v>
      </c>
      <c r="P29" s="66">
        <f>SUM('2. Collected Data'!AI29:AK29)/'2. Collected Data'!G29</f>
        <v>2.0948616600790513</v>
      </c>
      <c r="Q29" s="50" t="str">
        <f>IF(MAX('2. Collected Data'!AI29:AK29)='2. Collected Data'!AI29,"NaCl",IF(MAX('2. Collected Data'!AJ29:AK29)='2. Collected Data'!AJ29,"CaCl2","MgCl2"))</f>
        <v>NaCl</v>
      </c>
      <c r="R29" s="66">
        <f>'2. Collected Data'!AL29/'2. Collected Data'!G29</f>
        <v>0.6324110671936759</v>
      </c>
      <c r="S29" s="66">
        <f>SUM('2. Collected Data'!AO29:AU29)/'2. Collected Data'!G29</f>
        <v>140.23715415019763</v>
      </c>
      <c r="T29" s="50" t="str">
        <f>IF(MAX('2. Collected Data'!AO29:AT29)='2. Collected Data'!AO29,"NaCl",IF(MAX('2. Collected Data'!AP29:AT29)='2. Collected Data'!AP29,"CaCl2",IF(MAX('2. Collected Data'!AQ29:AT29)='2. Collected Data'!AQ29,"MgCl2",IF(MAX('2. Collected Data'!AR29:AT29)='2. Collected Data'!AR29,"Potassium Acetate",IF('2. Collected Data'!AS29&gt;'2. Collected Data'!AT29,"Enhanced Brine","Ag Byproduct")))))</f>
        <v>NaCl</v>
      </c>
      <c r="U29" s="72">
        <f>IF('2. Collected Data'!BC29&gt;0,'2. Collected Data'!BC29/'2. Collected Data'!$G29,"")</f>
        <v>161.07897233201581</v>
      </c>
      <c r="V29" s="72">
        <f>IF('2. Collected Data'!BD29&gt;0,'2. Collected Data'!BD29/'2. Collected Data'!$G29,"")</f>
        <v>130.59359683794466</v>
      </c>
      <c r="W29" s="72">
        <f>IF('2. Collected Data'!BE29&gt;0,'2. Collected Data'!BE29/'2. Collected Data'!$G29,"")</f>
        <v>108.65221343873517</v>
      </c>
      <c r="X29" s="72">
        <f>IF('2. Collected Data'!BF29&gt;0,'2. Collected Data'!BF29/'2. Collected Data'!$G29,"")</f>
        <v>404.99260869565217</v>
      </c>
      <c r="Y29" s="74">
        <f>IF(AND('2. Collected Data'!BB29&gt;0,'2. Collected Data'!BH29&gt;0),('2. Collected Data'!BH29-'2. Collected Data'!BB29)/'2. Collected Data'!BH29,"")</f>
        <v>-9.3028624192059123E-2</v>
      </c>
    </row>
    <row r="30" spans="1:25" s="51" customFormat="1" ht="11.25" customHeight="1" x14ac:dyDescent="0.15">
      <c r="A30" s="335" t="s">
        <v>352</v>
      </c>
      <c r="B30" s="46"/>
      <c r="C30" s="46"/>
      <c r="D30" s="46"/>
      <c r="E30" s="46"/>
      <c r="F30" s="46"/>
      <c r="G30" s="146">
        <f>'2. Collected Data'!G30*'2. Collected Data'!AA30</f>
        <v>59400</v>
      </c>
      <c r="H30" s="45">
        <f>'2. Collected Data'!I30/'3. Calculated Stats'!$G30*1000</f>
        <v>16.498316498316498</v>
      </c>
      <c r="I30" s="45">
        <f>'2. Collected Data'!J30/'3. Calculated Stats'!$G30*1000</f>
        <v>0.25252525252525254</v>
      </c>
      <c r="J30" s="45">
        <f>'2. Collected Data'!K30/'3. Calculated Stats'!$G30*1000</f>
        <v>0</v>
      </c>
      <c r="K30" s="66">
        <f>('2. Collected Data'!Y30+'2. Collected Data'!Z30)/G30*1000</f>
        <v>36.195286195286194</v>
      </c>
      <c r="L30" s="73">
        <f>IF(SUM('2. Collected Data'!Y30:Z30)&gt;0,(ROUND('2. Collected Data'!Y30/SUM('2. Collected Data'!Y30:Z30),2)),"")</f>
        <v>0.93</v>
      </c>
      <c r="M30" s="73">
        <f>IF(SUM('2. Collected Data'!Y30:Z30)&gt;0,1-L30,"")</f>
        <v>6.9999999999999951E-2</v>
      </c>
      <c r="N30" s="66">
        <f>IF('2. Collected Data'!AD30&gt;0,'2. Collected Data'!AE30/'2. Collected Data'!AD30,"")</f>
        <v>2512</v>
      </c>
      <c r="O30" s="66">
        <f>IF('2. Collected Data'!AF30&gt;0,'2. Collected Data'!AG30/'2. Collected Data'!AF30,"")</f>
        <v>16000</v>
      </c>
      <c r="P30" s="66">
        <f>SUM('2. Collected Data'!AI30:AK30)/'2. Collected Data'!G30</f>
        <v>1.0731666666666666</v>
      </c>
      <c r="Q30" s="50" t="str">
        <f>IF(MAX('2. Collected Data'!AI30:AK30)='2. Collected Data'!AI30,"NaCl",IF(MAX('2. Collected Data'!AJ30:AK30)='2. Collected Data'!AJ30,"CaCl2","MgCl2"))</f>
        <v>NaCl</v>
      </c>
      <c r="R30" s="66">
        <f>'2. Collected Data'!AL30/'2. Collected Data'!G30</f>
        <v>0</v>
      </c>
      <c r="S30" s="66">
        <f>SUM('2. Collected Data'!AO30:AU30)/'2. Collected Data'!G30</f>
        <v>21.268249999999998</v>
      </c>
      <c r="T30" s="50" t="str">
        <f>IF(MAX('2. Collected Data'!AO30:AT30)='2. Collected Data'!AO30,"NaCl",IF(MAX('2. Collected Data'!AP30:AT30)='2. Collected Data'!AP30,"CaCl2",IF(MAX('2. Collected Data'!AQ30:AT30)='2. Collected Data'!AQ30,"MgCl2",IF(MAX('2. Collected Data'!AR30:AT30)='2. Collected Data'!AR30,"Potassium Acetate",IF('2. Collected Data'!AS30&gt;'2. Collected Data'!AT30,"Enhanced Brine","Ag Byproduct")))))</f>
        <v>NaCl</v>
      </c>
      <c r="U30" s="72">
        <f>IF('2. Collected Data'!BC30&gt;0,'2. Collected Data'!BC30/'2. Collected Data'!$G30,"")</f>
        <v>118.38766666666666</v>
      </c>
      <c r="V30" s="72">
        <f>IF('2. Collected Data'!BD30&gt;0,'2. Collected Data'!BD30/'2. Collected Data'!$G30,"")</f>
        <v>230.57716666666667</v>
      </c>
      <c r="W30" s="72">
        <f>IF('2. Collected Data'!BE30&gt;0,'2. Collected Data'!BE30/'2. Collected Data'!$G30,"")</f>
        <v>118.69816666666667</v>
      </c>
      <c r="X30" s="72">
        <f>IF('2. Collected Data'!BF30&gt;0,'2. Collected Data'!BF30/'2. Collected Data'!$G30,"")</f>
        <v>476.17599999999999</v>
      </c>
      <c r="Y30" s="74">
        <f>IF(AND('2. Collected Data'!BB30&gt;0,'2. Collected Data'!BH30&gt;0),('2. Collected Data'!BH30-'2. Collected Data'!BB30)/'2. Collected Data'!BH30,"")</f>
        <v>-0.32786885245901637</v>
      </c>
    </row>
    <row r="31" spans="1:25" s="51" customFormat="1" ht="11.25" customHeight="1" x14ac:dyDescent="0.15">
      <c r="A31" s="336" t="s">
        <v>53</v>
      </c>
      <c r="B31" s="46"/>
      <c r="C31" s="46"/>
      <c r="D31" s="46"/>
      <c r="E31" s="46"/>
      <c r="F31" s="46"/>
      <c r="G31" s="146"/>
      <c r="H31" s="45"/>
      <c r="I31" s="45"/>
      <c r="J31" s="45"/>
      <c r="K31" s="66"/>
      <c r="L31" s="73"/>
      <c r="M31" s="73"/>
      <c r="N31" s="66"/>
      <c r="O31" s="66"/>
      <c r="P31" s="66"/>
      <c r="Q31" s="50"/>
      <c r="R31" s="66"/>
      <c r="S31" s="66"/>
      <c r="T31" s="50"/>
      <c r="U31" s="72"/>
      <c r="V31" s="72"/>
      <c r="W31" s="72"/>
      <c r="X31" s="72"/>
      <c r="Y31" s="74"/>
    </row>
    <row r="32" spans="1:25" s="51" customFormat="1" ht="11.25" customHeight="1" x14ac:dyDescent="0.15">
      <c r="A32" s="192" t="s">
        <v>137</v>
      </c>
      <c r="B32" s="46"/>
      <c r="C32" s="46"/>
      <c r="D32" s="46"/>
      <c r="E32" s="46"/>
      <c r="F32" s="46"/>
      <c r="G32" s="146">
        <f>'2. Collected Data'!G32*'2. Collected Data'!AA32</f>
        <v>7802</v>
      </c>
      <c r="H32" s="45">
        <f>'2. Collected Data'!I32/'3. Calculated Stats'!$G32*1000</f>
        <v>51.268905408869522</v>
      </c>
      <c r="I32" s="45">
        <f>'2. Collected Data'!J32/'3. Calculated Stats'!$G32*1000</f>
        <v>2.8197897974878239</v>
      </c>
      <c r="J32" s="45">
        <f>'2. Collected Data'!K32/'3. Calculated Stats'!$G32*1000</f>
        <v>1.5380671622660858</v>
      </c>
      <c r="K32" s="66">
        <f>('2. Collected Data'!Y32+'2. Collected Data'!Z32)/G32*1000</f>
        <v>124.96795693411946</v>
      </c>
      <c r="L32" s="73">
        <f>IF(SUM('2. Collected Data'!Y32:Z32)&gt;0,(ROUND('2. Collected Data'!Y32/SUM('2. Collected Data'!Y32:Z32),2)),"")</f>
        <v>1</v>
      </c>
      <c r="M32" s="73">
        <f>IF(SUM('2. Collected Data'!Y32:Z32)&gt;0,1-L32,"")</f>
        <v>0</v>
      </c>
      <c r="N32" s="66">
        <f>IF('2. Collected Data'!AD32&gt;0,'2. Collected Data'!AE32/'2. Collected Data'!AD32,"")</f>
        <v>900</v>
      </c>
      <c r="O32" s="66">
        <f>IF('2. Collected Data'!AF32&gt;0,'2. Collected Data'!AG32/'2. Collected Data'!AF32,"")</f>
        <v>8250</v>
      </c>
      <c r="P32" s="66">
        <f>SUM('2. Collected Data'!AI32:AK32)/'2. Collected Data'!G32</f>
        <v>17.13156626506024</v>
      </c>
      <c r="Q32" s="50" t="str">
        <f>IF(MAX('2. Collected Data'!AI32:AK32)='2. Collected Data'!AI32,"NaCl",IF(MAX('2. Collected Data'!AJ32:AK32)='2. Collected Data'!AJ32,"CaCl2","MgCl2"))</f>
        <v>NaCl</v>
      </c>
      <c r="R32" s="66">
        <f>'2. Collected Data'!AL32/'2. Collected Data'!G32</f>
        <v>2.1527710843373495</v>
      </c>
      <c r="S32" s="66">
        <f>SUM('2. Collected Data'!AO32:AU32)/'2. Collected Data'!G32</f>
        <v>144.27638554216867</v>
      </c>
      <c r="T32" s="50" t="str">
        <f>IF(MAX('2. Collected Data'!AO32:AT32)='2. Collected Data'!AO32,"NaCl",IF(MAX('2. Collected Data'!AP32:AT32)='2. Collected Data'!AP32,"CaCl2",IF(MAX('2. Collected Data'!AQ32:AT32)='2. Collected Data'!AQ32,"MgCl2",IF(MAX('2. Collected Data'!AR32:AT32)='2. Collected Data'!AR32,"Potassium Acetate",IF('2. Collected Data'!AS32&gt;'2. Collected Data'!AT32,"Enhanced Brine","Ag Byproduct")))))</f>
        <v>NaCl</v>
      </c>
      <c r="U32" s="72">
        <f>IF('2. Collected Data'!BC32&gt;0,'2. Collected Data'!BC32/'2. Collected Data'!$G32,"")</f>
        <v>1151.1598795180723</v>
      </c>
      <c r="V32" s="72">
        <f>IF('2. Collected Data'!BD32&gt;0,'2. Collected Data'!BD32/'2. Collected Data'!$G32,"")</f>
        <v>1182.5646987951807</v>
      </c>
      <c r="W32" s="72">
        <f>IF('2. Collected Data'!BE32&gt;0,'2. Collected Data'!BE32/'2. Collected Data'!$G32,"")</f>
        <v>1295.0259036144578</v>
      </c>
      <c r="X32" s="72">
        <f>IF('2. Collected Data'!BF32&gt;0,'2. Collected Data'!BF32/'2. Collected Data'!$G32,"")</f>
        <v>3881.7626506024098</v>
      </c>
      <c r="Y32" s="74">
        <f>IF(AND('2. Collected Data'!BB32&gt;0,'2. Collected Data'!BH32&gt;0),('2. Collected Data'!BH32-'2. Collected Data'!BB32)/'2. Collected Data'!BH32,"")</f>
        <v>-2.1502209131075017E-2</v>
      </c>
    </row>
    <row r="33" spans="1:25" s="51" customFormat="1" ht="11.25" customHeight="1" x14ac:dyDescent="0.15">
      <c r="A33" s="338" t="s">
        <v>353</v>
      </c>
      <c r="B33" s="46"/>
      <c r="C33" s="46"/>
      <c r="D33" s="46"/>
      <c r="E33" s="46"/>
      <c r="F33" s="46"/>
      <c r="G33" s="146">
        <f>'2. Collected Data'!G33*'2. Collected Data'!AA33</f>
        <v>4111.68</v>
      </c>
      <c r="H33" s="45">
        <f>'2. Collected Data'!I33/'3. Calculated Stats'!$G33*1000</f>
        <v>156.87018445015175</v>
      </c>
      <c r="I33" s="45">
        <f>'2. Collected Data'!J33/'3. Calculated Stats'!$G33*1000</f>
        <v>4.1345630010117516</v>
      </c>
      <c r="J33" s="45">
        <f>'2. Collected Data'!K33/'3. Calculated Stats'!$G33*1000</f>
        <v>0.48641917658961786</v>
      </c>
      <c r="K33" s="66">
        <f>('2. Collected Data'!Y33+'2. Collected Data'!Z33)/G33*1000</f>
        <v>192.86520351778347</v>
      </c>
      <c r="L33" s="73">
        <f>IF(SUM('2. Collected Data'!Y33:Z33)&gt;0,(ROUND('2. Collected Data'!Y33/SUM('2. Collected Data'!Y33:Z33),2)),"")</f>
        <v>0.97</v>
      </c>
      <c r="M33" s="73">
        <f>IF(SUM('2. Collected Data'!Y33:Z33)&gt;0,1-L33,"")</f>
        <v>3.0000000000000027E-2</v>
      </c>
      <c r="N33" s="66">
        <f>IF('2. Collected Data'!AD33&gt;0,'2. Collected Data'!AE33/'2. Collected Data'!AD33,"")</f>
        <v>4042.5531914893618</v>
      </c>
      <c r="O33" s="66">
        <f>IF('2. Collected Data'!AF33&gt;0,'2. Collected Data'!AG33/'2. Collected Data'!AF33,"")</f>
        <v>17500</v>
      </c>
      <c r="P33" s="66">
        <f>SUM('2. Collected Data'!AI33:AK33)/'2. Collected Data'!G33</f>
        <v>5.3405323371468594</v>
      </c>
      <c r="Q33" s="50" t="str">
        <f>IF(MAX('2. Collected Data'!AI33:AK33)='2. Collected Data'!AI33,"NaCl",IF(MAX('2. Collected Data'!AJ33:AK33)='2. Collected Data'!AJ33,"CaCl2","MgCl2"))</f>
        <v>NaCl</v>
      </c>
      <c r="R33" s="66">
        <f>'2. Collected Data'!AL33/'2. Collected Data'!G33</f>
        <v>0.88763717020779831</v>
      </c>
      <c r="S33" s="66">
        <f>SUM('2. Collected Data'!AO33:AU33)/'2. Collected Data'!G33</f>
        <v>68.283854774690639</v>
      </c>
      <c r="T33" s="50" t="str">
        <f>IF(MAX('2. Collected Data'!AO33:AT33)='2. Collected Data'!AO33,"NaCl",IF(MAX('2. Collected Data'!AP33:AT33)='2. Collected Data'!AP33,"CaCl2",IF(MAX('2. Collected Data'!AQ33:AT33)='2. Collected Data'!AQ33,"MgCl2",IF(MAX('2. Collected Data'!AR33:AT33)='2. Collected Data'!AR33,"Potassium Acetate",IF('2. Collected Data'!AS33&gt;'2. Collected Data'!AT33,"Enhanced Brine","Ag Byproduct")))))</f>
        <v>NaCl</v>
      </c>
      <c r="U33" s="72">
        <f>IF('2. Collected Data'!BC33&gt;0,'2. Collected Data'!BC33/'2. Collected Data'!$G33,"")</f>
        <v>1070.4031053000233</v>
      </c>
      <c r="V33" s="72">
        <f>IF('2. Collected Data'!BD33&gt;0,'2. Collected Data'!BD33/'2. Collected Data'!$G33,"")</f>
        <v>301.97980387578798</v>
      </c>
      <c r="W33" s="72">
        <f>IF('2. Collected Data'!BE33&gt;0,'2. Collected Data'!BE33/'2. Collected Data'!$G33,"")</f>
        <v>411.15695773990194</v>
      </c>
      <c r="X33" s="72">
        <f>IF('2. Collected Data'!BF33&gt;0,'2. Collected Data'!BF33/'2. Collected Data'!$G33,"")</f>
        <v>3135.8020079383609</v>
      </c>
      <c r="Y33" s="74">
        <f>IF(AND('2. Collected Data'!BB33&gt;0,'2. Collected Data'!BH33&gt;0),('2. Collected Data'!BH33-'2. Collected Data'!BB33)/'2. Collected Data'!BH33,"")</f>
        <v>0</v>
      </c>
    </row>
    <row r="34" spans="1:25" s="51" customFormat="1" ht="11.25" customHeight="1" x14ac:dyDescent="0.15">
      <c r="A34" s="335" t="s">
        <v>138</v>
      </c>
      <c r="B34" s="46"/>
      <c r="C34" s="46"/>
      <c r="D34" s="46"/>
      <c r="E34" s="46"/>
      <c r="F34" s="46"/>
      <c r="G34" s="146">
        <f>'2. Collected Data'!G34*'2. Collected Data'!AA34</f>
        <v>3040</v>
      </c>
      <c r="H34" s="45">
        <f>'2. Collected Data'!I34/'3. Calculated Stats'!$G34*1000</f>
        <v>131.57894736842104</v>
      </c>
      <c r="I34" s="45">
        <f>'2. Collected Data'!J34/'3. Calculated Stats'!$G34*1000</f>
        <v>0</v>
      </c>
      <c r="J34" s="45">
        <f>'2. Collected Data'!K34/'3. Calculated Stats'!$G34*1000</f>
        <v>1.9736842105263159</v>
      </c>
      <c r="K34" s="66">
        <f>('2. Collected Data'!Y34+'2. Collected Data'!Z34)/G34*1000</f>
        <v>263.15789473684208</v>
      </c>
      <c r="L34" s="73">
        <f>IF(SUM('2. Collected Data'!Y34:Z34)&gt;0,(ROUND('2. Collected Data'!Y34/SUM('2. Collected Data'!Y34:Z34),2)),"")</f>
        <v>0.38</v>
      </c>
      <c r="M34" s="73">
        <f>IF(SUM('2. Collected Data'!Y34:Z34)&gt;0,1-L34,"")</f>
        <v>0.62</v>
      </c>
      <c r="N34" s="66">
        <f>IF('2. Collected Data'!AD34&gt;0,'2. Collected Data'!AE34/'2. Collected Data'!AD34,"")</f>
        <v>2483.6601307189544</v>
      </c>
      <c r="O34" s="66">
        <f>IF('2. Collected Data'!AF34&gt;0,'2. Collected Data'!AG34/'2. Collected Data'!AF34,"")</f>
        <v>7479.6747967479678</v>
      </c>
      <c r="P34" s="66">
        <f>SUM('2. Collected Data'!AI34:AK34)/'2. Collected Data'!G34</f>
        <v>32.2704375</v>
      </c>
      <c r="Q34" s="50" t="str">
        <f>IF(MAX('2. Collected Data'!AI34:AK34)='2. Collected Data'!AI34,"NaCl",IF(MAX('2. Collected Data'!AJ34:AK34)='2. Collected Data'!AJ34,"CaCl2","MgCl2"))</f>
        <v>NaCl</v>
      </c>
      <c r="R34" s="66">
        <f>'2. Collected Data'!AL34/'2. Collected Data'!G34</f>
        <v>0.97737499999999999</v>
      </c>
      <c r="S34" s="66">
        <f>SUM('2. Collected Data'!AO34:AU34)/'2. Collected Data'!G34</f>
        <v>208.75</v>
      </c>
      <c r="T34" s="50" t="str">
        <f>IF(MAX('2. Collected Data'!AO34:AT34)='2. Collected Data'!AO34,"NaCl",IF(MAX('2. Collected Data'!AP34:AT34)='2. Collected Data'!AP34,"CaCl2",IF(MAX('2. Collected Data'!AQ34:AT34)='2. Collected Data'!AQ34,"MgCl2",IF(MAX('2. Collected Data'!AR34:AT34)='2. Collected Data'!AR34,"Potassium Acetate",IF('2. Collected Data'!AS34&gt;'2. Collected Data'!AT34,"Enhanced Brine","Ag Byproduct")))))</f>
        <v>MgCl2</v>
      </c>
      <c r="U34" s="72">
        <f>IF('2. Collected Data'!BC34&gt;0,'2. Collected Data'!BC34/'2. Collected Data'!$G34,"")</f>
        <v>838.75</v>
      </c>
      <c r="V34" s="72">
        <f>IF('2. Collected Data'!BD34&gt;0,'2. Collected Data'!BD34/'2. Collected Data'!$G34,"")</f>
        <v>5119.125</v>
      </c>
      <c r="W34" s="72">
        <f>IF('2. Collected Data'!BE34&gt;0,'2. Collected Data'!BE34/'2. Collected Data'!$G34,"")</f>
        <v>2344.375</v>
      </c>
      <c r="X34" s="72">
        <f>IF('2. Collected Data'!BF34&gt;0,'2. Collected Data'!BF34/'2. Collected Data'!$G34,"")</f>
        <v>8302.3222499999993</v>
      </c>
      <c r="Y34" s="74">
        <f>IF(AND('2. Collected Data'!BB34&gt;0,'2. Collected Data'!BH34&gt;0),('2. Collected Data'!BH34-'2. Collected Data'!BB34)/'2. Collected Data'!BH34,"")</f>
        <v>-2.9411764705882353E-2</v>
      </c>
    </row>
    <row r="35" spans="1:25" s="51" customFormat="1" ht="11.25" customHeight="1" x14ac:dyDescent="0.15">
      <c r="A35" s="192" t="s">
        <v>139</v>
      </c>
      <c r="B35" s="46"/>
      <c r="C35" s="46"/>
      <c r="D35" s="46"/>
      <c r="E35" s="46"/>
      <c r="F35" s="46"/>
      <c r="G35" s="146">
        <f>'2. Collected Data'!G35*'2. Collected Data'!AA35</f>
        <v>7690.7999999999993</v>
      </c>
      <c r="H35" s="45">
        <f>'2. Collected Data'!I35/'3. Calculated Stats'!$G35*1000</f>
        <v>42.128257138399128</v>
      </c>
      <c r="I35" s="45">
        <f>'2. Collected Data'!J35/'3. Calculated Stats'!$G35*1000</f>
        <v>2.8605606698912989</v>
      </c>
      <c r="J35" s="45">
        <f>'2. Collected Data'!K35/'3. Calculated Stats'!$G35*1000</f>
        <v>1.3002548499505904</v>
      </c>
      <c r="K35" s="66">
        <f>('2. Collected Data'!Y35+'2. Collected Data'!Z35)/G35*1000</f>
        <v>61.632079887657987</v>
      </c>
      <c r="L35" s="73">
        <f>IF(SUM('2. Collected Data'!Y35:Z35)&gt;0,(ROUND('2. Collected Data'!Y35/SUM('2. Collected Data'!Y35:Z35),2)),"")</f>
        <v>0.71</v>
      </c>
      <c r="M35" s="73">
        <f>IF(SUM('2. Collected Data'!Y35:Z35)&gt;0,1-L35,"")</f>
        <v>0.29000000000000004</v>
      </c>
      <c r="N35" s="66" t="str">
        <f>IF('2. Collected Data'!AD35&gt;0,'2. Collected Data'!AE35/'2. Collected Data'!AD35,"")</f>
        <v/>
      </c>
      <c r="O35" s="66" t="str">
        <f>IF('2. Collected Data'!AF35&gt;0,'2. Collected Data'!AG35/'2. Collected Data'!AF35,"")</f>
        <v/>
      </c>
      <c r="P35" s="66">
        <f>SUM('2. Collected Data'!AI35:AK35)/'2. Collected Data'!G35</f>
        <v>13.466000936183493</v>
      </c>
      <c r="Q35" s="50" t="str">
        <f>IF(MAX('2. Collected Data'!AI35:AK35)='2. Collected Data'!AI35,"NaCl",IF(MAX('2. Collected Data'!AJ35:AK35)='2. Collected Data'!AJ35,"CaCl2","MgCl2"))</f>
        <v>NaCl</v>
      </c>
      <c r="R35" s="66">
        <f>'2. Collected Data'!AL35/'2. Collected Data'!G35</f>
        <v>2.748603526291153</v>
      </c>
      <c r="S35" s="66">
        <f>SUM('2. Collected Data'!AO35:AU35)/'2. Collected Data'!G35</f>
        <v>51.765049149633327</v>
      </c>
      <c r="T35" s="50" t="str">
        <f>IF(MAX('2. Collected Data'!AO35:AT35)='2. Collected Data'!AO35,"NaCl",IF(MAX('2. Collected Data'!AP35:AT35)='2. Collected Data'!AP35,"CaCl2",IF(MAX('2. Collected Data'!AQ35:AT35)='2. Collected Data'!AQ35,"MgCl2",IF(MAX('2. Collected Data'!AR35:AT35)='2. Collected Data'!AR35,"Potassium Acetate",IF('2. Collected Data'!AS35&gt;'2. Collected Data'!AT35,"Enhanced Brine","Ag Byproduct")))))</f>
        <v>NaCl</v>
      </c>
      <c r="U35" s="72" t="str">
        <f>IF('2. Collected Data'!BC35&gt;0,'2. Collected Data'!BC35/'2. Collected Data'!$G35,"")</f>
        <v/>
      </c>
      <c r="V35" s="72" t="str">
        <f>IF('2. Collected Data'!BD35&gt;0,'2. Collected Data'!BD35/'2. Collected Data'!$G35,"")</f>
        <v/>
      </c>
      <c r="W35" s="72" t="str">
        <f>IF('2. Collected Data'!BE35&gt;0,'2. Collected Data'!BE35/'2. Collected Data'!$G35,"")</f>
        <v/>
      </c>
      <c r="X35" s="72">
        <f>IF('2. Collected Data'!BF35&gt;0,'2. Collected Data'!BF35/'2. Collected Data'!$G35,"")</f>
        <v>2808.5504758932752</v>
      </c>
      <c r="Y35" s="74">
        <f>IF(AND('2. Collected Data'!BB35&gt;0,'2. Collected Data'!BH35&gt;0),('2. Collected Data'!BH35-'2. Collected Data'!BB35)/'2. Collected Data'!BH35,"")</f>
        <v>-0.22359154929577468</v>
      </c>
    </row>
    <row r="36" spans="1:25" s="51" customFormat="1" ht="11.25" customHeight="1" x14ac:dyDescent="0.15">
      <c r="A36" s="188" t="s">
        <v>140</v>
      </c>
      <c r="B36" s="46"/>
      <c r="C36" s="46"/>
      <c r="D36" s="46"/>
      <c r="E36" s="46"/>
      <c r="F36" s="46"/>
      <c r="G36" s="146">
        <f>'2. Collected Data'!G36*'2. Collected Data'!AA36</f>
        <v>30517</v>
      </c>
      <c r="H36" s="45">
        <f>'2. Collected Data'!I36/'3. Calculated Stats'!$G36*1000</f>
        <v>27.623947308057804</v>
      </c>
      <c r="I36" s="45">
        <f>'2. Collected Data'!J36/'3. Calculated Stats'!$G36*1000</f>
        <v>0</v>
      </c>
      <c r="J36" s="45">
        <f>'2. Collected Data'!K36/'3. Calculated Stats'!$G36*1000</f>
        <v>0</v>
      </c>
      <c r="K36" s="66">
        <f>('2. Collected Data'!Y36+'2. Collected Data'!Z36)/G36*1000</f>
        <v>0</v>
      </c>
      <c r="L36" s="73" t="str">
        <f>IF(SUM('2. Collected Data'!Y36:Z36)&gt;0,(ROUND('2. Collected Data'!Y36/SUM('2. Collected Data'!Y36:Z36),2)),"")</f>
        <v/>
      </c>
      <c r="M36" s="73" t="str">
        <f>IF(SUM('2. Collected Data'!Y36:Z36)&gt;0,1-L36,"")</f>
        <v/>
      </c>
      <c r="N36" s="66">
        <f>IF('2. Collected Data'!AD36&gt;0,'2. Collected Data'!AE36/'2. Collected Data'!AD36,"")</f>
        <v>0</v>
      </c>
      <c r="O36" s="66" t="str">
        <f>IF('2. Collected Data'!AF36&gt;0,'2. Collected Data'!AG36/'2. Collected Data'!AF36,"")</f>
        <v/>
      </c>
      <c r="P36" s="66">
        <f>SUM('2. Collected Data'!AI36:AK36)/'2. Collected Data'!G36</f>
        <v>14.864206835534292</v>
      </c>
      <c r="Q36" s="50" t="str">
        <f>IF(MAX('2. Collected Data'!AI36:AK36)='2. Collected Data'!AI36,"NaCl",IF(MAX('2. Collected Data'!AJ36:AK36)='2. Collected Data'!AJ36,"CaCl2","MgCl2"))</f>
        <v>CaCl2</v>
      </c>
      <c r="R36" s="66">
        <f>'2. Collected Data'!AL36/'2. Collected Data'!G36</f>
        <v>1.5006717567257595</v>
      </c>
      <c r="S36" s="66">
        <f>SUM('2. Collected Data'!AO36:AU36)/'2. Collected Data'!G36</f>
        <v>0.43811645967821217</v>
      </c>
      <c r="T36" s="50" t="str">
        <f>IF(MAX('2. Collected Data'!AO36:AT36)='2. Collected Data'!AO36,"NaCl",IF(MAX('2. Collected Data'!AP36:AT36)='2. Collected Data'!AP36,"CaCl2",IF(MAX('2. Collected Data'!AQ36:AT36)='2. Collected Data'!AQ36,"MgCl2",IF(MAX('2. Collected Data'!AR36:AT36)='2. Collected Data'!AR36,"Potassium Acetate",IF('2. Collected Data'!AS36&gt;'2. Collected Data'!AT36,"Enhanced Brine","Ag Byproduct")))))</f>
        <v>NaCl</v>
      </c>
      <c r="U36" s="72">
        <f>IF('2. Collected Data'!BC36&gt;0,'2. Collected Data'!BC36/'2. Collected Data'!$G36,"")</f>
        <v>1026.280433856539</v>
      </c>
      <c r="V36" s="72">
        <f>IF('2. Collected Data'!BD36&gt;0,'2. Collected Data'!BD36/'2. Collected Data'!$G36,"")</f>
        <v>1171.7731100697972</v>
      </c>
      <c r="W36" s="72">
        <f>IF('2. Collected Data'!BE36&gt;0,'2. Collected Data'!BE36/'2. Collected Data'!$G36,"")</f>
        <v>981.58403512796144</v>
      </c>
      <c r="X36" s="72" t="str">
        <f>IF('2. Collected Data'!BF36&gt;0,'2. Collected Data'!BF36/'2. Collected Data'!$G36,"")</f>
        <v/>
      </c>
      <c r="Y36" s="74">
        <f>IF(AND('2. Collected Data'!BB36&gt;0,'2. Collected Data'!BH36&gt;0),('2. Collected Data'!BH36-'2. Collected Data'!BB36)/'2. Collected Data'!BH36,"")</f>
        <v>-0.24798287502058308</v>
      </c>
    </row>
    <row r="37" spans="1:25" s="51" customFormat="1" ht="11.25" customHeight="1" x14ac:dyDescent="0.15">
      <c r="A37" s="279" t="s">
        <v>354</v>
      </c>
      <c r="B37" s="46"/>
      <c r="C37" s="46"/>
      <c r="D37" s="46"/>
      <c r="E37" s="46"/>
      <c r="F37" s="46"/>
      <c r="G37" s="146">
        <f>'2. Collected Data'!G37*'2. Collected Data'!AA37</f>
        <v>3904</v>
      </c>
      <c r="H37" s="45">
        <f>'2. Collected Data'!I37/'3. Calculated Stats'!$G37*1000</f>
        <v>0</v>
      </c>
      <c r="I37" s="45">
        <f>'2. Collected Data'!J37/'3. Calculated Stats'!$G37*1000</f>
        <v>1.5368852459016393</v>
      </c>
      <c r="J37" s="45">
        <f>'2. Collected Data'!K37/'3. Calculated Stats'!$G37*1000</f>
        <v>0</v>
      </c>
      <c r="K37" s="66">
        <f>('2. Collected Data'!Y37+'2. Collected Data'!Z37)/G37*1000</f>
        <v>38.165983606557376</v>
      </c>
      <c r="L37" s="73">
        <f>IF(SUM('2. Collected Data'!Y37:Z37)&gt;0,(ROUND('2. Collected Data'!Y37/SUM('2. Collected Data'!Y37:Z37),2)),"")</f>
        <v>1</v>
      </c>
      <c r="M37" s="73">
        <f>IF(SUM('2. Collected Data'!Y37:Z37)&gt;0,1-L37,"")</f>
        <v>0</v>
      </c>
      <c r="N37" s="66" t="str">
        <f>IF('2. Collected Data'!AD37&gt;0,'2. Collected Data'!AE37/'2. Collected Data'!AD37,"")</f>
        <v/>
      </c>
      <c r="O37" s="66">
        <f>IF('2. Collected Data'!AF37&gt;0,'2. Collected Data'!AG37/'2. Collected Data'!AF37,"")</f>
        <v>2923.0769230769229</v>
      </c>
      <c r="P37" s="66">
        <f>SUM('2. Collected Data'!AI37:AK37)/'2. Collected Data'!G37</f>
        <v>4.6106557377049179E-3</v>
      </c>
      <c r="Q37" s="50" t="str">
        <f>IF(MAX('2. Collected Data'!AI37:AK37)='2. Collected Data'!AI37,"NaCl",IF(MAX('2. Collected Data'!AJ37:AK37)='2. Collected Data'!AJ37,"CaCl2","MgCl2"))</f>
        <v>NaCl</v>
      </c>
      <c r="R37" s="66">
        <f>'2. Collected Data'!AL37/'2. Collected Data'!G37</f>
        <v>0</v>
      </c>
      <c r="S37" s="66">
        <f>SUM('2. Collected Data'!AO37:AU37)/'2. Collected Data'!G37</f>
        <v>1.6905737704918034</v>
      </c>
      <c r="T37" s="50" t="str">
        <f>IF(MAX('2. Collected Data'!AO37:AT37)='2. Collected Data'!AO37,"NaCl",IF(MAX('2. Collected Data'!AP37:AT37)='2. Collected Data'!AP37,"CaCl2",IF(MAX('2. Collected Data'!AQ37:AT37)='2. Collected Data'!AQ37,"MgCl2",IF(MAX('2. Collected Data'!AR37:AT37)='2. Collected Data'!AR37,"Potassium Acetate",IF('2. Collected Data'!AS37&gt;'2. Collected Data'!AT37,"Enhanced Brine","Ag Byproduct")))))</f>
        <v>CaCl2</v>
      </c>
      <c r="U37" s="72">
        <f>IF('2. Collected Data'!BC37&gt;0,'2. Collected Data'!BC37/'2. Collected Data'!$G37,"")</f>
        <v>24.590163934426229</v>
      </c>
      <c r="V37" s="72">
        <f>IF('2. Collected Data'!BD37&gt;0,'2. Collected Data'!BD37/'2. Collected Data'!$G37,"")</f>
        <v>10.245901639344263</v>
      </c>
      <c r="W37" s="72">
        <f>IF('2. Collected Data'!BE37&gt;0,'2. Collected Data'!BE37/'2. Collected Data'!$G37,"")</f>
        <v>12.295081967213115</v>
      </c>
      <c r="X37" s="72">
        <f>IF('2. Collected Data'!BF37&gt;0,'2. Collected Data'!BF37/'2. Collected Data'!$G37,"")</f>
        <v>47.131147540983605</v>
      </c>
      <c r="Y37" s="74" t="str">
        <f>IF(AND('2. Collected Data'!BB37&gt;0,'2. Collected Data'!BH37&gt;0),('2. Collected Data'!BH37-'2. Collected Data'!BB37)/'2. Collected Data'!BH37,"")</f>
        <v/>
      </c>
    </row>
    <row r="38" spans="1:25" s="51" customFormat="1" ht="11.25" customHeight="1" x14ac:dyDescent="0.15">
      <c r="A38" s="188" t="s">
        <v>141</v>
      </c>
      <c r="B38" s="46"/>
      <c r="C38" s="46"/>
      <c r="D38" s="46"/>
      <c r="E38" s="46"/>
      <c r="F38" s="46"/>
      <c r="G38" s="146">
        <f>'2. Collected Data'!G38*'2. Collected Data'!AA38</f>
        <v>77000</v>
      </c>
      <c r="H38" s="45">
        <f>'2. Collected Data'!I38/'3. Calculated Stats'!$G38*1000</f>
        <v>19.974025974025974</v>
      </c>
      <c r="I38" s="45">
        <f>'2. Collected Data'!J38/'3. Calculated Stats'!$G38*1000</f>
        <v>1.4155844155844155</v>
      </c>
      <c r="J38" s="45">
        <f>'2. Collected Data'!K38/'3. Calculated Stats'!$G38*1000</f>
        <v>2.5974025974025976E-2</v>
      </c>
      <c r="K38" s="66">
        <f>('2. Collected Data'!Y38+'2. Collected Data'!Z38)/G38*1000</f>
        <v>39.129870129870135</v>
      </c>
      <c r="L38" s="73">
        <f>IF(SUM('2. Collected Data'!Y38:Z38)&gt;0,(ROUND('2. Collected Data'!Y38/SUM('2. Collected Data'!Y38:Z38),2)),"")</f>
        <v>0.82</v>
      </c>
      <c r="M38" s="73">
        <f>IF(SUM('2. Collected Data'!Y38:Z38)&gt;0,1-L38,"")</f>
        <v>0.18000000000000005</v>
      </c>
      <c r="N38" s="66">
        <f>IF('2. Collected Data'!AD38&gt;0,'2. Collected Data'!AE38/'2. Collected Data'!AD38,"")</f>
        <v>1472.2222222222222</v>
      </c>
      <c r="O38" s="66">
        <f>IF('2. Collected Data'!AF38&gt;0,'2. Collected Data'!AG38/'2. Collected Data'!AF38,"")</f>
        <v>16184.971098265896</v>
      </c>
      <c r="P38" s="66">
        <f>SUM('2. Collected Data'!AI38:AK38)/'2. Collected Data'!G38</f>
        <v>0.91298701298701301</v>
      </c>
      <c r="Q38" s="50" t="str">
        <f>IF(MAX('2. Collected Data'!AI38:AK38)='2. Collected Data'!AI38,"NaCl",IF(MAX('2. Collected Data'!AJ38:AK38)='2. Collected Data'!AJ38,"CaCl2","MgCl2"))</f>
        <v>NaCl</v>
      </c>
      <c r="R38" s="66">
        <f>'2. Collected Data'!AL38/'2. Collected Data'!G38</f>
        <v>0.4935064935064935</v>
      </c>
      <c r="S38" s="66">
        <f>SUM('2. Collected Data'!AO38:AU38)/'2. Collected Data'!G38</f>
        <v>20</v>
      </c>
      <c r="T38" s="50" t="str">
        <f>IF(MAX('2. Collected Data'!AO38:AT38)='2. Collected Data'!AO38,"NaCl",IF(MAX('2. Collected Data'!AP38:AT38)='2. Collected Data'!AP38,"CaCl2",IF(MAX('2. Collected Data'!AQ38:AT38)='2. Collected Data'!AQ38,"MgCl2",IF(MAX('2. Collected Data'!AR38:AT38)='2. Collected Data'!AR38,"Potassium Acetate",IF('2. Collected Data'!AS38&gt;'2. Collected Data'!AT38,"Enhanced Brine","Ag Byproduct")))))</f>
        <v>NaCl</v>
      </c>
      <c r="U38" s="72">
        <f>IF('2. Collected Data'!BC38&gt;0,'2. Collected Data'!BC38/'2. Collected Data'!$G38,"")</f>
        <v>142.85714285714286</v>
      </c>
      <c r="V38" s="72">
        <f>IF('2. Collected Data'!BD38&gt;0,'2. Collected Data'!BD38/'2. Collected Data'!$G38,"")</f>
        <v>72.727272727272734</v>
      </c>
      <c r="W38" s="72">
        <f>IF('2. Collected Data'!BE38&gt;0,'2. Collected Data'!BE38/'2. Collected Data'!$G38,"")</f>
        <v>149.35064935064935</v>
      </c>
      <c r="X38" s="72">
        <f>IF('2. Collected Data'!BF38&gt;0,'2. Collected Data'!BF38/'2. Collected Data'!$G38,"")</f>
        <v>368.18181818181819</v>
      </c>
      <c r="Y38" s="74">
        <f>IF(AND('2. Collected Data'!BB38&gt;0,'2. Collected Data'!BH38&gt;0),('2. Collected Data'!BH38-'2. Collected Data'!BB38)/'2. Collected Data'!BH38,"")</f>
        <v>-2.4988844265952589E-2</v>
      </c>
    </row>
    <row r="39" spans="1:25" s="51" customFormat="1" ht="11.25" customHeight="1" x14ac:dyDescent="0.15">
      <c r="A39" s="188" t="s">
        <v>142</v>
      </c>
      <c r="B39" s="46"/>
      <c r="C39" s="46"/>
      <c r="D39" s="46"/>
      <c r="E39" s="46"/>
      <c r="F39" s="46"/>
      <c r="G39" s="146">
        <f>'2. Collected Data'!G39*'2. Collected Data'!AA39</f>
        <v>24750</v>
      </c>
      <c r="H39" s="45">
        <f>'2. Collected Data'!I39/'3. Calculated Stats'!$G39*1000</f>
        <v>23.030303030303031</v>
      </c>
      <c r="I39" s="45">
        <f>'2. Collected Data'!J39/'3. Calculated Stats'!$G39*1000</f>
        <v>2.4242424242424243</v>
      </c>
      <c r="J39" s="45">
        <f>'2. Collected Data'!K39/'3. Calculated Stats'!$G39*1000</f>
        <v>1.4545454545454544</v>
      </c>
      <c r="K39" s="66">
        <f>('2. Collected Data'!Y39+'2. Collected Data'!Z39)/G39*1000</f>
        <v>28.606060606060606</v>
      </c>
      <c r="L39" s="73">
        <f>IF(SUM('2. Collected Data'!Y39:Z39)&gt;0,(ROUND('2. Collected Data'!Y39/SUM('2. Collected Data'!Y39:Z39),2)),"")</f>
        <v>0.8</v>
      </c>
      <c r="M39" s="73">
        <f>IF(SUM('2. Collected Data'!Y39:Z39)&gt;0,1-L39,"")</f>
        <v>0.19999999999999996</v>
      </c>
      <c r="N39" s="66">
        <f>IF('2. Collected Data'!AD39&gt;0,'2. Collected Data'!AE39/'2. Collected Data'!AD39,"")</f>
        <v>279.16666666666669</v>
      </c>
      <c r="O39" s="66">
        <f>IF('2. Collected Data'!AF39&gt;0,'2. Collected Data'!AG39/'2. Collected Data'!AF39,"")</f>
        <v>10000</v>
      </c>
      <c r="P39" s="66">
        <f>SUM('2. Collected Data'!AI39:AK39)/'2. Collected Data'!G39</f>
        <v>1.0236799999999999</v>
      </c>
      <c r="Q39" s="50" t="str">
        <f>IF(MAX('2. Collected Data'!AI39:AK39)='2. Collected Data'!AI39,"NaCl",IF(MAX('2. Collected Data'!AJ39:AK39)='2. Collected Data'!AJ39,"CaCl2","MgCl2"))</f>
        <v>NaCl</v>
      </c>
      <c r="R39" s="66">
        <f>'2. Collected Data'!AL39/'2. Collected Data'!G39</f>
        <v>10.23484</v>
      </c>
      <c r="S39" s="66">
        <f>SUM('2. Collected Data'!AO39:AU39)/'2. Collected Data'!G39</f>
        <v>111.50803999999999</v>
      </c>
      <c r="T39" s="50" t="str">
        <f>IF(MAX('2. Collected Data'!AO39:AT39)='2. Collected Data'!AO39,"NaCl",IF(MAX('2. Collected Data'!AP39:AT39)='2. Collected Data'!AP39,"CaCl2",IF(MAX('2. Collected Data'!AQ39:AT39)='2. Collected Data'!AQ39,"MgCl2",IF(MAX('2. Collected Data'!AR39:AT39)='2. Collected Data'!AR39,"Potassium Acetate",IF('2. Collected Data'!AS39&gt;'2. Collected Data'!AT39,"Enhanced Brine","Ag Byproduct")))))</f>
        <v>MgCl2</v>
      </c>
      <c r="U39" s="72">
        <f>IF('2. Collected Data'!BC39&gt;0,'2. Collected Data'!BC39/'2. Collected Data'!$G39,"")</f>
        <v>379.06096000000002</v>
      </c>
      <c r="V39" s="72">
        <f>IF('2. Collected Data'!BD39&gt;0,'2. Collected Data'!BD39/'2. Collected Data'!$G39,"")</f>
        <v>247.86076</v>
      </c>
      <c r="W39" s="72">
        <f>IF('2. Collected Data'!BE39&gt;0,'2. Collected Data'!BE39/'2. Collected Data'!$G39,"")</f>
        <v>405.20211999999998</v>
      </c>
      <c r="X39" s="72">
        <f>IF('2. Collected Data'!BF39&gt;0,'2. Collected Data'!BF39/'2. Collected Data'!$G39,"")</f>
        <v>1036.66192</v>
      </c>
      <c r="Y39" s="74">
        <f>IF(AND('2. Collected Data'!BB39&gt;0,'2. Collected Data'!BH39&gt;0),('2. Collected Data'!BH39-'2. Collected Data'!BB39)/'2. Collected Data'!BH39,"")</f>
        <v>0</v>
      </c>
    </row>
    <row r="40" spans="1:25" s="51" customFormat="1" ht="11.25" customHeight="1" x14ac:dyDescent="0.15">
      <c r="A40" s="188" t="s">
        <v>64</v>
      </c>
      <c r="B40" s="46"/>
      <c r="C40" s="46"/>
      <c r="D40" s="46"/>
      <c r="E40" s="46"/>
      <c r="F40" s="46"/>
      <c r="G40" s="146">
        <f>'2. Collected Data'!G40*'2. Collected Data'!AA40</f>
        <v>22241.279999999999</v>
      </c>
      <c r="H40" s="45">
        <f>'2. Collected Data'!I40/'3. Calculated Stats'!$G40*1000</f>
        <v>27.42647905156538</v>
      </c>
      <c r="I40" s="45">
        <f>'2. Collected Data'!J40/'3. Calculated Stats'!$G40*1000</f>
        <v>5.8449873388581954</v>
      </c>
      <c r="J40" s="45">
        <f>'2. Collected Data'!K40/'3. Calculated Stats'!$G40*1000</f>
        <v>1.1240360267034992</v>
      </c>
      <c r="K40" s="66">
        <f>('2. Collected Data'!Y40+'2. Collected Data'!Z40)/G40*1000</f>
        <v>44.871518186003684</v>
      </c>
      <c r="L40" s="73">
        <f>IF(SUM('2. Collected Data'!Y40:Z40)&gt;0,(ROUND('2. Collected Data'!Y40/SUM('2. Collected Data'!Y40:Z40),2)),"")</f>
        <v>1</v>
      </c>
      <c r="M40" s="73">
        <f>IF(SUM('2. Collected Data'!Y40:Z40)&gt;0,1-L40,"")</f>
        <v>0</v>
      </c>
      <c r="N40" s="66">
        <f>IF('2. Collected Data'!AD40&gt;0,'2. Collected Data'!AE40/'2. Collected Data'!AD40,"")</f>
        <v>1402.6</v>
      </c>
      <c r="O40" s="66">
        <f>IF('2. Collected Data'!AF40&gt;0,'2. Collected Data'!AG40/'2. Collected Data'!AF40,"")</f>
        <v>75567.010309278354</v>
      </c>
      <c r="P40" s="66">
        <f>SUM('2. Collected Data'!AI40:AK40)/'2. Collected Data'!G40</f>
        <v>0</v>
      </c>
      <c r="Q40" s="50" t="str">
        <f>IF(MAX('2. Collected Data'!AI40:AK40)='2. Collected Data'!AI40,"NaCl",IF(MAX('2. Collected Data'!AJ40:AK40)='2. Collected Data'!AJ40,"CaCl2","MgCl2"))</f>
        <v>NaCl</v>
      </c>
      <c r="R40" s="66">
        <f>'2. Collected Data'!AL40/'2. Collected Data'!G40</f>
        <v>0</v>
      </c>
      <c r="S40" s="66">
        <f>SUM('2. Collected Data'!AO40:AU40)/'2. Collected Data'!G40</f>
        <v>0</v>
      </c>
      <c r="T40" s="50" t="str">
        <f>IF(MAX('2. Collected Data'!AO40:AT40)='2. Collected Data'!AO40,"NaCl",IF(MAX('2. Collected Data'!AP40:AT40)='2. Collected Data'!AP40,"CaCl2",IF(MAX('2. Collected Data'!AQ40:AT40)='2. Collected Data'!AQ40,"MgCl2",IF(MAX('2. Collected Data'!AR40:AT40)='2. Collected Data'!AR40,"Potassium Acetate",IF('2. Collected Data'!AS40&gt;'2. Collected Data'!AT40,"Enhanced Brine","Ag Byproduct")))))</f>
        <v>CaCl2</v>
      </c>
      <c r="U40" s="72">
        <f>IF('2. Collected Data'!BC40&gt;0,'2. Collected Data'!BC40/'2. Collected Data'!$G40,"")</f>
        <v>131.07203901933701</v>
      </c>
      <c r="V40" s="72">
        <f>IF('2. Collected Data'!BD40&gt;0,'2. Collected Data'!BD40/'2. Collected Data'!$G40,"")</f>
        <v>289.50133805248618</v>
      </c>
      <c r="W40" s="72">
        <f>IF('2. Collected Data'!BE40&gt;0,'2. Collected Data'!BE40/'2. Collected Data'!$G40,"")</f>
        <v>516.96900897790056</v>
      </c>
      <c r="X40" s="72">
        <f>IF('2. Collected Data'!BF40&gt;0,'2. Collected Data'!BF40/'2. Collected Data'!$G40,"")</f>
        <v>937.54238604972375</v>
      </c>
      <c r="Y40" s="74">
        <f>IF(AND('2. Collected Data'!BB40&gt;0,'2. Collected Data'!BH40&gt;0),('2. Collected Data'!BH40-'2. Collected Data'!BB40)/'2. Collected Data'!BH40,"")</f>
        <v>-0.13277414075286403</v>
      </c>
    </row>
    <row r="41" spans="1:25" s="51" customFormat="1" ht="11.25" customHeight="1" x14ac:dyDescent="0.15">
      <c r="A41" s="189" t="s">
        <v>156</v>
      </c>
      <c r="B41" s="46"/>
      <c r="C41" s="46"/>
      <c r="D41" s="46"/>
      <c r="E41" s="46"/>
      <c r="F41" s="46"/>
      <c r="G41" s="146"/>
      <c r="H41" s="45"/>
      <c r="I41" s="45"/>
      <c r="J41" s="45"/>
      <c r="K41" s="66"/>
      <c r="L41" s="73"/>
      <c r="M41" s="73"/>
      <c r="N41" s="66"/>
      <c r="O41" s="66"/>
      <c r="P41" s="66"/>
      <c r="Q41" s="50"/>
      <c r="R41" s="66"/>
      <c r="S41" s="66"/>
      <c r="T41" s="50"/>
      <c r="U41" s="72"/>
      <c r="V41" s="72"/>
      <c r="W41" s="72"/>
      <c r="X41" s="72"/>
      <c r="Y41" s="74"/>
    </row>
    <row r="42" spans="1:25" s="51" customFormat="1" ht="11.25" customHeight="1" x14ac:dyDescent="0.15">
      <c r="A42" s="188" t="s">
        <v>334</v>
      </c>
      <c r="B42" s="46"/>
      <c r="C42" s="46"/>
      <c r="D42" s="46"/>
      <c r="E42" s="46"/>
      <c r="F42" s="46"/>
      <c r="G42" s="146">
        <f>'2. Collected Data'!G42*'2. Collected Data'!AA42</f>
        <v>4308.3600000000006</v>
      </c>
      <c r="H42" s="45">
        <f>'2. Collected Data'!I42/'3. Calculated Stats'!$G42*1000</f>
        <v>77.755804993083217</v>
      </c>
      <c r="I42" s="45">
        <f>'2. Collected Data'!J42/'3. Calculated Stats'!$G42*1000</f>
        <v>5.1063513726800913</v>
      </c>
      <c r="J42" s="45">
        <f>'2. Collected Data'!K42/'3. Calculated Stats'!$G42*1000</f>
        <v>0.46421376115273555</v>
      </c>
      <c r="K42" s="66">
        <f>('2. Collected Data'!Y42+'2. Collected Data'!Z42)/G42*1000</f>
        <v>154.1189687027082</v>
      </c>
      <c r="L42" s="73">
        <f>IF(SUM('2. Collected Data'!Y42:Z42)&gt;0,(ROUND('2. Collected Data'!Y42/SUM('2. Collected Data'!Y42:Z42),2)),"")</f>
        <v>1</v>
      </c>
      <c r="M42" s="73">
        <f>IF(SUM('2. Collected Data'!Y42:Z42)&gt;0,1-L42,"")</f>
        <v>0</v>
      </c>
      <c r="N42" s="66">
        <f>IF('2. Collected Data'!AD42&gt;0,'2. Collected Data'!AE42/'2. Collected Data'!AD42,"")</f>
        <v>1959.1588785046729</v>
      </c>
      <c r="O42" s="66">
        <f>IF('2. Collected Data'!AF42&gt;0,'2. Collected Data'!AG42/'2. Collected Data'!AF42,"")</f>
        <v>5272.727272727273</v>
      </c>
      <c r="P42" s="66">
        <f>SUM('2. Collected Data'!AI42:AK42)/'2. Collected Data'!G42</f>
        <v>24.159726670937435</v>
      </c>
      <c r="Q42" s="50" t="str">
        <f>IF(MAX('2. Collected Data'!AI42:AK42)='2. Collected Data'!AI42,"NaCl",IF(MAX('2. Collected Data'!AJ42:AK42)='2. Collected Data'!AJ42,"CaCl2","MgCl2"))</f>
        <v>NaCl</v>
      </c>
      <c r="R42" s="66">
        <f>'2. Collected Data'!AL42/'2. Collected Data'!G42</f>
        <v>2.0998291693358957</v>
      </c>
      <c r="S42" s="66">
        <f>SUM('2. Collected Data'!AO42:AU42)/'2. Collected Data'!G42</f>
        <v>9.2921204356181928</v>
      </c>
      <c r="T42" s="50" t="str">
        <f>IF(MAX('2. Collected Data'!AO42:AT42)='2. Collected Data'!AO42,"NaCl",IF(MAX('2. Collected Data'!AP42:AT42)='2. Collected Data'!AP42,"CaCl2",IF(MAX('2. Collected Data'!AQ42:AT42)='2. Collected Data'!AQ42,"MgCl2",IF(MAX('2. Collected Data'!AR42:AT42)='2. Collected Data'!AR42,"Potassium Acetate",IF('2. Collected Data'!AS42&gt;'2. Collected Data'!AT42,"Enhanced Brine","Ag Byproduct")))))</f>
        <v>MgCl2</v>
      </c>
      <c r="U42" s="72">
        <f>IF('2. Collected Data'!BC42&gt;0,'2. Collected Data'!BC42/'2. Collected Data'!$G42,"")</f>
        <v>2273.1233183856502</v>
      </c>
      <c r="V42" s="72">
        <f>IF('2. Collected Data'!BD42&gt;0,'2. Collected Data'!BD42/'2. Collected Data'!$G42,"")</f>
        <v>1892.983664317745</v>
      </c>
      <c r="W42" s="72">
        <f>IF('2. Collected Data'!BE42&gt;0,'2. Collected Data'!BE42/'2. Collected Data'!$G42,"")</f>
        <v>1844.9593209481102</v>
      </c>
      <c r="X42" s="72">
        <f>IF('2. Collected Data'!BF42&gt;0,'2. Collected Data'!BF42/'2. Collected Data'!$G42,"")</f>
        <v>6111.2139654067905</v>
      </c>
      <c r="Y42" s="74">
        <f>IF(AND('2. Collected Data'!BB42&gt;0,'2. Collected Data'!BH42&gt;0),('2. Collected Data'!BH42-'2. Collected Data'!BB42)/'2. Collected Data'!BH42,"")</f>
        <v>-1.2098110705999284E-2</v>
      </c>
    </row>
    <row r="43" spans="1:25" s="51" customFormat="1" ht="11.25" customHeight="1" x14ac:dyDescent="0.15">
      <c r="A43" s="189" t="s">
        <v>157</v>
      </c>
      <c r="B43" s="46"/>
      <c r="C43" s="46"/>
      <c r="D43" s="46"/>
      <c r="E43" s="46"/>
      <c r="F43" s="46"/>
      <c r="G43" s="146"/>
      <c r="H43" s="45"/>
      <c r="I43" s="45"/>
      <c r="J43" s="45"/>
      <c r="K43" s="66"/>
      <c r="L43" s="73"/>
      <c r="M43" s="73"/>
      <c r="N43" s="66"/>
      <c r="O43" s="66"/>
      <c r="P43" s="66"/>
      <c r="Q43" s="50"/>
      <c r="R43" s="66"/>
      <c r="S43" s="66"/>
      <c r="T43" s="50"/>
      <c r="U43" s="72"/>
      <c r="V43" s="72"/>
      <c r="W43" s="72"/>
      <c r="X43" s="72"/>
      <c r="Y43" s="74"/>
    </row>
    <row r="44" spans="1:25" s="51" customFormat="1" ht="11.25" customHeight="1" x14ac:dyDescent="0.15">
      <c r="A44" s="189" t="s">
        <v>355</v>
      </c>
      <c r="B44" s="46"/>
      <c r="C44" s="46"/>
      <c r="D44" s="46"/>
      <c r="E44" s="46"/>
      <c r="F44" s="46"/>
      <c r="G44" s="146"/>
      <c r="H44" s="45"/>
      <c r="I44" s="45"/>
      <c r="J44" s="45"/>
      <c r="K44" s="66"/>
      <c r="L44" s="73"/>
      <c r="M44" s="73"/>
      <c r="N44" s="66"/>
      <c r="O44" s="66"/>
      <c r="P44" s="66"/>
      <c r="Q44" s="50"/>
      <c r="R44" s="66"/>
      <c r="S44" s="66"/>
      <c r="T44" s="50"/>
      <c r="U44" s="72"/>
      <c r="V44" s="72"/>
      <c r="W44" s="72"/>
      <c r="X44" s="72"/>
      <c r="Y44" s="74"/>
    </row>
    <row r="45" spans="1:25" s="51" customFormat="1" ht="11.25" customHeight="1" x14ac:dyDescent="0.15">
      <c r="A45" s="188" t="s">
        <v>100</v>
      </c>
      <c r="B45" s="46"/>
      <c r="C45" s="46"/>
      <c r="D45" s="46"/>
      <c r="E45" s="46"/>
      <c r="F45" s="46"/>
      <c r="G45" s="146">
        <f>'2. Collected Data'!G45*'2. Collected Data'!AA45</f>
        <v>36721.439999999995</v>
      </c>
      <c r="H45" s="45">
        <f>'2. Collected Data'!I45/'3. Calculated Stats'!$G45*1000</f>
        <v>40.003877843570407</v>
      </c>
      <c r="I45" s="45">
        <f>'2. Collected Data'!J45/'3. Calculated Stats'!$G45*1000</f>
        <v>0.54464095089952902</v>
      </c>
      <c r="J45" s="45">
        <f>'2. Collected Data'!K45/'3. Calculated Stats'!$G45*1000</f>
        <v>1.1165139493440346</v>
      </c>
      <c r="K45" s="66">
        <f>('2. Collected Data'!Y45+'2. Collected Data'!Z45)/G45*1000</f>
        <v>0</v>
      </c>
      <c r="L45" s="73" t="str">
        <f>IF(SUM('2. Collected Data'!Y45:Z45)&gt;0,(ROUND('2. Collected Data'!Y45/SUM('2. Collected Data'!Y45:Z45),2)),"")</f>
        <v/>
      </c>
      <c r="M45" s="73" t="str">
        <f>IF(SUM('2. Collected Data'!Y45:Z45)&gt;0,1-L45,"")</f>
        <v/>
      </c>
      <c r="N45" s="66">
        <f>IF('2. Collected Data'!AD45&gt;0,'2. Collected Data'!AE45/'2. Collected Data'!AD45,"")</f>
        <v>1953.125</v>
      </c>
      <c r="O45" s="66">
        <f>IF('2. Collected Data'!AF45&gt;0,'2. Collected Data'!AG45/'2. Collected Data'!AF45,"")</f>
        <v>3906.25</v>
      </c>
      <c r="P45" s="66">
        <f>SUM('2. Collected Data'!AI45:AK45)/'2. Collected Data'!G45</f>
        <v>24.933662732180437</v>
      </c>
      <c r="Q45" s="50" t="str">
        <f>IF(MAX('2. Collected Data'!AI45:AK45)='2. Collected Data'!AI45,"NaCl",IF(MAX('2. Collected Data'!AJ45:AK45)='2. Collected Data'!AJ45,"CaCl2","MgCl2"))</f>
        <v>NaCl</v>
      </c>
      <c r="R45" s="66">
        <f>'2. Collected Data'!AL45/'2. Collected Data'!G45</f>
        <v>0.11380272669045659</v>
      </c>
      <c r="S45" s="66">
        <f>SUM('2. Collected Data'!AO45:AU45)/'2. Collected Data'!G45</f>
        <v>35.162640680757619</v>
      </c>
      <c r="T45" s="50" t="str">
        <f>IF(MAX('2. Collected Data'!AO45:AT45)='2. Collected Data'!AO45,"NaCl",IF(MAX('2. Collected Data'!AP45:AT45)='2. Collected Data'!AP45,"CaCl2",IF(MAX('2. Collected Data'!AQ45:AT45)='2. Collected Data'!AQ45,"MgCl2",IF(MAX('2. Collected Data'!AR45:AT45)='2. Collected Data'!AR45,"Potassium Acetate",IF('2. Collected Data'!AS45&gt;'2. Collected Data'!AT45,"Enhanced Brine","Ag Byproduct")))))</f>
        <v>NaCl</v>
      </c>
      <c r="U45" s="72">
        <f>IF('2. Collected Data'!BC45&gt;0,'2. Collected Data'!BC45/'2. Collected Data'!$G45,"")</f>
        <v>5192.6068258761097</v>
      </c>
      <c r="V45" s="72">
        <f>IF('2. Collected Data'!BD45&gt;0,'2. Collected Data'!BD45/'2. Collected Data'!$G45,"")</f>
        <v>1075.1212370756703</v>
      </c>
      <c r="W45" s="72">
        <f>IF('2. Collected Data'!BE45&gt;0,'2. Collected Data'!BE45/'2. Collected Data'!$G45,"")</f>
        <v>1372.4951962668131</v>
      </c>
      <c r="X45" s="72">
        <f>IF('2. Collected Data'!BF45&gt;0,'2. Collected Data'!BF45/'2. Collected Data'!$G45,"")</f>
        <v>8715.3444962942631</v>
      </c>
      <c r="Y45" s="74">
        <f>IF(AND('2. Collected Data'!BB45&gt;0,'2. Collected Data'!BH45&gt;0),('2. Collected Data'!BH45-'2. Collected Data'!BB45)/'2. Collected Data'!BH45,"")</f>
        <v>-1.4492753623188354E-2</v>
      </c>
    </row>
    <row r="46" spans="1:25" s="51" customFormat="1" ht="11.25" customHeight="1" x14ac:dyDescent="0.15">
      <c r="A46" s="189" t="s">
        <v>356</v>
      </c>
      <c r="B46" s="46"/>
      <c r="C46" s="46"/>
      <c r="D46" s="46"/>
      <c r="E46" s="46"/>
      <c r="F46" s="46"/>
      <c r="G46" s="146"/>
      <c r="H46" s="45"/>
      <c r="I46" s="45"/>
      <c r="J46" s="45"/>
      <c r="K46" s="66"/>
      <c r="L46" s="73"/>
      <c r="M46" s="73"/>
      <c r="N46" s="66"/>
      <c r="O46" s="66"/>
      <c r="P46" s="66"/>
      <c r="Q46" s="50"/>
      <c r="R46" s="66"/>
      <c r="S46" s="66"/>
      <c r="T46" s="50"/>
      <c r="U46" s="72"/>
      <c r="V46" s="72"/>
      <c r="W46" s="72"/>
      <c r="X46" s="72"/>
      <c r="Y46" s="74"/>
    </row>
    <row r="47" spans="1:25" s="51" customFormat="1" ht="11.25" customHeight="1" x14ac:dyDescent="0.15">
      <c r="A47" s="188" t="s">
        <v>143</v>
      </c>
      <c r="B47" s="46"/>
      <c r="C47" s="46"/>
      <c r="D47" s="46"/>
      <c r="E47" s="46"/>
      <c r="F47" s="46"/>
      <c r="G47" s="146">
        <f>'2. Collected Data'!G47*'2. Collected Data'!AA47</f>
        <v>16909.900000000001</v>
      </c>
      <c r="H47" s="45">
        <f>'2. Collected Data'!I47/'3. Calculated Stats'!$G47*1000</f>
        <v>20.993619122525857</v>
      </c>
      <c r="I47" s="45">
        <f>'2. Collected Data'!J47/'3. Calculated Stats'!$G47*1000</f>
        <v>1.1827391054944143</v>
      </c>
      <c r="J47" s="45">
        <f>'2. Collected Data'!K47/'3. Calculated Stats'!$G47*1000</f>
        <v>0.88705432912081073</v>
      </c>
      <c r="K47" s="66">
        <f>('2. Collected Data'!Y47+'2. Collected Data'!Z47)/G47*1000</f>
        <v>20.875345211976416</v>
      </c>
      <c r="L47" s="73">
        <f>IF(SUM('2. Collected Data'!Y47:Z47)&gt;0,(ROUND('2. Collected Data'!Y47/SUM('2. Collected Data'!Y47:Z47),2)),"")</f>
        <v>1</v>
      </c>
      <c r="M47" s="73">
        <f>IF(SUM('2. Collected Data'!Y47:Z47)&gt;0,1-L47,"")</f>
        <v>0</v>
      </c>
      <c r="N47" s="66">
        <f>IF('2. Collected Data'!AD47&gt;0,'2. Collected Data'!AE47/'2. Collected Data'!AD47,"")</f>
        <v>1324.6376811594203</v>
      </c>
      <c r="O47" s="66">
        <f>IF('2. Collected Data'!AF47&gt;0,'2. Collected Data'!AG47/'2. Collected Data'!AF47,"")</f>
        <v>21910.714285714286</v>
      </c>
      <c r="P47" s="66">
        <f>SUM('2. Collected Data'!AI47:AK47)/'2. Collected Data'!G47</f>
        <v>1.8558099101709649</v>
      </c>
      <c r="Q47" s="50" t="str">
        <f>IF(MAX('2. Collected Data'!AI47:AK47)='2. Collected Data'!AI47,"NaCl",IF(MAX('2. Collected Data'!AJ47:AK47)='2. Collected Data'!AJ47,"CaCl2","MgCl2"))</f>
        <v>NaCl</v>
      </c>
      <c r="R47" s="66">
        <f>'2. Collected Data'!AL47/'2. Collected Data'!G47</f>
        <v>1.3876557519559547</v>
      </c>
      <c r="S47" s="66">
        <f>SUM('2. Collected Data'!AO47:AU47)/'2. Collected Data'!G47</f>
        <v>92.381106925528826</v>
      </c>
      <c r="T47" s="50" t="str">
        <f>IF(MAX('2. Collected Data'!AO47:AT47)='2. Collected Data'!AO47,"NaCl",IF(MAX('2. Collected Data'!AP47:AT47)='2. Collected Data'!AP47,"CaCl2",IF(MAX('2. Collected Data'!AQ47:AT47)='2. Collected Data'!AQ47,"MgCl2",IF(MAX('2. Collected Data'!AR47:AT47)='2. Collected Data'!AR47,"Potassium Acetate",IF('2. Collected Data'!AS47&gt;'2. Collected Data'!AT47,"Enhanced Brine","Ag Byproduct")))))</f>
        <v>NaCl</v>
      </c>
      <c r="U47" s="72">
        <f>IF('2. Collected Data'!BC47&gt;0,'2. Collected Data'!BC47/'2. Collected Data'!$G47,"")</f>
        <v>620.25586786438714</v>
      </c>
      <c r="V47" s="72">
        <f>IF('2. Collected Data'!BD47&gt;0,'2. Collected Data'!BD47/'2. Collected Data'!$G47,"")</f>
        <v>259.75844682700665</v>
      </c>
      <c r="W47" s="72">
        <f>IF('2. Collected Data'!BE47&gt;0,'2. Collected Data'!BE47/'2. Collected Data'!$G47,"")</f>
        <v>215.19368299043757</v>
      </c>
      <c r="X47" s="72">
        <f>IF('2. Collected Data'!BF47&gt;0,'2. Collected Data'!BF47/'2. Collected Data'!$G47,"")</f>
        <v>1405.7488843813387</v>
      </c>
      <c r="Y47" s="74">
        <f>IF(AND('2. Collected Data'!BB47&gt;0,'2. Collected Data'!BH47&gt;0),('2. Collected Data'!BH47-'2. Collected Data'!BB47)/'2. Collected Data'!BH47,"")</f>
        <v>-6.6658437229970618E-3</v>
      </c>
    </row>
    <row r="48" spans="1:25" s="51" customFormat="1" ht="11.25" customHeight="1" x14ac:dyDescent="0.15">
      <c r="A48" s="188" t="s">
        <v>116</v>
      </c>
      <c r="B48" s="46"/>
      <c r="C48" s="46"/>
      <c r="D48" s="46"/>
      <c r="E48" s="46"/>
      <c r="F48" s="46"/>
      <c r="G48" s="146">
        <f>'2. Collected Data'!G48*'2. Collected Data'!AA48</f>
        <v>42437.919999999998</v>
      </c>
      <c r="H48" s="45">
        <f>'2. Collected Data'!I48/'3. Calculated Stats'!$G48*1000</f>
        <v>40.011386043425318</v>
      </c>
      <c r="I48" s="45">
        <f>'2. Collected Data'!J48/'3. Calculated Stats'!$G48*1000</f>
        <v>1.1075000848297938</v>
      </c>
      <c r="J48" s="45">
        <f>'2. Collected Data'!K48/'3. Calculated Stats'!$G48*1000</f>
        <v>0.11781915796061636</v>
      </c>
      <c r="K48" s="66">
        <f>('2. Collected Data'!Y48+'2. Collected Data'!Z48)/G48*1000</f>
        <v>72.576601303739679</v>
      </c>
      <c r="L48" s="73">
        <f>IF(SUM('2. Collected Data'!Y48:Z48)&gt;0,(ROUND('2. Collected Data'!Y48/SUM('2. Collected Data'!Y48:Z48),2)),"")</f>
        <v>0.87</v>
      </c>
      <c r="M48" s="73">
        <f>IF(SUM('2. Collected Data'!Y48:Z48)&gt;0,1-L48,"")</f>
        <v>0.13</v>
      </c>
      <c r="N48" s="66">
        <f>IF('2. Collected Data'!AD48&gt;0,'2. Collected Data'!AE48/'2. Collected Data'!AD48,"")</f>
        <v>3283.8427947598252</v>
      </c>
      <c r="O48" s="66">
        <f>IF('2. Collected Data'!AF48&gt;0,'2. Collected Data'!AG48/'2. Collected Data'!AF48,"")</f>
        <v>16647</v>
      </c>
      <c r="P48" s="66">
        <f>SUM('2. Collected Data'!AI48:AK48)/'2. Collected Data'!G48</f>
        <v>13.752193792721227</v>
      </c>
      <c r="Q48" s="50" t="str">
        <f>IF(MAX('2. Collected Data'!AI48:AK48)='2. Collected Data'!AI48,"NaCl",IF(MAX('2. Collected Data'!AJ48:AK48)='2. Collected Data'!AJ48,"CaCl2","MgCl2"))</f>
        <v>NaCl</v>
      </c>
      <c r="R48" s="66">
        <f>'2. Collected Data'!AL48/'2. Collected Data'!G48</f>
        <v>2.5401810456308887E-2</v>
      </c>
      <c r="S48" s="66">
        <f>SUM('2. Collected Data'!AO48:AU48)/'2. Collected Data'!G48</f>
        <v>255.2845926473305</v>
      </c>
      <c r="T48" s="50" t="str">
        <f>IF(MAX('2. Collected Data'!AO48:AT48)='2. Collected Data'!AO48,"NaCl",IF(MAX('2. Collected Data'!AP48:AT48)='2. Collected Data'!AP48,"CaCl2",IF(MAX('2. Collected Data'!AQ48:AT48)='2. Collected Data'!AQ48,"MgCl2",IF(MAX('2. Collected Data'!AR48:AT48)='2. Collected Data'!AR48,"Potassium Acetate",IF('2. Collected Data'!AS48&gt;'2. Collected Data'!AT48,"Enhanced Brine","Ag Byproduct")))))</f>
        <v>NaCl</v>
      </c>
      <c r="U48" s="72">
        <f>IF('2. Collected Data'!BC48&gt;0,'2. Collected Data'!BC48/'2. Collected Data'!$G48,"")</f>
        <v>410.44707186403105</v>
      </c>
      <c r="V48" s="72">
        <f>IF('2. Collected Data'!BD48&gt;0,'2. Collected Data'!BD48/'2. Collected Data'!$G48,"")</f>
        <v>483.78902641788289</v>
      </c>
      <c r="W48" s="72">
        <f>IF('2. Collected Data'!BE48&gt;0,'2. Collected Data'!BE48/'2. Collected Data'!$G48,"")</f>
        <v>868.88047293552563</v>
      </c>
      <c r="X48" s="72">
        <f>IF('2. Collected Data'!BF48&gt;0,'2. Collected Data'!BF48/'2. Collected Data'!$G48,"")</f>
        <v>1766.8806576759653</v>
      </c>
      <c r="Y48" s="74">
        <f>IF(AND('2. Collected Data'!BB48&gt;0,'2. Collected Data'!BH48&gt;0),('2. Collected Data'!BH48-'2. Collected Data'!BB48)/'2. Collected Data'!BH48,"")</f>
        <v>-7.4750000000000053E-2</v>
      </c>
    </row>
    <row r="49" spans="1:25" s="51" customFormat="1" ht="11.25" customHeight="1" x14ac:dyDescent="0.15">
      <c r="A49" s="189" t="s">
        <v>357</v>
      </c>
      <c r="B49" s="46"/>
      <c r="C49" s="46"/>
      <c r="D49" s="46"/>
      <c r="E49" s="46"/>
      <c r="F49" s="46"/>
      <c r="G49" s="146"/>
      <c r="H49" s="45"/>
      <c r="I49" s="45"/>
      <c r="J49" s="45"/>
      <c r="K49" s="66"/>
      <c r="L49" s="73"/>
      <c r="M49" s="73"/>
      <c r="N49" s="66"/>
      <c r="O49" s="66"/>
      <c r="P49" s="66"/>
      <c r="Q49" s="50"/>
      <c r="R49" s="66"/>
      <c r="S49" s="66"/>
      <c r="T49" s="50"/>
      <c r="U49" s="72"/>
      <c r="V49" s="72"/>
      <c r="W49" s="72"/>
      <c r="X49" s="72"/>
      <c r="Y49" s="74"/>
    </row>
    <row r="50" spans="1:25" s="51" customFormat="1" ht="11.25" customHeight="1" x14ac:dyDescent="0.15">
      <c r="A50" s="188" t="s">
        <v>144</v>
      </c>
      <c r="B50" s="46"/>
      <c r="C50" s="46"/>
      <c r="D50" s="46"/>
      <c r="E50" s="46"/>
      <c r="F50" s="46"/>
      <c r="G50" s="146">
        <f>'2. Collected Data'!G50*'2. Collected Data'!AA50</f>
        <v>19090</v>
      </c>
      <c r="H50" s="45">
        <f>'2. Collected Data'!I50/'3. Calculated Stats'!$G50*1000</f>
        <v>27.187008905185959</v>
      </c>
      <c r="I50" s="45">
        <f>'2. Collected Data'!J50/'3. Calculated Stats'!$G50*1000</f>
        <v>3.5620743844944998</v>
      </c>
      <c r="J50" s="45">
        <f>'2. Collected Data'!K50/'3. Calculated Stats'!$G50*1000</f>
        <v>1.5191199580932426</v>
      </c>
      <c r="K50" s="66">
        <f>('2. Collected Data'!Y50+'2. Collected Data'!Z50)/G50*1000</f>
        <v>54.216867469879517</v>
      </c>
      <c r="L50" s="73">
        <f>IF(SUM('2. Collected Data'!Y50:Z50)&gt;0,(ROUND('2. Collected Data'!Y50/SUM('2. Collected Data'!Y50:Z50),2)),"")</f>
        <v>0.92</v>
      </c>
      <c r="M50" s="73">
        <f>IF(SUM('2. Collected Data'!Y50:Z50)&gt;0,1-L50,"")</f>
        <v>7.999999999999996E-2</v>
      </c>
      <c r="N50" s="66">
        <f>IF('2. Collected Data'!AD50&gt;0,'2. Collected Data'!AE50/'2. Collected Data'!AD50,"")</f>
        <v>333.33333333333331</v>
      </c>
      <c r="O50" s="66">
        <f>IF('2. Collected Data'!AF50&gt;0,'2. Collected Data'!AG50/'2. Collected Data'!AF50,"")</f>
        <v>19351.428571428572</v>
      </c>
      <c r="P50" s="66">
        <f>SUM('2. Collected Data'!AI50:AK50)/'2. Collected Data'!G50</f>
        <v>6.380303823991619E-2</v>
      </c>
      <c r="Q50" s="50" t="str">
        <f>IF(MAX('2. Collected Data'!AI50:AK50)='2. Collected Data'!AI50,"NaCl",IF(MAX('2. Collected Data'!AJ50:AK50)='2. Collected Data'!AJ50,"CaCl2","MgCl2"))</f>
        <v>NaCl</v>
      </c>
      <c r="R50" s="66">
        <f>'2. Collected Data'!AL50/'2. Collected Data'!G50</f>
        <v>22.747145102147723</v>
      </c>
      <c r="S50" s="66">
        <f>SUM('2. Collected Data'!AO50:AU50)/'2. Collected Data'!G50</f>
        <v>282.87061288632793</v>
      </c>
      <c r="T50" s="50" t="str">
        <f>IF(MAX('2. Collected Data'!AO50:AT50)='2. Collected Data'!AO50,"NaCl",IF(MAX('2. Collected Data'!AP50:AT50)='2. Collected Data'!AP50,"CaCl2",IF(MAX('2. Collected Data'!AQ50:AT50)='2. Collected Data'!AQ50,"MgCl2",IF(MAX('2. Collected Data'!AR50:AT50)='2. Collected Data'!AR50,"Potassium Acetate",IF('2. Collected Data'!AS50&gt;'2. Collected Data'!AT50,"Enhanced Brine","Ag Byproduct")))))</f>
        <v>MgCl2</v>
      </c>
      <c r="U50" s="72">
        <f>IF('2. Collected Data'!BC50&gt;0,'2. Collected Data'!BC50/'2. Collected Data'!$G50,"")</f>
        <v>1003.3224201152436</v>
      </c>
      <c r="V50" s="72">
        <f>IF('2. Collected Data'!BD50&gt;0,'2. Collected Data'!BD50/'2. Collected Data'!$G50,"")</f>
        <v>926.14374017810371</v>
      </c>
      <c r="W50" s="72">
        <f>IF('2. Collected Data'!BE50&gt;0,'2. Collected Data'!BE50/'2. Collected Data'!$G50,"")</f>
        <v>559.62257726558403</v>
      </c>
      <c r="X50" s="72">
        <f>IF('2. Collected Data'!BF50&gt;0,'2. Collected Data'!BF50/'2. Collected Data'!$G50,"")</f>
        <v>2489.0887375589314</v>
      </c>
      <c r="Y50" s="74">
        <f>IF(AND('2. Collected Data'!BB50&gt;0,'2. Collected Data'!BH50&gt;0),('2. Collected Data'!BH50-'2. Collected Data'!BB50)/'2. Collected Data'!BH50,"")</f>
        <v>-8.1081081081081086E-2</v>
      </c>
    </row>
    <row r="51" spans="1:25" s="51" customFormat="1" ht="11.25" customHeight="1" x14ac:dyDescent="0.15">
      <c r="A51" s="188" t="s">
        <v>145</v>
      </c>
      <c r="B51" s="46"/>
      <c r="C51" s="46"/>
      <c r="D51" s="46"/>
      <c r="E51" s="46"/>
      <c r="F51" s="46"/>
      <c r="G51" s="146"/>
      <c r="H51" s="45"/>
      <c r="I51" s="45"/>
      <c r="J51" s="45"/>
      <c r="K51" s="66"/>
      <c r="L51" s="73">
        <f>IF(SUM('2. Collected Data'!Y51:Z51)&gt;0,(ROUND('2. Collected Data'!Y51/SUM('2. Collected Data'!Y51:Z51),2)),"")</f>
        <v>0.88</v>
      </c>
      <c r="M51" s="73">
        <f>IF(SUM('2. Collected Data'!Y51:Z51)&gt;0,1-L51,"")</f>
        <v>0.12</v>
      </c>
      <c r="N51" s="66">
        <f>IF('2. Collected Data'!AD51&gt;0,'2. Collected Data'!AE51/'2. Collected Data'!AD51,"")</f>
        <v>1833.6980306345733</v>
      </c>
      <c r="O51" s="66">
        <f>IF('2. Collected Data'!AF51&gt;0,'2. Collected Data'!AG51/'2. Collected Data'!AF51,"")</f>
        <v>51967.741935483871</v>
      </c>
      <c r="P51" s="66"/>
      <c r="Q51" s="50" t="str">
        <f>IF(MAX('2. Collected Data'!AI51:AK51)='2. Collected Data'!AI51,"NaCl",IF(MAX('2. Collected Data'!AJ51:AK51)='2. Collected Data'!AJ51,"CaCl2","MgCl2"))</f>
        <v>NaCl</v>
      </c>
      <c r="R51" s="66"/>
      <c r="S51" s="66"/>
      <c r="T51" s="50" t="str">
        <f>IF(MAX('2. Collected Data'!AO51:AT51)='2. Collected Data'!AO51,"NaCl",IF(MAX('2. Collected Data'!AP51:AT51)='2. Collected Data'!AP51,"CaCl2",IF(MAX('2. Collected Data'!AQ51:AT51)='2. Collected Data'!AQ51,"MgCl2",IF(MAX('2. Collected Data'!AR51:AT51)='2. Collected Data'!AR51,"Potassium Acetate",IF('2. Collected Data'!AS51&gt;'2. Collected Data'!AT51,"Enhanced Brine","Ag Byproduct")))))</f>
        <v>NaCl</v>
      </c>
      <c r="U51" s="72"/>
      <c r="V51" s="72"/>
      <c r="W51" s="72"/>
      <c r="X51" s="72"/>
      <c r="Y51" s="74">
        <f>IF(AND('2. Collected Data'!BB51&gt;0,'2. Collected Data'!BH51&gt;0),('2. Collected Data'!BH51-'2. Collected Data'!BB51)/'2. Collected Data'!BH51,"")</f>
        <v>-3.3590863285186908E-3</v>
      </c>
    </row>
    <row r="52" spans="1:25" s="51" customFormat="1" ht="11.25" customHeight="1" x14ac:dyDescent="0.15">
      <c r="A52" s="189" t="s">
        <v>322</v>
      </c>
      <c r="B52" s="46"/>
      <c r="C52" s="46"/>
      <c r="D52" s="46"/>
      <c r="E52" s="46"/>
      <c r="F52" s="46"/>
      <c r="G52" s="146"/>
      <c r="H52" s="45"/>
      <c r="I52" s="45"/>
      <c r="J52" s="45"/>
      <c r="K52" s="66"/>
      <c r="L52" s="73"/>
      <c r="M52" s="73"/>
      <c r="N52" s="66"/>
      <c r="O52" s="66"/>
      <c r="P52" s="66"/>
      <c r="Q52" s="50"/>
      <c r="R52" s="66"/>
      <c r="S52" s="66"/>
      <c r="T52" s="50"/>
      <c r="U52" s="72"/>
      <c r="V52" s="72"/>
      <c r="W52" s="72"/>
      <c r="X52" s="72"/>
      <c r="Y52" s="74"/>
    </row>
    <row r="53" spans="1:25" s="51" customFormat="1" ht="11.25" customHeight="1" x14ac:dyDescent="0.15">
      <c r="A53" s="188" t="s">
        <v>70</v>
      </c>
      <c r="B53" s="46"/>
      <c r="C53" s="46"/>
      <c r="D53" s="46"/>
      <c r="E53" s="46"/>
      <c r="F53" s="46"/>
      <c r="G53" s="146">
        <f>'2. Collected Data'!G53*'2. Collected Data'!AA53</f>
        <v>86068.099999999991</v>
      </c>
      <c r="H53" s="45">
        <f>'2. Collected Data'!I53/'3. Calculated Stats'!$G53*1000</f>
        <v>6.4948569795313249</v>
      </c>
      <c r="I53" s="45">
        <f>'2. Collected Data'!J53/'3. Calculated Stats'!$G53*1000</f>
        <v>1.3012951372227344</v>
      </c>
      <c r="J53" s="45">
        <f>'2. Collected Data'!K53/'3. Calculated Stats'!$G53*1000</f>
        <v>0</v>
      </c>
      <c r="K53" s="66">
        <f>('2. Collected Data'!Y53+'2. Collected Data'!Z53)/G53*1000</f>
        <v>37.179861063506692</v>
      </c>
      <c r="L53" s="73">
        <f>IF(SUM('2. Collected Data'!Y53:Z53)&gt;0,(ROUND('2. Collected Data'!Y53/SUM('2. Collected Data'!Y53:Z53),2)),"")</f>
        <v>1</v>
      </c>
      <c r="M53" s="73">
        <f>IF(SUM('2. Collected Data'!Y53:Z53)&gt;0,1-L53,"")</f>
        <v>0</v>
      </c>
      <c r="N53" s="66">
        <f>IF('2. Collected Data'!AD53&gt;0,'2. Collected Data'!AE53/'2. Collected Data'!AD53,"")</f>
        <v>730.76923076923072</v>
      </c>
      <c r="O53" s="66">
        <f>IF('2. Collected Data'!AF53&gt;0,'2. Collected Data'!AG53/'2. Collected Data'!AF53,"")</f>
        <v>3520</v>
      </c>
      <c r="P53" s="66">
        <f>SUM('2. Collected Data'!AI53:AK53)/'2. Collected Data'!G53</f>
        <v>0.12243095874081106</v>
      </c>
      <c r="Q53" s="50" t="str">
        <f>IF(MAX('2. Collected Data'!AI53:AK53)='2. Collected Data'!AI53,"NaCl",IF(MAX('2. Collected Data'!AJ53:AK53)='2. Collected Data'!AJ53,"CaCl2","MgCl2"))</f>
        <v>NaCl</v>
      </c>
      <c r="R53" s="66">
        <f>'2. Collected Data'!AL53/'2. Collected Data'!G53</f>
        <v>2.9393584847347623E-2</v>
      </c>
      <c r="S53" s="66">
        <f>SUM('2. Collected Data'!AO53:AU53)/'2. Collected Data'!G53</f>
        <v>12.040210600675511</v>
      </c>
      <c r="T53" s="50" t="str">
        <f>IF(MAX('2. Collected Data'!AO53:AT53)='2. Collected Data'!AO53,"NaCl",IF(MAX('2. Collected Data'!AP53:AT53)='2. Collected Data'!AP53,"CaCl2",IF(MAX('2. Collected Data'!AQ53:AT53)='2. Collected Data'!AQ53,"MgCl2",IF(MAX('2. Collected Data'!AR53:AT53)='2. Collected Data'!AR53,"Potassium Acetate",IF('2. Collected Data'!AS53&gt;'2. Collected Data'!AT53,"Enhanced Brine","Ag Byproduct")))))</f>
        <v>NaCl</v>
      </c>
      <c r="U53" s="72">
        <f>IF('2. Collected Data'!BC53&gt;0,'2. Collected Data'!BC53/'2. Collected Data'!$G53,"")</f>
        <v>10.219066646062826</v>
      </c>
      <c r="V53" s="72">
        <f>IF('2. Collected Data'!BD53&gt;0,'2. Collected Data'!BD53/'2. Collected Data'!$G53,"")</f>
        <v>4.1513499194242698</v>
      </c>
      <c r="W53" s="72">
        <f>IF('2. Collected Data'!BE53&gt;0,'2. Collected Data'!BE53/'2. Collected Data'!$G53,"")</f>
        <v>13.616658204375373</v>
      </c>
      <c r="X53" s="72">
        <f>IF('2. Collected Data'!BF53&gt;0,'2. Collected Data'!BF53/'2. Collected Data'!$G53,"")</f>
        <v>27.98707476986247</v>
      </c>
      <c r="Y53" s="74">
        <f>IF(AND('2. Collected Data'!BB53&gt;0,'2. Collected Data'!BH53&gt;0),('2. Collected Data'!BH53-'2. Collected Data'!BB53)/'2. Collected Data'!BH53,"")</f>
        <v>0</v>
      </c>
    </row>
    <row r="54" spans="1:25" s="51" customFormat="1" ht="11.25" customHeight="1" x14ac:dyDescent="0.15">
      <c r="A54" s="188" t="s">
        <v>146</v>
      </c>
      <c r="B54" s="46"/>
      <c r="C54" s="46"/>
      <c r="D54" s="46"/>
      <c r="E54" s="46"/>
      <c r="F54" s="46"/>
      <c r="G54" s="146">
        <f>'2. Collected Data'!G54*'2. Collected Data'!AA54</f>
        <v>17729.66</v>
      </c>
      <c r="H54" s="45">
        <f>'2. Collected Data'!I54/'3. Calculated Stats'!$G54*1000</f>
        <v>25.494002705071615</v>
      </c>
      <c r="I54" s="45">
        <f>'2. Collected Data'!J54/'3. Calculated Stats'!$G54*1000</f>
        <v>1.4664691821501372</v>
      </c>
      <c r="J54" s="45">
        <f>'2. Collected Data'!K54/'3. Calculated Stats'!$G54*1000</f>
        <v>3.6661729553753428</v>
      </c>
      <c r="K54" s="66">
        <f>('2. Collected Data'!Y54+'2. Collected Data'!Z54)/G54*1000</f>
        <v>22.279051036511696</v>
      </c>
      <c r="L54" s="73">
        <f>IF(SUM('2. Collected Data'!Y54:Z54)&gt;0,(ROUND('2. Collected Data'!Y54/SUM('2. Collected Data'!Y54:Z54),2)),"")</f>
        <v>0.85</v>
      </c>
      <c r="M54" s="73">
        <f>IF(SUM('2. Collected Data'!Y54:Z54)&gt;0,1-L54,"")</f>
        <v>0.15000000000000002</v>
      </c>
      <c r="N54" s="66">
        <f>IF('2. Collected Data'!AD54&gt;0,'2. Collected Data'!AE54/'2. Collected Data'!AD54,"")</f>
        <v>1300</v>
      </c>
      <c r="O54" s="66">
        <f>IF('2. Collected Data'!AF54&gt;0,'2. Collected Data'!AG54/'2. Collected Data'!AF54,"")</f>
        <v>6919.0298507462685</v>
      </c>
      <c r="P54" s="66">
        <f>SUM('2. Collected Data'!AI54:AK54)/'2. Collected Data'!G54</f>
        <v>2.7048911259437576</v>
      </c>
      <c r="Q54" s="50" t="str">
        <f>IF(MAX('2. Collected Data'!AI54:AK54)='2. Collected Data'!AI54,"NaCl",IF(MAX('2. Collected Data'!AJ54:AK54)='2. Collected Data'!AJ54,"CaCl2","MgCl2"))</f>
        <v>NaCl</v>
      </c>
      <c r="R54" s="66">
        <f>'2. Collected Data'!AL54/'2. Collected Data'!G54</f>
        <v>0.32519969362074624</v>
      </c>
      <c r="S54" s="66">
        <f>SUM('2. Collected Data'!AO54:AU54)/'2. Collected Data'!G54</f>
        <v>90.876791771528616</v>
      </c>
      <c r="T54" s="50" t="str">
        <f>IF(MAX('2. Collected Data'!AO54:AT54)='2. Collected Data'!AO54,"NaCl",IF(MAX('2. Collected Data'!AP54:AT54)='2. Collected Data'!AP54,"CaCl2",IF(MAX('2. Collected Data'!AQ54:AT54)='2. Collected Data'!AQ54,"MgCl2",IF(MAX('2. Collected Data'!AR54:AT54)='2. Collected Data'!AR54,"Potassium Acetate",IF('2. Collected Data'!AS54&gt;'2. Collected Data'!AT54,"Enhanced Brine","Ag Byproduct")))))</f>
        <v>NaCl</v>
      </c>
      <c r="U54" s="72">
        <f>IF('2. Collected Data'!BC54&gt;0,'2. Collected Data'!BC54/'2. Collected Data'!$G54,"")</f>
        <v>118.6644353868038</v>
      </c>
      <c r="V54" s="72">
        <f>IF('2. Collected Data'!BD54&gt;0,'2. Collected Data'!BD54/'2. Collected Data'!$G54,"")</f>
        <v>401.66911040595249</v>
      </c>
      <c r="W54" s="72">
        <f>IF('2. Collected Data'!BE54&gt;0,'2. Collected Data'!BE54/'2. Collected Data'!$G54,"")</f>
        <v>242.84784987416566</v>
      </c>
      <c r="X54" s="72">
        <f>IF('2. Collected Data'!BF54&gt;0,'2. Collected Data'!BF54/'2. Collected Data'!$G54,"")</f>
        <v>1084.7645792756318</v>
      </c>
      <c r="Y54" s="74">
        <f>IF(AND('2. Collected Data'!BB54&gt;0,'2. Collected Data'!BH54&gt;0),('2. Collected Data'!BH54-'2. Collected Data'!BB54)/'2. Collected Data'!BH54,"")</f>
        <v>-6.0205805559821864E-2</v>
      </c>
    </row>
    <row r="55" spans="1:25" s="51" customFormat="1" ht="11.25" customHeight="1" x14ac:dyDescent="0.15">
      <c r="A55" s="293" t="s">
        <v>158</v>
      </c>
      <c r="B55" s="46"/>
      <c r="C55" s="46"/>
      <c r="D55" s="46"/>
      <c r="E55" s="46"/>
      <c r="F55" s="46"/>
      <c r="G55" s="146"/>
      <c r="H55" s="45"/>
      <c r="I55" s="45"/>
      <c r="J55" s="45"/>
      <c r="K55" s="66"/>
      <c r="L55" s="73"/>
      <c r="M55" s="73"/>
      <c r="N55" s="66"/>
      <c r="O55" s="66"/>
      <c r="P55" s="66"/>
      <c r="Q55" s="50"/>
      <c r="R55" s="66"/>
      <c r="S55" s="66"/>
      <c r="T55" s="50"/>
      <c r="U55" s="72"/>
      <c r="V55" s="72"/>
      <c r="W55" s="72"/>
      <c r="X55" s="72"/>
      <c r="Y55" s="74"/>
    </row>
    <row r="56" spans="1:25" s="51" customFormat="1" ht="11.25" customHeight="1" x14ac:dyDescent="0.15">
      <c r="A56" s="188" t="s">
        <v>358</v>
      </c>
      <c r="B56" s="46"/>
      <c r="C56" s="46"/>
      <c r="D56" s="46"/>
      <c r="E56" s="46"/>
      <c r="F56" s="46"/>
      <c r="G56" s="146"/>
      <c r="H56" s="45"/>
      <c r="I56" s="45"/>
      <c r="J56" s="45"/>
      <c r="K56" s="66"/>
      <c r="L56" s="73" t="str">
        <f>IF(SUM('2. Collected Data'!Y56:Z56)&gt;0,(ROUND('2. Collected Data'!Y56/SUM('2. Collected Data'!Y56:Z56),2)),"")</f>
        <v/>
      </c>
      <c r="M56" s="73" t="str">
        <f>IF(SUM('2. Collected Data'!Y56:Z56)&gt;0,1-L56,"")</f>
        <v/>
      </c>
      <c r="N56" s="66">
        <f>IF('2. Collected Data'!AD56&gt;0,'2. Collected Data'!AE56/'2. Collected Data'!AD56,"")</f>
        <v>0</v>
      </c>
      <c r="O56" s="66">
        <f>IF('2. Collected Data'!AF56&gt;0,'2. Collected Data'!AG56/'2. Collected Data'!AF56,"")</f>
        <v>7797.9797979797977</v>
      </c>
      <c r="P56" s="66"/>
      <c r="Q56" s="50" t="str">
        <f>IF(MAX('2. Collected Data'!AI56:AK56)='2. Collected Data'!AI56,"NaCl",IF(MAX('2. Collected Data'!AJ56:AK56)='2. Collected Data'!AJ56,"CaCl2","MgCl2"))</f>
        <v>NaCl</v>
      </c>
      <c r="R56" s="66"/>
      <c r="S56" s="66"/>
      <c r="T56" s="50" t="str">
        <f>IF(MAX('2. Collected Data'!AO56:AT56)='2. Collected Data'!AO56,"NaCl",IF(MAX('2. Collected Data'!AP56:AT56)='2. Collected Data'!AP56,"CaCl2",IF(MAX('2. Collected Data'!AQ56:AT56)='2. Collected Data'!AQ56,"MgCl2",IF(MAX('2. Collected Data'!AR56:AT56)='2. Collected Data'!AR56,"Potassium Acetate",IF('2. Collected Data'!AS56&gt;'2. Collected Data'!AT56,"Enhanced Brine","Ag Byproduct")))))</f>
        <v>NaCl</v>
      </c>
      <c r="U56" s="72" t="str">
        <f>IF('2. Collected Data'!BC56&gt;0,'2. Collected Data'!BC56/'2. Collected Data'!$G56,"")</f>
        <v/>
      </c>
      <c r="V56" s="72" t="str">
        <f>IF('2. Collected Data'!BD56&gt;0,'2. Collected Data'!BD56/'2. Collected Data'!$G56,"")</f>
        <v/>
      </c>
      <c r="W56" s="72" t="str">
        <f>IF('2. Collected Data'!BE56&gt;0,'2. Collected Data'!BE56/'2. Collected Data'!$G56,"")</f>
        <v/>
      </c>
      <c r="X56" s="72" t="str">
        <f>IF('2. Collected Data'!BF56&gt;0,'2. Collected Data'!BF56/'2. Collected Data'!$G56,"")</f>
        <v/>
      </c>
      <c r="Y56" s="74" t="str">
        <f>IF(AND('2. Collected Data'!BB56&gt;0,'2. Collected Data'!BH56&gt;0),('2. Collected Data'!BH56-'2. Collected Data'!BB56)/'2. Collected Data'!BH56,"")</f>
        <v/>
      </c>
    </row>
    <row r="57" spans="1:25" s="51" customFormat="1" ht="11.25" customHeight="1" x14ac:dyDescent="0.15">
      <c r="A57" s="188" t="s">
        <v>359</v>
      </c>
      <c r="B57" s="46"/>
      <c r="C57" s="46"/>
      <c r="D57" s="46"/>
      <c r="E57" s="46"/>
      <c r="F57" s="46"/>
      <c r="G57" s="146">
        <f>'2. Collected Data'!G57*'2. Collected Data'!AA57</f>
        <v>16000</v>
      </c>
      <c r="H57" s="45">
        <f>'2. Collected Data'!I57/'3. Calculated Stats'!$G57*1000</f>
        <v>31.5625</v>
      </c>
      <c r="I57" s="45">
        <f>'2. Collected Data'!J57/'3. Calculated Stats'!$G57*1000</f>
        <v>3.1875</v>
      </c>
      <c r="J57" s="45">
        <f>'2. Collected Data'!K57/'3. Calculated Stats'!$G57*1000</f>
        <v>1.125</v>
      </c>
      <c r="K57" s="66">
        <f>('2. Collected Data'!Y57+'2. Collected Data'!Z57)/G57*1000</f>
        <v>45.0625</v>
      </c>
      <c r="L57" s="73">
        <f>IF(SUM('2. Collected Data'!Y57:Z57)&gt;0,(ROUND('2. Collected Data'!Y57/SUM('2. Collected Data'!Y57:Z57),2)),"")</f>
        <v>0.89</v>
      </c>
      <c r="M57" s="73">
        <f>IF(SUM('2. Collected Data'!Y57:Z57)&gt;0,1-L57,"")</f>
        <v>0.10999999999999999</v>
      </c>
      <c r="N57" s="66">
        <f>IF('2. Collected Data'!AD57&gt;0,'2. Collected Data'!AE57/'2. Collected Data'!AD57,"")</f>
        <v>1687.5</v>
      </c>
      <c r="O57" s="66">
        <f>IF('2. Collected Data'!AF57&gt;0,'2. Collected Data'!AG57/'2. Collected Data'!AF57,"")</f>
        <v>15000</v>
      </c>
      <c r="P57" s="66">
        <f>SUM('2. Collected Data'!AI57:AK57)/'2. Collected Data'!G57</f>
        <v>17.5806875</v>
      </c>
      <c r="Q57" s="50" t="str">
        <f>IF(MAX('2. Collected Data'!AI57:AK57)='2. Collected Data'!AI57,"NaCl",IF(MAX('2. Collected Data'!AJ57:AK57)='2. Collected Data'!AJ57,"CaCl2","MgCl2"))</f>
        <v>NaCl</v>
      </c>
      <c r="R57" s="66">
        <f>'2. Collected Data'!AL57/'2. Collected Data'!G57</f>
        <v>1.790875</v>
      </c>
      <c r="S57" s="66">
        <f>SUM('2. Collected Data'!AO57:AU57)/'2. Collected Data'!G57</f>
        <v>17.57525</v>
      </c>
      <c r="T57" s="50" t="str">
        <f>IF(MAX('2. Collected Data'!AO57:AT57)='2. Collected Data'!AO57,"NaCl",IF(MAX('2. Collected Data'!AP57:AT57)='2. Collected Data'!AP57,"CaCl2",IF(MAX('2. Collected Data'!AQ57:AT57)='2. Collected Data'!AQ57,"MgCl2",IF(MAX('2. Collected Data'!AR57:AT57)='2. Collected Data'!AR57,"Potassium Acetate",IF('2. Collected Data'!AS57&gt;'2. Collected Data'!AT57,"Enhanced Brine","Ag Byproduct")))))</f>
        <v>MgCl2</v>
      </c>
      <c r="U57" s="72">
        <f>IF('2. Collected Data'!BC57&gt;0,'2. Collected Data'!BC57/'2. Collected Data'!$G57,"")</f>
        <v>622.41875000000005</v>
      </c>
      <c r="V57" s="72">
        <f>IF('2. Collected Data'!BD57&gt;0,'2. Collected Data'!BD57/'2. Collected Data'!$G57,"")</f>
        <v>552.78399999999999</v>
      </c>
      <c r="W57" s="72">
        <f>IF('2. Collected Data'!BE57&gt;0,'2. Collected Data'!BE57/'2. Collected Data'!$G57,"")</f>
        <v>630.61800000000005</v>
      </c>
      <c r="X57" s="72">
        <f>IF('2. Collected Data'!BF57&gt;0,'2. Collected Data'!BF57/'2. Collected Data'!$G57,"")</f>
        <v>1805.7176875</v>
      </c>
      <c r="Y57" s="74">
        <f>IF(AND('2. Collected Data'!BB57&gt;0,'2. Collected Data'!BH57&gt;0),('2. Collected Data'!BH57-'2. Collected Data'!BB57)/'2. Collected Data'!BH57,"")</f>
        <v>0</v>
      </c>
    </row>
    <row r="58" spans="1:25" s="51" customFormat="1" ht="11.25" customHeight="1" x14ac:dyDescent="0.15">
      <c r="A58" s="188" t="s">
        <v>147</v>
      </c>
      <c r="B58" s="46"/>
      <c r="C58" s="46"/>
      <c r="D58" s="46"/>
      <c r="E58" s="46"/>
      <c r="F58" s="46"/>
      <c r="G58" s="146">
        <f>'2. Collected Data'!G58*'2. Collected Data'!AA58</f>
        <v>6445.89</v>
      </c>
      <c r="H58" s="45">
        <f>'2. Collected Data'!I58/'3. Calculated Stats'!$G58*1000</f>
        <v>42.662844075837469</v>
      </c>
      <c r="I58" s="45">
        <f>'2. Collected Data'!J58/'3. Calculated Stats'!$G58*1000</f>
        <v>1.2411009185698172</v>
      </c>
      <c r="J58" s="45">
        <f>'2. Collected Data'!K58/'3. Calculated Stats'!$G58*1000</f>
        <v>0</v>
      </c>
      <c r="K58" s="66">
        <f>('2. Collected Data'!Y58+'2. Collected Data'!Z58)/G58*1000</f>
        <v>50.419724816898828</v>
      </c>
      <c r="L58" s="73">
        <f>IF(SUM('2. Collected Data'!Y58:Z58)&gt;0,(ROUND('2. Collected Data'!Y58/SUM('2. Collected Data'!Y58:Z58),2)),"")</f>
        <v>0.92</v>
      </c>
      <c r="M58" s="73">
        <f>IF(SUM('2. Collected Data'!Y58:Z58)&gt;0,1-L58,"")</f>
        <v>7.999999999999996E-2</v>
      </c>
      <c r="N58" s="66">
        <f>IF('2. Collected Data'!AD58&gt;0,'2. Collected Data'!AE58/'2. Collected Data'!AD58,"")</f>
        <v>2000</v>
      </c>
      <c r="O58" s="66">
        <f>IF('2. Collected Data'!AF58&gt;0,'2. Collected Data'!AG58/'2. Collected Data'!AF58,"")</f>
        <v>2857.1428571428573</v>
      </c>
      <c r="P58" s="66">
        <f>SUM('2. Collected Data'!AI58:AK58)/'2. Collected Data'!G58</f>
        <v>19.564122254645984</v>
      </c>
      <c r="Q58" s="50" t="str">
        <f>IF(MAX('2. Collected Data'!AI58:AK58)='2. Collected Data'!AI58,"NaCl",IF(MAX('2. Collected Data'!AJ58:AK58)='2. Collected Data'!AJ58,"CaCl2","MgCl2"))</f>
        <v>NaCl</v>
      </c>
      <c r="R58" s="66">
        <f>'2. Collected Data'!AL58/'2. Collected Data'!G58</f>
        <v>0.93103977883581635</v>
      </c>
      <c r="S58" s="66">
        <f>SUM('2. Collected Data'!AO58:AU58)/'2. Collected Data'!G58</f>
        <v>435.21256335432344</v>
      </c>
      <c r="T58" s="50" t="str">
        <f>IF(MAX('2. Collected Data'!AO58:AT58)='2. Collected Data'!AO58,"NaCl",IF(MAX('2. Collected Data'!AP58:AT58)='2. Collected Data'!AP58,"CaCl2",IF(MAX('2. Collected Data'!AQ58:AT58)='2. Collected Data'!AQ58,"MgCl2",IF(MAX('2. Collected Data'!AR58:AT58)='2. Collected Data'!AR58,"Potassium Acetate",IF('2. Collected Data'!AS58&gt;'2. Collected Data'!AT58,"Enhanced Brine","Ag Byproduct")))))</f>
        <v>NaCl</v>
      </c>
      <c r="U58" s="72">
        <f>IF('2. Collected Data'!BC58&gt;0,'2. Collected Data'!BC58/'2. Collected Data'!$G58,"")</f>
        <v>1620.731377668561</v>
      </c>
      <c r="V58" s="72">
        <f>IF('2. Collected Data'!BD58&gt;0,'2. Collected Data'!BD58/'2. Collected Data'!$G58,"")</f>
        <v>2279.0351712486563</v>
      </c>
      <c r="W58" s="72">
        <f>IF('2. Collected Data'!BE58&gt;0,'2. Collected Data'!BE58/'2. Collected Data'!$G58,"")</f>
        <v>1688.9824911687913</v>
      </c>
      <c r="X58" s="72">
        <f>IF('2. Collected Data'!BF58&gt;0,'2. Collected Data'!BF58/'2. Collected Data'!$G58,"")</f>
        <v>5588.7505759483947</v>
      </c>
      <c r="Y58" s="74">
        <f>IF(AND('2. Collected Data'!BB58&gt;0,'2. Collected Data'!BH58&gt;0),('2. Collected Data'!BH58-'2. Collected Data'!BB58)/'2. Collected Data'!BH58,"")</f>
        <v>-0.13885647607934651</v>
      </c>
    </row>
    <row r="59" spans="1:25" s="51" customFormat="1" ht="11.25" customHeight="1" x14ac:dyDescent="0.15">
      <c r="A59" s="188" t="s">
        <v>360</v>
      </c>
      <c r="B59" s="46"/>
      <c r="C59" s="46"/>
      <c r="D59" s="46"/>
      <c r="E59" s="46"/>
      <c r="F59" s="46"/>
      <c r="G59" s="146">
        <f>'2. Collected Data'!G59*'2. Collected Data'!AA59</f>
        <v>123821.09999999999</v>
      </c>
      <c r="H59" s="45">
        <f>'2. Collected Data'!I59/'3. Calculated Stats'!$G59*1000</f>
        <v>11.347015977083068</v>
      </c>
      <c r="I59" s="45">
        <f>'2. Collected Data'!J59/'3. Calculated Stats'!$G59*1000</f>
        <v>2.1482606760883241</v>
      </c>
      <c r="J59" s="45">
        <f>'2. Collected Data'!K59/'3. Calculated Stats'!$G59*1000</f>
        <v>0.36342755798486692</v>
      </c>
      <c r="K59" s="66">
        <f>('2. Collected Data'!Y59+'2. Collected Data'!Z59)/G59*1000</f>
        <v>27.426666375924622</v>
      </c>
      <c r="L59" s="73">
        <f>IF(SUM('2. Collected Data'!Y59:Z59)&gt;0,(ROUND('2. Collected Data'!Y59/SUM('2. Collected Data'!Y59:Z59),2)),"")</f>
        <v>0.98</v>
      </c>
      <c r="M59" s="73">
        <f>IF(SUM('2. Collected Data'!Y59:Z59)&gt;0,1-L59,"")</f>
        <v>2.0000000000000018E-2</v>
      </c>
      <c r="N59" s="66">
        <f>IF('2. Collected Data'!AD59&gt;0,'2. Collected Data'!AE59/'2. Collected Data'!AD59,"")</f>
        <v>1848.8905109489051</v>
      </c>
      <c r="O59" s="66">
        <f>IF('2. Collected Data'!AF59&gt;0,'2. Collected Data'!AG59/'2. Collected Data'!AF59,"")</f>
        <v>11551.643243243243</v>
      </c>
      <c r="P59" s="66">
        <f>SUM('2. Collected Data'!AI59:AK59)/'2. Collected Data'!G59</f>
        <v>2.1775537448787001</v>
      </c>
      <c r="Q59" s="50" t="str">
        <f>IF(MAX('2. Collected Data'!AI59:AK59)='2. Collected Data'!AI59,"NaCl",IF(MAX('2. Collected Data'!AJ59:AK59)='2. Collected Data'!AJ59,"CaCl2","MgCl2"))</f>
        <v>NaCl</v>
      </c>
      <c r="R59" s="66">
        <f>'2. Collected Data'!AL59/'2. Collected Data'!G59</f>
        <v>0.50042197977566016</v>
      </c>
      <c r="S59" s="66">
        <f>SUM('2. Collected Data'!AO59:AU59)/'2. Collected Data'!G59</f>
        <v>22.103431079194095</v>
      </c>
      <c r="T59" s="50" t="str">
        <f>IF(MAX('2. Collected Data'!AO59:AT59)='2. Collected Data'!AO59,"NaCl",IF(MAX('2. Collected Data'!AP59:AT59)='2. Collected Data'!AP59,"CaCl2",IF(MAX('2. Collected Data'!AQ59:AT59)='2. Collected Data'!AQ59,"MgCl2",IF(MAX('2. Collected Data'!AR59:AT59)='2. Collected Data'!AR59,"Potassium Acetate",IF('2. Collected Data'!AS59&gt;'2. Collected Data'!AT59,"Enhanced Brine","Ag Byproduct")))))</f>
        <v>NaCl</v>
      </c>
      <c r="U59" s="72">
        <f>IF('2. Collected Data'!BC59&gt;0,'2. Collected Data'!BC59/'2. Collected Data'!$G59,"")</f>
        <v>166.54697785757031</v>
      </c>
      <c r="V59" s="72">
        <f>IF('2. Collected Data'!BD59&gt;0,'2. Collected Data'!BD59/'2. Collected Data'!$G59,"")</f>
        <v>741.05059153892194</v>
      </c>
      <c r="W59" s="72">
        <f>IF('2. Collected Data'!BE59&gt;0,'2. Collected Data'!BE59/'2. Collected Data'!$G59,"")</f>
        <v>220.09748500053706</v>
      </c>
      <c r="X59" s="72">
        <f>IF('2. Collected Data'!BF59&gt;0,'2. Collected Data'!BF59/'2. Collected Data'!$G59,"")</f>
        <v>1127.6950543970293</v>
      </c>
      <c r="Y59" s="74" t="str">
        <f>IF(AND('2. Collected Data'!BB59&gt;0,'2. Collected Data'!BH59&gt;0),('2. Collected Data'!BH59-'2. Collected Data'!BB59)/'2. Collected Data'!BH59,"")</f>
        <v/>
      </c>
    </row>
    <row r="60" spans="1:25" s="51" customFormat="1" ht="11.25" customHeight="1" x14ac:dyDescent="0.15">
      <c r="A60" s="188" t="s">
        <v>148</v>
      </c>
      <c r="B60" s="46"/>
      <c r="C60" s="46"/>
      <c r="D60" s="46"/>
      <c r="E60" s="46"/>
      <c r="F60" s="46"/>
      <c r="G60" s="146">
        <f>'2. Collected Data'!G60*'2. Collected Data'!AA60</f>
        <v>18900</v>
      </c>
      <c r="H60" s="45">
        <f>'2. Collected Data'!I60/'3. Calculated Stats'!$G60*1000</f>
        <v>26.455026455026452</v>
      </c>
      <c r="I60" s="45">
        <f>'2. Collected Data'!J60/'3. Calculated Stats'!$G60*1000</f>
        <v>1.8518518518518519</v>
      </c>
      <c r="J60" s="45">
        <f>'2. Collected Data'!K60/'3. Calculated Stats'!$G60*1000</f>
        <v>1.0582010582010584</v>
      </c>
      <c r="K60" s="66">
        <f>('2. Collected Data'!Y60+'2. Collected Data'!Z60)/G60*1000</f>
        <v>67.513227513227505</v>
      </c>
      <c r="L60" s="73">
        <f>IF(SUM('2. Collected Data'!Y60:Z60)&gt;0,(ROUND('2. Collected Data'!Y60/SUM('2. Collected Data'!Y60:Z60),2)),"")</f>
        <v>0.87</v>
      </c>
      <c r="M60" s="73">
        <f>IF(SUM('2. Collected Data'!Y60:Z60)&gt;0,1-L60,"")</f>
        <v>0.13</v>
      </c>
      <c r="N60" s="66">
        <f>IF('2. Collected Data'!AD60&gt;0,'2. Collected Data'!AE60/'2. Collected Data'!AD60,"")</f>
        <v>388.48920863309354</v>
      </c>
      <c r="O60" s="66">
        <f>IF('2. Collected Data'!AF60&gt;0,'2. Collected Data'!AG60/'2. Collected Data'!AF60,"")</f>
        <v>8661.4173228346463</v>
      </c>
      <c r="P60" s="66">
        <f>SUM('2. Collected Data'!AI60:AK60)/'2. Collected Data'!G60</f>
        <v>5.924338624338624</v>
      </c>
      <c r="Q60" s="50" t="str">
        <f>IF(MAX('2. Collected Data'!AI60:AK60)='2. Collected Data'!AI60,"NaCl",IF(MAX('2. Collected Data'!AJ60:AK60)='2. Collected Data'!AJ60,"CaCl2","MgCl2"))</f>
        <v>NaCl</v>
      </c>
      <c r="R60" s="66">
        <f>'2. Collected Data'!AL60/'2. Collected Data'!G60</f>
        <v>2.0437566137566137</v>
      </c>
      <c r="S60" s="66">
        <f>SUM('2. Collected Data'!AO60:AU60)/'2. Collected Data'!G60</f>
        <v>134.33349206349206</v>
      </c>
      <c r="T60" s="50" t="str">
        <f>IF(MAX('2. Collected Data'!AO60:AT60)='2. Collected Data'!AO60,"NaCl",IF(MAX('2. Collected Data'!AP60:AT60)='2. Collected Data'!AP60,"CaCl2",IF(MAX('2. Collected Data'!AQ60:AT60)='2. Collected Data'!AQ60,"MgCl2",IF(MAX('2. Collected Data'!AR60:AT60)='2. Collected Data'!AR60,"Potassium Acetate",IF('2. Collected Data'!AS60&gt;'2. Collected Data'!AT60,"Enhanced Brine","Ag Byproduct")))))</f>
        <v>NaCl</v>
      </c>
      <c r="U60" s="72">
        <f>IF('2. Collected Data'!BC60&gt;0,'2. Collected Data'!BC60/'2. Collected Data'!$G60,"")</f>
        <v>1066.9096825396825</v>
      </c>
      <c r="V60" s="72">
        <f>IF('2. Collected Data'!BD60&gt;0,'2. Collected Data'!BD60/'2. Collected Data'!$G60,"")</f>
        <v>582.76264550264546</v>
      </c>
      <c r="W60" s="72">
        <f>IF('2. Collected Data'!BE60&gt;0,'2. Collected Data'!BE60/'2. Collected Data'!$G60,"")</f>
        <v>950.95084656084657</v>
      </c>
      <c r="X60" s="72">
        <f>IF('2. Collected Data'!BF60&gt;0,'2. Collected Data'!BF60/'2. Collected Data'!$G60,"")</f>
        <v>2626.4924867724867</v>
      </c>
      <c r="Y60" s="74">
        <f>IF(AND('2. Collected Data'!BB60&gt;0,'2. Collected Data'!BH60&gt;0),('2. Collected Data'!BH60-'2. Collected Data'!BB60)/'2. Collected Data'!BH60,"")</f>
        <v>1.5267175572519083E-2</v>
      </c>
    </row>
    <row r="61" spans="1:25" s="51" customFormat="1" ht="11.25" customHeight="1" x14ac:dyDescent="0.15">
      <c r="A61" s="188" t="s">
        <v>149</v>
      </c>
      <c r="B61" s="46"/>
      <c r="C61" s="46"/>
      <c r="D61" s="46"/>
      <c r="E61" s="46"/>
      <c r="F61" s="46"/>
      <c r="G61" s="146">
        <f>'2. Collected Data'!G61*'2. Collected Data'!AA61</f>
        <v>75000</v>
      </c>
      <c r="H61" s="45">
        <f>'2. Collected Data'!I61/'3. Calculated Stats'!$G61*1000</f>
        <v>18.28</v>
      </c>
      <c r="I61" s="45">
        <f>'2. Collected Data'!J61/'3. Calculated Stats'!$G61*1000</f>
        <v>3.28</v>
      </c>
      <c r="J61" s="45">
        <f>'2. Collected Data'!K61/'3. Calculated Stats'!$G61*1000</f>
        <v>0.38666666666666666</v>
      </c>
      <c r="K61" s="66">
        <f>('2. Collected Data'!Y61+'2. Collected Data'!Z61)/G61*1000</f>
        <v>61.666666666666671</v>
      </c>
      <c r="L61" s="73">
        <f>IF(SUM('2. Collected Data'!Y61:Z61)&gt;0,(ROUND('2. Collected Data'!Y61/SUM('2. Collected Data'!Y61:Z61),2)),"")</f>
        <v>0.97</v>
      </c>
      <c r="M61" s="73">
        <f>IF(SUM('2. Collected Data'!Y61:Z61)&gt;0,1-L61,"")</f>
        <v>3.0000000000000027E-2</v>
      </c>
      <c r="N61" s="66">
        <f>IF('2. Collected Data'!AD61&gt;0,'2. Collected Data'!AE61/'2. Collected Data'!AD61,"")</f>
        <v>1120.253164556962</v>
      </c>
      <c r="O61" s="66">
        <f>IF('2. Collected Data'!AF61&gt;0,'2. Collected Data'!AG61/'2. Collected Data'!AF61,"")</f>
        <v>8666.6666666666661</v>
      </c>
      <c r="P61" s="66">
        <f>SUM('2. Collected Data'!AI61:AK61)/'2. Collected Data'!G61</f>
        <v>2.08568</v>
      </c>
      <c r="Q61" s="50" t="str">
        <f>IF(MAX('2. Collected Data'!AI61:AK61)='2. Collected Data'!AI61,"NaCl",IF(MAX('2. Collected Data'!AJ61:AK61)='2. Collected Data'!AJ61,"CaCl2","MgCl2"))</f>
        <v>NaCl</v>
      </c>
      <c r="R61" s="66">
        <f>'2. Collected Data'!AL61/'2. Collected Data'!G61</f>
        <v>2.5923600000000002</v>
      </c>
      <c r="S61" s="66">
        <f>SUM('2. Collected Data'!AO61:AU61)/'2. Collected Data'!G61</f>
        <v>8.8892533333333326</v>
      </c>
      <c r="T61" s="50" t="str">
        <f>IF(MAX('2. Collected Data'!AO61:AT61)='2. Collected Data'!AO61,"NaCl",IF(MAX('2. Collected Data'!AP61:AT61)='2. Collected Data'!AP61,"CaCl2",IF(MAX('2. Collected Data'!AQ61:AT61)='2. Collected Data'!AQ61,"MgCl2",IF(MAX('2. Collected Data'!AR61:AT61)='2. Collected Data'!AR61,"Potassium Acetate",IF('2. Collected Data'!AS61&gt;'2. Collected Data'!AT61,"Enhanced Brine","Ag Byproduct")))))</f>
        <v>NaCl</v>
      </c>
      <c r="U61" s="72" t="str">
        <f>IF('2. Collected Data'!BC61&gt;0,'2. Collected Data'!BC61/'2. Collected Data'!$G61,"")</f>
        <v/>
      </c>
      <c r="V61" s="72" t="str">
        <f>IF('2. Collected Data'!BD61&gt;0,'2. Collected Data'!BD61/'2. Collected Data'!$G61,"")</f>
        <v/>
      </c>
      <c r="W61" s="72" t="str">
        <f>IF('2. Collected Data'!BE61&gt;0,'2. Collected Data'!BE61/'2. Collected Data'!$G61,"")</f>
        <v/>
      </c>
      <c r="X61" s="72">
        <f>IF('2. Collected Data'!BF61&gt;0,'2. Collected Data'!BF61/'2. Collected Data'!$G61,"")</f>
        <v>273.39501333333334</v>
      </c>
      <c r="Y61" s="74" t="str">
        <f>IF(AND('2. Collected Data'!BB61&gt;0,'2. Collected Data'!BH61&gt;0),('2. Collected Data'!BH61-'2. Collected Data'!BB61)/'2. Collected Data'!BH61,"")</f>
        <v/>
      </c>
    </row>
    <row r="62" spans="1:25" s="51" customFormat="1" ht="11.25" customHeight="1" x14ac:dyDescent="0.15">
      <c r="A62" s="188" t="s">
        <v>75</v>
      </c>
      <c r="B62" s="46"/>
      <c r="C62" s="46"/>
      <c r="D62" s="46"/>
      <c r="E62" s="46"/>
      <c r="F62" s="46"/>
      <c r="G62" s="146">
        <f>'2. Collected Data'!G62*'2. Collected Data'!AA62</f>
        <v>0</v>
      </c>
      <c r="H62" s="45"/>
      <c r="I62" s="45"/>
      <c r="J62" s="45"/>
      <c r="K62" s="66"/>
      <c r="L62" s="73" t="str">
        <f>IF(SUM('2. Collected Data'!Y62:Z62)&gt;0,(ROUND('2. Collected Data'!Y62/SUM('2. Collected Data'!Y62:Z62),2)),"")</f>
        <v/>
      </c>
      <c r="M62" s="73" t="str">
        <f>IF(SUM('2. Collected Data'!Y62:Z62)&gt;0,1-L62,"")</f>
        <v/>
      </c>
      <c r="N62" s="66">
        <f>IF('2. Collected Data'!AD62&gt;0,'2. Collected Data'!AE62/'2. Collected Data'!AD62,"")</f>
        <v>1994.5780141843973</v>
      </c>
      <c r="O62" s="66">
        <f>IF('2. Collected Data'!AF62&gt;0,'2. Collected Data'!AG62/'2. Collected Data'!AF62,"")</f>
        <v>11973.353790613719</v>
      </c>
      <c r="P62" s="66">
        <f>SUM('2. Collected Data'!AI62:AK62)/'2. Collected Data'!G62</f>
        <v>15.173045261546461</v>
      </c>
      <c r="Q62" s="50" t="str">
        <f>IF(MAX('2. Collected Data'!AI62:AK62)='2. Collected Data'!AI62,"NaCl",IF(MAX('2. Collected Data'!AJ62:AK62)='2. Collected Data'!AJ62,"CaCl2","MgCl2"))</f>
        <v>NaCl</v>
      </c>
      <c r="R62" s="66">
        <f>'2. Collected Data'!AL62/'2. Collected Data'!G62</f>
        <v>0.4178677681176165</v>
      </c>
      <c r="S62" s="66">
        <f>SUM('2. Collected Data'!AO62:AU62)/'2. Collected Data'!G62</f>
        <v>137.61895959099968</v>
      </c>
      <c r="T62" s="50" t="str">
        <f>IF(MAX('2. Collected Data'!AO62:AT62)='2. Collected Data'!AO62,"NaCl",IF(MAX('2. Collected Data'!AP62:AT62)='2. Collected Data'!AP62,"CaCl2",IF(MAX('2. Collected Data'!AQ62:AT62)='2. Collected Data'!AQ62,"MgCl2",IF(MAX('2. Collected Data'!AR62:AT62)='2. Collected Data'!AR62,"Potassium Acetate",IF('2. Collected Data'!AS62&gt;'2. Collected Data'!AT62,"Enhanced Brine","Ag Byproduct")))))</f>
        <v>NaCl</v>
      </c>
      <c r="U62" s="72">
        <f>IF('2. Collected Data'!BC62&gt;0,'2. Collected Data'!BC62/'2. Collected Data'!$G62,"")</f>
        <v>670.88428988186365</v>
      </c>
      <c r="V62" s="72">
        <f>IF('2. Collected Data'!BD62&gt;0,'2. Collected Data'!BD62/'2. Collected Data'!$G62,"")</f>
        <v>719.61254729788277</v>
      </c>
      <c r="W62" s="72">
        <f>IF('2. Collected Data'!BE62&gt;0,'2. Collected Data'!BE62/'2. Collected Data'!$G62,"")</f>
        <v>1146.5960544178388</v>
      </c>
      <c r="X62" s="72">
        <f>IF('2. Collected Data'!BF62&gt;0,'2. Collected Data'!BF62/'2. Collected Data'!$G62,"")</f>
        <v>2537.0928915975851</v>
      </c>
      <c r="Y62" s="74">
        <f>IF(AND('2. Collected Data'!BB62&gt;0,'2. Collected Data'!BH62&gt;0),('2. Collected Data'!BH62-'2. Collected Data'!BB62)/'2. Collected Data'!BH62,"")</f>
        <v>-1.6863905325443795E-2</v>
      </c>
    </row>
    <row r="63" spans="1:25" s="51" customFormat="1" ht="11.25" customHeight="1" x14ac:dyDescent="0.15">
      <c r="A63" s="189" t="s">
        <v>361</v>
      </c>
      <c r="B63" s="46"/>
      <c r="C63" s="46"/>
      <c r="D63" s="46"/>
      <c r="E63" s="46"/>
      <c r="F63" s="46"/>
      <c r="G63" s="146"/>
      <c r="H63" s="45"/>
      <c r="I63" s="45"/>
      <c r="J63" s="45"/>
      <c r="K63" s="66"/>
      <c r="L63" s="73"/>
      <c r="M63" s="73"/>
      <c r="N63" s="66"/>
      <c r="O63" s="66"/>
      <c r="P63" s="66"/>
      <c r="Q63" s="50"/>
      <c r="R63" s="66"/>
      <c r="S63" s="66"/>
      <c r="T63" s="50"/>
      <c r="U63" s="72"/>
      <c r="V63" s="72"/>
      <c r="W63" s="72"/>
      <c r="X63" s="72"/>
      <c r="Y63" s="74"/>
    </row>
    <row r="64" spans="1:25" s="51" customFormat="1" ht="11.25" customHeight="1" x14ac:dyDescent="0.15">
      <c r="A64" s="62"/>
      <c r="B64" s="60"/>
      <c r="C64" s="347"/>
      <c r="D64" s="347"/>
      <c r="E64" s="347"/>
      <c r="F64" s="347"/>
      <c r="G64" s="144"/>
      <c r="H64" s="63"/>
      <c r="I64" s="64"/>
      <c r="J64" s="64"/>
      <c r="K64" s="65"/>
      <c r="L64" s="65"/>
      <c r="M64" s="65"/>
      <c r="N64" s="65"/>
      <c r="O64" s="65"/>
      <c r="P64" s="65"/>
      <c r="Q64" s="84"/>
      <c r="R64" s="65"/>
      <c r="S64" s="65"/>
      <c r="T64" s="65"/>
      <c r="U64" s="65"/>
      <c r="V64" s="65"/>
      <c r="W64" s="65"/>
      <c r="X64" s="65"/>
      <c r="Y64" s="65"/>
    </row>
    <row r="66" spans="1:51" s="29" customFormat="1" ht="12.75" hidden="1" x14ac:dyDescent="0.2">
      <c r="A66" s="33"/>
      <c r="G66" s="28"/>
      <c r="H66" s="31"/>
      <c r="I66" s="28"/>
      <c r="J66" s="28"/>
      <c r="K66" s="34"/>
      <c r="L66" s="34"/>
      <c r="M66" s="28"/>
      <c r="N66" s="28"/>
      <c r="O66" s="28"/>
      <c r="P66" s="28"/>
      <c r="Q66" s="28"/>
      <c r="R66" s="28"/>
      <c r="S66" s="28"/>
      <c r="T66" s="28"/>
      <c r="U66" s="28"/>
      <c r="V66" s="28"/>
      <c r="W66" s="28"/>
      <c r="X66" s="28"/>
      <c r="Y66" s="28"/>
      <c r="AY66" s="81"/>
    </row>
    <row r="67" spans="1:51" s="29" customFormat="1" ht="12.75" hidden="1" x14ac:dyDescent="0.2">
      <c r="A67" s="33"/>
      <c r="G67" s="28"/>
      <c r="H67" s="31"/>
      <c r="I67" s="28"/>
      <c r="J67" s="28"/>
      <c r="K67" s="34"/>
      <c r="L67" s="34"/>
      <c r="M67" s="28"/>
      <c r="N67" s="28"/>
      <c r="O67" s="28"/>
      <c r="P67" s="28"/>
      <c r="Q67" s="28"/>
      <c r="R67" s="28"/>
      <c r="S67" s="28"/>
      <c r="T67" s="28"/>
      <c r="U67" s="28"/>
      <c r="V67" s="28"/>
      <c r="W67" s="28"/>
      <c r="X67" s="28"/>
      <c r="Y67" s="28"/>
      <c r="AY67" s="81"/>
    </row>
    <row r="68" spans="1:51" s="29" customFormat="1" ht="12.75" hidden="1" x14ac:dyDescent="0.2">
      <c r="A68" s="33"/>
      <c r="G68" s="28"/>
      <c r="H68" s="31"/>
      <c r="I68" s="28"/>
      <c r="J68" s="28"/>
      <c r="K68" s="34"/>
      <c r="L68" s="34"/>
      <c r="M68" s="28"/>
      <c r="N68" s="28"/>
      <c r="O68" s="28"/>
      <c r="P68" s="28"/>
      <c r="Q68" s="28"/>
      <c r="R68" s="28"/>
      <c r="S68" s="28"/>
      <c r="T68" s="28"/>
      <c r="U68" s="28"/>
      <c r="V68" s="28"/>
      <c r="W68" s="28"/>
      <c r="X68" s="28"/>
      <c r="Y68" s="28"/>
      <c r="AY68" s="81"/>
    </row>
    <row r="69" spans="1:51" s="29" customFormat="1" ht="12.75" hidden="1" x14ac:dyDescent="0.2">
      <c r="A69" s="33"/>
      <c r="G69" s="28"/>
      <c r="H69" s="31"/>
      <c r="I69" s="28"/>
      <c r="J69" s="28"/>
      <c r="K69" s="34"/>
      <c r="L69" s="34"/>
      <c r="M69" s="28"/>
      <c r="N69" s="28"/>
      <c r="O69" s="28"/>
      <c r="P69" s="28"/>
      <c r="Q69" s="28"/>
      <c r="R69" s="28"/>
      <c r="S69" s="28"/>
      <c r="T69" s="28"/>
      <c r="U69" s="28"/>
      <c r="V69" s="28"/>
      <c r="W69" s="28"/>
      <c r="X69" s="28"/>
      <c r="Y69" s="28"/>
      <c r="AY69" s="81"/>
    </row>
    <row r="70" spans="1:51" s="29" customFormat="1" ht="12.75" hidden="1" x14ac:dyDescent="0.2">
      <c r="A70" s="33"/>
      <c r="G70" s="28"/>
      <c r="H70" s="31"/>
      <c r="I70" s="28"/>
      <c r="J70" s="28"/>
      <c r="K70" s="34"/>
      <c r="L70" s="34"/>
      <c r="M70" s="28"/>
      <c r="N70" s="28"/>
      <c r="O70" s="28"/>
      <c r="P70" s="28"/>
      <c r="Q70" s="28"/>
      <c r="R70" s="28"/>
      <c r="S70" s="28"/>
      <c r="T70" s="28"/>
      <c r="U70" s="28"/>
      <c r="V70" s="28"/>
      <c r="W70" s="28"/>
      <c r="X70" s="28"/>
      <c r="Y70" s="28"/>
      <c r="AY70" s="81"/>
    </row>
    <row r="71" spans="1:51" s="29" customFormat="1" ht="12.75" hidden="1" x14ac:dyDescent="0.2">
      <c r="A71" s="33"/>
      <c r="G71" s="28"/>
      <c r="H71" s="31"/>
      <c r="I71" s="28"/>
      <c r="J71" s="28"/>
      <c r="K71" s="34"/>
      <c r="L71" s="34"/>
      <c r="M71" s="28"/>
      <c r="N71" s="28"/>
      <c r="O71" s="28"/>
      <c r="P71" s="28"/>
      <c r="Q71" s="28"/>
      <c r="R71" s="28"/>
      <c r="S71" s="28"/>
      <c r="T71" s="28"/>
      <c r="U71" s="28"/>
      <c r="V71" s="28"/>
      <c r="W71" s="28"/>
      <c r="X71" s="28"/>
      <c r="Y71" s="28"/>
      <c r="AY71" s="81"/>
    </row>
    <row r="72" spans="1:51" s="29" customFormat="1" ht="12.75" hidden="1" x14ac:dyDescent="0.2">
      <c r="A72" s="33"/>
      <c r="G72" s="28"/>
      <c r="H72" s="31"/>
      <c r="I72" s="28"/>
      <c r="J72" s="28"/>
      <c r="K72" s="34"/>
      <c r="L72" s="34"/>
      <c r="M72" s="28"/>
      <c r="N72" s="28"/>
      <c r="O72" s="28"/>
      <c r="P72" s="28"/>
      <c r="Q72" s="28"/>
      <c r="R72" s="28"/>
      <c r="S72" s="28"/>
      <c r="T72" s="28"/>
      <c r="U72" s="28"/>
      <c r="V72" s="28"/>
      <c r="W72" s="28"/>
      <c r="X72" s="28"/>
      <c r="Y72" s="28"/>
      <c r="AY72" s="81"/>
    </row>
    <row r="73" spans="1:51" s="29" customFormat="1" ht="12.75" hidden="1" x14ac:dyDescent="0.2">
      <c r="A73" s="33"/>
      <c r="G73" s="28"/>
      <c r="H73" s="31"/>
      <c r="I73" s="28"/>
      <c r="J73" s="28"/>
      <c r="K73" s="34"/>
      <c r="L73" s="34"/>
      <c r="M73" s="28"/>
      <c r="N73" s="28"/>
      <c r="O73" s="28"/>
      <c r="P73" s="28"/>
      <c r="Q73" s="28"/>
      <c r="R73" s="28"/>
      <c r="S73" s="28"/>
      <c r="T73" s="28"/>
      <c r="U73" s="28"/>
      <c r="V73" s="28"/>
      <c r="W73" s="28"/>
      <c r="X73" s="28"/>
      <c r="Y73" s="28"/>
      <c r="AY73" s="81"/>
    </row>
    <row r="74" spans="1:51" s="29" customFormat="1" ht="12.75" hidden="1" x14ac:dyDescent="0.2">
      <c r="A74" s="33"/>
      <c r="G74" s="28"/>
      <c r="H74" s="31"/>
      <c r="I74" s="28"/>
      <c r="J74" s="28"/>
      <c r="K74" s="34"/>
      <c r="L74" s="34"/>
      <c r="M74" s="28"/>
      <c r="N74" s="28"/>
      <c r="O74" s="28"/>
      <c r="P74" s="28"/>
      <c r="Q74" s="28"/>
      <c r="R74" s="28"/>
      <c r="S74" s="28"/>
      <c r="T74" s="28"/>
      <c r="U74" s="28"/>
      <c r="V74" s="28"/>
      <c r="W74" s="28"/>
      <c r="X74" s="28"/>
      <c r="Y74" s="28"/>
      <c r="AY74" s="81"/>
    </row>
    <row r="75" spans="1:51" s="29" customFormat="1" ht="12.75" hidden="1" x14ac:dyDescent="0.2">
      <c r="A75" s="33"/>
      <c r="G75" s="28"/>
      <c r="H75" s="31"/>
      <c r="I75" s="28"/>
      <c r="J75" s="28"/>
      <c r="K75" s="34"/>
      <c r="L75" s="34"/>
      <c r="M75" s="28"/>
      <c r="N75" s="28"/>
      <c r="O75" s="28"/>
      <c r="P75" s="28"/>
      <c r="Q75" s="28"/>
      <c r="R75" s="28"/>
      <c r="S75" s="28"/>
      <c r="T75" s="28"/>
      <c r="U75" s="28"/>
      <c r="V75" s="28"/>
      <c r="W75" s="28"/>
      <c r="X75" s="28"/>
      <c r="Y75" s="28"/>
      <c r="AY75" s="81"/>
    </row>
    <row r="76" spans="1:51" s="29" customFormat="1" ht="12.75" hidden="1" x14ac:dyDescent="0.2">
      <c r="A76" s="33"/>
      <c r="G76" s="28"/>
      <c r="H76" s="31"/>
      <c r="I76" s="28"/>
      <c r="J76" s="28"/>
      <c r="K76" s="34"/>
      <c r="L76" s="34"/>
      <c r="M76" s="28"/>
      <c r="N76" s="28"/>
      <c r="O76" s="28"/>
      <c r="P76" s="28"/>
      <c r="Q76" s="28"/>
      <c r="R76" s="28"/>
      <c r="S76" s="28"/>
      <c r="T76" s="28"/>
      <c r="U76" s="28"/>
      <c r="V76" s="28"/>
      <c r="W76" s="28"/>
      <c r="X76" s="28"/>
      <c r="Y76" s="28"/>
      <c r="AY76" s="81"/>
    </row>
    <row r="77" spans="1:51" s="29" customFormat="1" ht="12.75" hidden="1" x14ac:dyDescent="0.2">
      <c r="A77" s="33"/>
      <c r="G77" s="28"/>
      <c r="H77" s="31"/>
      <c r="I77" s="28"/>
      <c r="J77" s="28"/>
      <c r="K77" s="34"/>
      <c r="L77" s="34"/>
      <c r="M77" s="28"/>
      <c r="N77" s="28"/>
      <c r="O77" s="28"/>
      <c r="P77" s="28"/>
      <c r="Q77" s="28"/>
      <c r="R77" s="28"/>
      <c r="S77" s="28"/>
      <c r="T77" s="28"/>
      <c r="U77" s="28"/>
      <c r="V77" s="28"/>
      <c r="W77" s="28"/>
      <c r="X77" s="28"/>
      <c r="Y77" s="28"/>
      <c r="AY77" s="81"/>
    </row>
    <row r="78" spans="1:51" s="29" customFormat="1" ht="12.75" hidden="1" x14ac:dyDescent="0.2">
      <c r="A78" s="33"/>
      <c r="G78" s="28"/>
      <c r="H78" s="31"/>
      <c r="I78" s="28"/>
      <c r="J78" s="28"/>
      <c r="K78" s="34"/>
      <c r="L78" s="34"/>
      <c r="M78" s="28"/>
      <c r="N78" s="28"/>
      <c r="O78" s="28"/>
      <c r="P78" s="28"/>
      <c r="Q78" s="28"/>
      <c r="R78" s="28"/>
      <c r="S78" s="28"/>
      <c r="T78" s="28"/>
      <c r="U78" s="28"/>
      <c r="V78" s="28"/>
      <c r="W78" s="28"/>
      <c r="X78" s="28"/>
      <c r="Y78" s="28"/>
      <c r="AY78" s="81"/>
    </row>
    <row r="79" spans="1:51" s="29" customFormat="1" ht="12.75" hidden="1" x14ac:dyDescent="0.2">
      <c r="A79" s="33"/>
      <c r="G79" s="28"/>
      <c r="H79" s="31"/>
      <c r="I79" s="28"/>
      <c r="J79" s="28"/>
      <c r="K79" s="34"/>
      <c r="L79" s="34"/>
      <c r="M79" s="28"/>
      <c r="N79" s="28"/>
      <c r="O79" s="28"/>
      <c r="P79" s="28"/>
      <c r="Q79" s="28"/>
      <c r="R79" s="28"/>
      <c r="S79" s="28"/>
      <c r="T79" s="28"/>
      <c r="U79" s="28"/>
      <c r="V79" s="28"/>
      <c r="W79" s="28"/>
      <c r="X79" s="28"/>
      <c r="Y79" s="28"/>
      <c r="AY79" s="81"/>
    </row>
    <row r="80" spans="1:51" s="29" customFormat="1" ht="12.75" hidden="1" x14ac:dyDescent="0.2">
      <c r="A80" s="33"/>
      <c r="G80" s="28"/>
      <c r="H80" s="31"/>
      <c r="I80" s="28"/>
      <c r="J80" s="28"/>
      <c r="K80" s="34"/>
      <c r="L80" s="34"/>
      <c r="M80" s="28"/>
      <c r="N80" s="28"/>
      <c r="O80" s="28"/>
      <c r="P80" s="28"/>
      <c r="Q80" s="28"/>
      <c r="R80" s="28"/>
      <c r="S80" s="28"/>
      <c r="T80" s="28"/>
      <c r="U80" s="28"/>
      <c r="V80" s="28"/>
      <c r="W80" s="28"/>
      <c r="X80" s="28"/>
      <c r="Y80" s="28"/>
      <c r="AY80" s="81"/>
    </row>
    <row r="81" spans="1:51" s="29" customFormat="1" ht="12.75" hidden="1" x14ac:dyDescent="0.2">
      <c r="A81" s="33"/>
      <c r="G81" s="28"/>
      <c r="H81" s="31"/>
      <c r="I81" s="28"/>
      <c r="J81" s="28"/>
      <c r="K81" s="34"/>
      <c r="L81" s="34"/>
      <c r="M81" s="28"/>
      <c r="N81" s="28"/>
      <c r="O81" s="28"/>
      <c r="P81" s="28"/>
      <c r="Q81" s="28"/>
      <c r="R81" s="28"/>
      <c r="S81" s="28"/>
      <c r="T81" s="28"/>
      <c r="U81" s="28"/>
      <c r="V81" s="28"/>
      <c r="W81" s="28"/>
      <c r="X81" s="28"/>
      <c r="Y81" s="28"/>
      <c r="AY81" s="81"/>
    </row>
    <row r="82" spans="1:51" s="29" customFormat="1" ht="12.75" hidden="1" x14ac:dyDescent="0.2">
      <c r="A82" s="33"/>
      <c r="G82" s="28"/>
      <c r="H82" s="31"/>
      <c r="I82" s="28"/>
      <c r="J82" s="28"/>
      <c r="K82" s="34"/>
      <c r="L82" s="34"/>
      <c r="M82" s="28"/>
      <c r="N82" s="28"/>
      <c r="O82" s="28"/>
      <c r="P82" s="28"/>
      <c r="Q82" s="28"/>
      <c r="R82" s="28"/>
      <c r="S82" s="28"/>
      <c r="T82" s="28"/>
      <c r="U82" s="28"/>
      <c r="V82" s="28"/>
      <c r="W82" s="28"/>
      <c r="X82" s="28"/>
      <c r="Y82" s="28"/>
      <c r="AY82" s="81"/>
    </row>
    <row r="83" spans="1:51" s="29" customFormat="1" ht="12.75" hidden="1" x14ac:dyDescent="0.2">
      <c r="A83" s="33"/>
      <c r="G83" s="28"/>
      <c r="H83" s="31"/>
      <c r="I83" s="28"/>
      <c r="J83" s="28"/>
      <c r="K83" s="34"/>
      <c r="L83" s="34"/>
      <c r="M83" s="28"/>
      <c r="N83" s="28"/>
      <c r="O83" s="28"/>
      <c r="P83" s="28"/>
      <c r="Q83" s="28"/>
      <c r="R83" s="28"/>
      <c r="S83" s="28"/>
      <c r="T83" s="28"/>
      <c r="U83" s="28"/>
      <c r="V83" s="28"/>
      <c r="W83" s="28"/>
      <c r="X83" s="28"/>
      <c r="Y83" s="28"/>
      <c r="AY83" s="81"/>
    </row>
    <row r="84" spans="1:51" s="29" customFormat="1" ht="12.75" hidden="1" x14ac:dyDescent="0.2">
      <c r="A84" s="33"/>
      <c r="G84" s="28"/>
      <c r="H84" s="31"/>
      <c r="I84" s="28"/>
      <c r="J84" s="28"/>
      <c r="K84" s="34"/>
      <c r="L84" s="34"/>
      <c r="M84" s="28"/>
      <c r="N84" s="28"/>
      <c r="O84" s="28"/>
      <c r="P84" s="28"/>
      <c r="Q84" s="28"/>
      <c r="R84" s="28"/>
      <c r="S84" s="28"/>
      <c r="T84" s="28"/>
      <c r="U84" s="28"/>
      <c r="V84" s="28"/>
      <c r="W84" s="28"/>
      <c r="X84" s="28"/>
      <c r="Y84" s="28"/>
      <c r="AY84" s="81"/>
    </row>
    <row r="85" spans="1:51" s="29" customFormat="1" ht="12.75" hidden="1" x14ac:dyDescent="0.2">
      <c r="A85" s="33"/>
      <c r="G85" s="28"/>
      <c r="H85" s="31"/>
      <c r="I85" s="28"/>
      <c r="J85" s="28"/>
      <c r="K85" s="34"/>
      <c r="L85" s="34"/>
      <c r="M85" s="28"/>
      <c r="N85" s="28"/>
      <c r="O85" s="28"/>
      <c r="P85" s="28"/>
      <c r="Q85" s="28"/>
      <c r="R85" s="28"/>
      <c r="S85" s="28"/>
      <c r="T85" s="28"/>
      <c r="U85" s="28"/>
      <c r="V85" s="28"/>
      <c r="W85" s="28"/>
      <c r="X85" s="28"/>
      <c r="Y85" s="28"/>
      <c r="AY85" s="81"/>
    </row>
    <row r="86" spans="1:51" s="29" customFormat="1" ht="12.75" hidden="1" x14ac:dyDescent="0.2">
      <c r="A86" s="33"/>
      <c r="G86" s="28"/>
      <c r="H86" s="31"/>
      <c r="I86" s="28"/>
      <c r="J86" s="28"/>
      <c r="K86" s="34"/>
      <c r="L86" s="34"/>
      <c r="M86" s="28"/>
      <c r="N86" s="28"/>
      <c r="O86" s="28"/>
      <c r="P86" s="28"/>
      <c r="Q86" s="28"/>
      <c r="R86" s="28"/>
      <c r="S86" s="28"/>
      <c r="T86" s="28"/>
      <c r="U86" s="28"/>
      <c r="V86" s="28"/>
      <c r="W86" s="28"/>
      <c r="X86" s="28"/>
      <c r="Y86" s="28"/>
      <c r="AY86" s="81"/>
    </row>
    <row r="87" spans="1:51" s="29" customFormat="1" ht="12.75" hidden="1" x14ac:dyDescent="0.2">
      <c r="A87" s="33"/>
      <c r="G87" s="28"/>
      <c r="H87" s="31"/>
      <c r="I87" s="28"/>
      <c r="J87" s="28"/>
      <c r="K87" s="34"/>
      <c r="L87" s="34"/>
      <c r="M87" s="28"/>
      <c r="N87" s="28"/>
      <c r="O87" s="28"/>
      <c r="P87" s="28"/>
      <c r="Q87" s="28"/>
      <c r="R87" s="28"/>
      <c r="S87" s="28"/>
      <c r="T87" s="28"/>
      <c r="U87" s="28"/>
      <c r="V87" s="28"/>
      <c r="W87" s="28"/>
      <c r="X87" s="28"/>
      <c r="Y87" s="28"/>
      <c r="AY87" s="81"/>
    </row>
    <row r="88" spans="1:51" s="29" customFormat="1" ht="12.75" hidden="1" x14ac:dyDescent="0.2">
      <c r="A88" s="33"/>
      <c r="G88" s="28"/>
      <c r="H88" s="31"/>
      <c r="I88" s="28"/>
      <c r="J88" s="28"/>
      <c r="K88" s="34"/>
      <c r="L88" s="34"/>
      <c r="M88" s="28"/>
      <c r="N88" s="28"/>
      <c r="O88" s="28"/>
      <c r="P88" s="28"/>
      <c r="Q88" s="28"/>
      <c r="R88" s="28"/>
      <c r="S88" s="28"/>
      <c r="T88" s="28"/>
      <c r="U88" s="28"/>
      <c r="V88" s="28"/>
      <c r="W88" s="28"/>
      <c r="X88" s="28"/>
      <c r="Y88" s="28"/>
      <c r="AY88" s="81"/>
    </row>
    <row r="89" spans="1:51" s="29" customFormat="1" ht="12.75" hidden="1" x14ac:dyDescent="0.2">
      <c r="A89" s="33"/>
      <c r="G89" s="28"/>
      <c r="H89" s="31"/>
      <c r="I89" s="28"/>
      <c r="J89" s="28"/>
      <c r="K89" s="34"/>
      <c r="L89" s="34"/>
      <c r="M89" s="28"/>
      <c r="N89" s="28"/>
      <c r="O89" s="28"/>
      <c r="P89" s="28"/>
      <c r="Q89" s="28"/>
      <c r="R89" s="28"/>
      <c r="S89" s="28"/>
      <c r="T89" s="28"/>
      <c r="U89" s="28"/>
      <c r="V89" s="28"/>
      <c r="W89" s="28"/>
      <c r="X89" s="28"/>
      <c r="Y89" s="28"/>
      <c r="AY89" s="81"/>
    </row>
    <row r="90" spans="1:51" s="29" customFormat="1" ht="12.75" hidden="1" x14ac:dyDescent="0.2">
      <c r="A90" s="33"/>
      <c r="G90" s="28"/>
      <c r="H90" s="31"/>
      <c r="I90" s="28"/>
      <c r="J90" s="28"/>
      <c r="K90" s="34"/>
      <c r="L90" s="34"/>
      <c r="M90" s="28"/>
      <c r="N90" s="28"/>
      <c r="O90" s="28"/>
      <c r="P90" s="28"/>
      <c r="Q90" s="28"/>
      <c r="R90" s="28"/>
      <c r="S90" s="28"/>
      <c r="T90" s="28"/>
      <c r="U90" s="28"/>
      <c r="V90" s="28"/>
      <c r="W90" s="28"/>
      <c r="X90" s="28"/>
      <c r="Y90" s="28"/>
      <c r="AY90" s="81"/>
    </row>
    <row r="91" spans="1:51" s="29" customFormat="1" ht="12.75" hidden="1" x14ac:dyDescent="0.2">
      <c r="A91" s="33"/>
      <c r="G91" s="28"/>
      <c r="H91" s="31"/>
      <c r="I91" s="28"/>
      <c r="J91" s="28"/>
      <c r="K91" s="34"/>
      <c r="L91" s="34"/>
      <c r="M91" s="28"/>
      <c r="N91" s="28"/>
      <c r="O91" s="28"/>
      <c r="P91" s="28"/>
      <c r="Q91" s="28"/>
      <c r="R91" s="28"/>
      <c r="S91" s="28"/>
      <c r="T91" s="28"/>
      <c r="U91" s="28"/>
      <c r="V91" s="28"/>
      <c r="W91" s="28"/>
      <c r="X91" s="28"/>
      <c r="Y91" s="28"/>
      <c r="AY91" s="81"/>
    </row>
    <row r="92" spans="1:51" s="29" customFormat="1" ht="12.75" hidden="1" x14ac:dyDescent="0.2">
      <c r="A92" s="33"/>
      <c r="G92" s="28"/>
      <c r="H92" s="31"/>
      <c r="I92" s="28"/>
      <c r="J92" s="28"/>
      <c r="K92" s="34"/>
      <c r="L92" s="34"/>
      <c r="M92" s="28"/>
      <c r="N92" s="28"/>
      <c r="O92" s="28"/>
      <c r="P92" s="28"/>
      <c r="Q92" s="28"/>
      <c r="R92" s="28"/>
      <c r="S92" s="28"/>
      <c r="T92" s="28"/>
      <c r="U92" s="28"/>
      <c r="V92" s="28"/>
      <c r="W92" s="28"/>
      <c r="X92" s="28"/>
      <c r="Y92" s="28"/>
      <c r="AY92" s="81"/>
    </row>
    <row r="93" spans="1:51" s="29" customFormat="1" ht="12.75" hidden="1" x14ac:dyDescent="0.2">
      <c r="A93" s="33"/>
      <c r="G93" s="28"/>
      <c r="H93" s="31"/>
      <c r="I93" s="28"/>
      <c r="J93" s="28"/>
      <c r="K93" s="34"/>
      <c r="L93" s="34"/>
      <c r="M93" s="28"/>
      <c r="N93" s="28"/>
      <c r="O93" s="28"/>
      <c r="P93" s="28"/>
      <c r="Q93" s="28"/>
      <c r="R93" s="28"/>
      <c r="S93" s="28"/>
      <c r="T93" s="28"/>
      <c r="U93" s="28"/>
      <c r="V93" s="28"/>
      <c r="W93" s="28"/>
      <c r="X93" s="28"/>
      <c r="Y93" s="28"/>
      <c r="AY93" s="81"/>
    </row>
    <row r="94" spans="1:51" s="29" customFormat="1" ht="12.75" hidden="1" x14ac:dyDescent="0.2">
      <c r="A94" s="33"/>
      <c r="G94" s="28"/>
      <c r="H94" s="31"/>
      <c r="I94" s="28"/>
      <c r="J94" s="28"/>
      <c r="K94" s="34"/>
      <c r="L94" s="34"/>
      <c r="M94" s="28"/>
      <c r="N94" s="28"/>
      <c r="O94" s="28"/>
      <c r="P94" s="28"/>
      <c r="Q94" s="28"/>
      <c r="R94" s="28"/>
      <c r="S94" s="28"/>
      <c r="T94" s="28"/>
      <c r="U94" s="28"/>
      <c r="V94" s="28"/>
      <c r="W94" s="28"/>
      <c r="X94" s="28"/>
      <c r="Y94" s="28"/>
      <c r="AY94" s="81"/>
    </row>
    <row r="95" spans="1:51" s="29" customFormat="1" ht="12.75" hidden="1" x14ac:dyDescent="0.2">
      <c r="A95" s="33"/>
      <c r="G95" s="28"/>
      <c r="H95" s="31"/>
      <c r="I95" s="28"/>
      <c r="J95" s="28"/>
      <c r="K95" s="34"/>
      <c r="L95" s="34"/>
      <c r="M95" s="28"/>
      <c r="N95" s="28"/>
      <c r="O95" s="28"/>
      <c r="P95" s="28"/>
      <c r="Q95" s="28"/>
      <c r="R95" s="28"/>
      <c r="S95" s="28"/>
      <c r="T95" s="28"/>
      <c r="U95" s="28"/>
      <c r="V95" s="28"/>
      <c r="W95" s="28"/>
      <c r="X95" s="28"/>
      <c r="Y95" s="28"/>
      <c r="AY95" s="81"/>
    </row>
    <row r="96" spans="1:51" s="29" customFormat="1" ht="12.75" hidden="1" x14ac:dyDescent="0.2">
      <c r="A96" s="33"/>
      <c r="G96" s="28"/>
      <c r="H96" s="31"/>
      <c r="I96" s="28"/>
      <c r="J96" s="28"/>
      <c r="K96" s="34"/>
      <c r="L96" s="34"/>
      <c r="M96" s="28"/>
      <c r="N96" s="28"/>
      <c r="O96" s="28"/>
      <c r="P96" s="28"/>
      <c r="Q96" s="28"/>
      <c r="R96" s="28"/>
      <c r="S96" s="28"/>
      <c r="T96" s="28"/>
      <c r="U96" s="28"/>
      <c r="V96" s="28"/>
      <c r="W96" s="28"/>
      <c r="X96" s="28"/>
      <c r="Y96" s="28"/>
      <c r="AY96" s="81"/>
    </row>
    <row r="97" spans="1:51" s="29" customFormat="1" ht="12.75" hidden="1" x14ac:dyDescent="0.2">
      <c r="A97" s="33"/>
      <c r="G97" s="28"/>
      <c r="H97" s="31"/>
      <c r="I97" s="28"/>
      <c r="J97" s="28"/>
      <c r="K97" s="34"/>
      <c r="L97" s="34"/>
      <c r="M97" s="28"/>
      <c r="N97" s="28"/>
      <c r="O97" s="28"/>
      <c r="P97" s="28"/>
      <c r="Q97" s="28"/>
      <c r="R97" s="28"/>
      <c r="S97" s="28"/>
      <c r="T97" s="28"/>
      <c r="U97" s="28"/>
      <c r="V97" s="28"/>
      <c r="W97" s="28"/>
      <c r="X97" s="28"/>
      <c r="Y97" s="28"/>
      <c r="AY97" s="81"/>
    </row>
    <row r="98" spans="1:51" s="29" customFormat="1" ht="12.75" hidden="1" x14ac:dyDescent="0.2">
      <c r="A98" s="33"/>
      <c r="G98" s="28"/>
      <c r="H98" s="31"/>
      <c r="I98" s="28"/>
      <c r="J98" s="28"/>
      <c r="K98" s="34"/>
      <c r="L98" s="34"/>
      <c r="M98" s="28"/>
      <c r="N98" s="28"/>
      <c r="O98" s="28"/>
      <c r="P98" s="28"/>
      <c r="Q98" s="28"/>
      <c r="R98" s="28"/>
      <c r="S98" s="28"/>
      <c r="T98" s="28"/>
      <c r="U98" s="28"/>
      <c r="V98" s="28"/>
      <c r="W98" s="28"/>
      <c r="X98" s="28"/>
      <c r="Y98" s="28"/>
      <c r="AY98" s="81"/>
    </row>
    <row r="99" spans="1:51" s="29" customFormat="1" ht="12.75" hidden="1" x14ac:dyDescent="0.2">
      <c r="A99" s="33"/>
      <c r="G99" s="28"/>
      <c r="H99" s="31"/>
      <c r="I99" s="28"/>
      <c r="J99" s="28"/>
      <c r="K99" s="34"/>
      <c r="L99" s="34"/>
      <c r="M99" s="28"/>
      <c r="N99" s="28"/>
      <c r="O99" s="28"/>
      <c r="P99" s="28"/>
      <c r="Q99" s="28"/>
      <c r="R99" s="28"/>
      <c r="S99" s="28"/>
      <c r="T99" s="28"/>
      <c r="U99" s="28"/>
      <c r="V99" s="28"/>
      <c r="W99" s="28"/>
      <c r="X99" s="28"/>
      <c r="Y99" s="28"/>
      <c r="AY99" s="81"/>
    </row>
    <row r="100" spans="1:51" s="29" customFormat="1" ht="12.75" hidden="1" x14ac:dyDescent="0.2">
      <c r="A100" s="33"/>
      <c r="G100" s="28"/>
      <c r="H100" s="31"/>
      <c r="I100" s="28"/>
      <c r="J100" s="28"/>
      <c r="K100" s="34"/>
      <c r="L100" s="34"/>
      <c r="M100" s="28"/>
      <c r="N100" s="28"/>
      <c r="O100" s="28"/>
      <c r="P100" s="28"/>
      <c r="Q100" s="28"/>
      <c r="R100" s="28"/>
      <c r="S100" s="28"/>
      <c r="T100" s="28"/>
      <c r="U100" s="28"/>
      <c r="V100" s="28"/>
      <c r="W100" s="28"/>
      <c r="X100" s="28"/>
      <c r="Y100" s="28"/>
      <c r="AY100" s="81"/>
    </row>
    <row r="101" spans="1:51" s="29" customFormat="1" ht="12.75" hidden="1" x14ac:dyDescent="0.2">
      <c r="A101" s="33"/>
      <c r="G101" s="28"/>
      <c r="H101" s="31"/>
      <c r="I101" s="28"/>
      <c r="J101" s="28"/>
      <c r="K101" s="34"/>
      <c r="L101" s="34"/>
      <c r="M101" s="28"/>
      <c r="N101" s="28"/>
      <c r="O101" s="28"/>
      <c r="P101" s="28"/>
      <c r="Q101" s="28"/>
      <c r="R101" s="28"/>
      <c r="S101" s="28"/>
      <c r="T101" s="28"/>
      <c r="U101" s="28"/>
      <c r="V101" s="28"/>
      <c r="W101" s="28"/>
      <c r="X101" s="28"/>
      <c r="Y101" s="28"/>
      <c r="AY101" s="81"/>
    </row>
    <row r="102" spans="1:51" s="29" customFormat="1" ht="12.75" hidden="1" x14ac:dyDescent="0.2">
      <c r="A102" s="33"/>
      <c r="G102" s="28"/>
      <c r="H102" s="31"/>
      <c r="I102" s="28"/>
      <c r="J102" s="28"/>
      <c r="K102" s="34"/>
      <c r="L102" s="34"/>
      <c r="M102" s="28"/>
      <c r="N102" s="28"/>
      <c r="O102" s="28"/>
      <c r="P102" s="28"/>
      <c r="Q102" s="28"/>
      <c r="R102" s="28"/>
      <c r="S102" s="28"/>
      <c r="T102" s="28"/>
      <c r="U102" s="28"/>
      <c r="V102" s="28"/>
      <c r="W102" s="28"/>
      <c r="X102" s="28"/>
      <c r="Y102" s="28"/>
      <c r="AY102" s="81"/>
    </row>
    <row r="103" spans="1:51" s="29" customFormat="1" ht="12.75" hidden="1" x14ac:dyDescent="0.2">
      <c r="A103" s="33"/>
      <c r="G103" s="28"/>
      <c r="H103" s="31"/>
      <c r="I103" s="28"/>
      <c r="J103" s="28"/>
      <c r="K103" s="34"/>
      <c r="L103" s="34"/>
      <c r="M103" s="28"/>
      <c r="N103" s="28"/>
      <c r="O103" s="28"/>
      <c r="P103" s="28"/>
      <c r="Q103" s="28"/>
      <c r="R103" s="28"/>
      <c r="S103" s="28"/>
      <c r="T103" s="28"/>
      <c r="U103" s="28"/>
      <c r="V103" s="28"/>
      <c r="W103" s="28"/>
      <c r="X103" s="28"/>
      <c r="Y103" s="28"/>
      <c r="AY103" s="81"/>
    </row>
    <row r="104" spans="1:51" s="29" customFormat="1" ht="12.75" hidden="1" x14ac:dyDescent="0.2">
      <c r="A104" s="33"/>
      <c r="G104" s="28"/>
      <c r="H104" s="31"/>
      <c r="I104" s="28"/>
      <c r="J104" s="28"/>
      <c r="K104" s="34"/>
      <c r="L104" s="34"/>
      <c r="M104" s="28"/>
      <c r="N104" s="28"/>
      <c r="O104" s="28"/>
      <c r="P104" s="28"/>
      <c r="Q104" s="28"/>
      <c r="R104" s="28"/>
      <c r="S104" s="28"/>
      <c r="T104" s="28"/>
      <c r="U104" s="28"/>
      <c r="V104" s="28"/>
      <c r="W104" s="28"/>
      <c r="X104" s="28"/>
      <c r="Y104" s="28"/>
      <c r="AY104" s="81"/>
    </row>
    <row r="105" spans="1:51" s="29" customFormat="1" ht="12.75" hidden="1" x14ac:dyDescent="0.2">
      <c r="A105" s="33"/>
      <c r="G105" s="28"/>
      <c r="H105" s="31"/>
      <c r="I105" s="28"/>
      <c r="J105" s="28"/>
      <c r="K105" s="34"/>
      <c r="L105" s="34"/>
      <c r="M105" s="28"/>
      <c r="N105" s="28"/>
      <c r="O105" s="28"/>
      <c r="P105" s="28"/>
      <c r="Q105" s="28"/>
      <c r="R105" s="28"/>
      <c r="S105" s="28"/>
      <c r="T105" s="28"/>
      <c r="U105" s="28"/>
      <c r="V105" s="28"/>
      <c r="W105" s="28"/>
      <c r="X105" s="28"/>
      <c r="Y105" s="28"/>
      <c r="AY105" s="81"/>
    </row>
    <row r="106" spans="1:51" s="29" customFormat="1" ht="12.75" hidden="1" x14ac:dyDescent="0.2">
      <c r="A106" s="33"/>
      <c r="G106" s="28"/>
      <c r="H106" s="31"/>
      <c r="I106" s="28"/>
      <c r="J106" s="28"/>
      <c r="K106" s="34"/>
      <c r="L106" s="34"/>
      <c r="M106" s="28"/>
      <c r="N106" s="28"/>
      <c r="O106" s="28"/>
      <c r="P106" s="28"/>
      <c r="Q106" s="28"/>
      <c r="R106" s="28"/>
      <c r="S106" s="28"/>
      <c r="T106" s="28"/>
      <c r="U106" s="28"/>
      <c r="V106" s="28"/>
      <c r="W106" s="28"/>
      <c r="X106" s="28"/>
      <c r="Y106" s="28"/>
      <c r="AY106" s="81"/>
    </row>
    <row r="107" spans="1:51" s="29" customFormat="1" ht="12.75" hidden="1" x14ac:dyDescent="0.2">
      <c r="A107" s="33"/>
      <c r="G107" s="28"/>
      <c r="H107" s="31"/>
      <c r="I107" s="28"/>
      <c r="J107" s="28"/>
      <c r="K107" s="34"/>
      <c r="L107" s="34"/>
      <c r="M107" s="28"/>
      <c r="N107" s="28"/>
      <c r="O107" s="28"/>
      <c r="P107" s="28"/>
      <c r="Q107" s="28"/>
      <c r="R107" s="28"/>
      <c r="S107" s="28"/>
      <c r="T107" s="28"/>
      <c r="U107" s="28"/>
      <c r="V107" s="28"/>
      <c r="W107" s="28"/>
      <c r="X107" s="28"/>
      <c r="Y107" s="28"/>
      <c r="AY107" s="81"/>
    </row>
    <row r="108" spans="1:51" ht="15" customHeight="1" x14ac:dyDescent="0.2">
      <c r="A108" s="24" t="s">
        <v>150</v>
      </c>
    </row>
    <row r="109" spans="1:51" s="36" customFormat="1" ht="69" customHeight="1" x14ac:dyDescent="0.25">
      <c r="A109" s="170" t="s">
        <v>645</v>
      </c>
      <c r="B109" s="94" t="s">
        <v>245</v>
      </c>
      <c r="C109" s="94"/>
      <c r="D109" s="94"/>
      <c r="E109" s="94"/>
      <c r="F109" s="94"/>
      <c r="G109" s="145" t="s">
        <v>419</v>
      </c>
      <c r="H109" s="388" t="s">
        <v>420</v>
      </c>
      <c r="I109" s="390"/>
      <c r="J109" s="395"/>
      <c r="K109" s="116" t="s">
        <v>421</v>
      </c>
      <c r="L109" s="396" t="s">
        <v>314</v>
      </c>
      <c r="M109" s="397"/>
      <c r="N109" s="396" t="s">
        <v>308</v>
      </c>
      <c r="O109" s="397"/>
      <c r="P109" s="396" t="s">
        <v>422</v>
      </c>
      <c r="Q109" s="398"/>
      <c r="R109" s="398"/>
      <c r="S109" s="398"/>
      <c r="T109" s="397"/>
      <c r="U109" s="396" t="s">
        <v>423</v>
      </c>
      <c r="V109" s="398"/>
      <c r="W109" s="398"/>
      <c r="X109" s="397"/>
      <c r="Y109" s="116" t="s">
        <v>321</v>
      </c>
    </row>
    <row r="110" spans="1:51" s="37" customFormat="1" ht="52.5" x14ac:dyDescent="0.25">
      <c r="A110" s="175" t="s">
        <v>236</v>
      </c>
      <c r="B110" s="104" t="s">
        <v>151</v>
      </c>
      <c r="C110" s="346"/>
      <c r="D110" s="346"/>
      <c r="E110" s="346"/>
      <c r="F110" s="346"/>
      <c r="G110" s="106" t="s">
        <v>418</v>
      </c>
      <c r="H110" s="106" t="s">
        <v>300</v>
      </c>
      <c r="I110" s="106" t="s">
        <v>301</v>
      </c>
      <c r="J110" s="106" t="s">
        <v>302</v>
      </c>
      <c r="K110" s="117" t="s">
        <v>303</v>
      </c>
      <c r="L110" s="117" t="s">
        <v>312</v>
      </c>
      <c r="M110" s="117" t="s">
        <v>315</v>
      </c>
      <c r="N110" s="117" t="s">
        <v>307</v>
      </c>
      <c r="O110" s="117" t="s">
        <v>309</v>
      </c>
      <c r="P110" s="117" t="s">
        <v>340</v>
      </c>
      <c r="Q110" s="117" t="s">
        <v>330</v>
      </c>
      <c r="R110" s="117" t="s">
        <v>122</v>
      </c>
      <c r="S110" s="117" t="s">
        <v>333</v>
      </c>
      <c r="T110" s="117" t="s">
        <v>332</v>
      </c>
      <c r="U110" s="117" t="s">
        <v>316</v>
      </c>
      <c r="V110" s="117" t="s">
        <v>317</v>
      </c>
      <c r="W110" s="117" t="s">
        <v>318</v>
      </c>
      <c r="X110" s="117" t="s">
        <v>319</v>
      </c>
      <c r="Y110" s="117" t="s">
        <v>320</v>
      </c>
    </row>
    <row r="111" spans="1:51" s="38" customFormat="1" ht="12.75" x14ac:dyDescent="0.25">
      <c r="A111" s="176"/>
      <c r="B111" s="113" t="s">
        <v>126</v>
      </c>
      <c r="C111" s="113"/>
      <c r="D111" s="113"/>
      <c r="E111" s="113"/>
      <c r="F111" s="113"/>
      <c r="G111" s="114" t="s">
        <v>127</v>
      </c>
      <c r="H111" s="114" t="s">
        <v>304</v>
      </c>
      <c r="I111" s="114" t="s">
        <v>304</v>
      </c>
      <c r="J111" s="114" t="s">
        <v>304</v>
      </c>
      <c r="K111" s="114" t="s">
        <v>304</v>
      </c>
      <c r="L111" s="114" t="s">
        <v>313</v>
      </c>
      <c r="M111" s="114" t="s">
        <v>313</v>
      </c>
      <c r="N111" s="114" t="s">
        <v>305</v>
      </c>
      <c r="O111" s="114" t="s">
        <v>306</v>
      </c>
      <c r="P111" s="114" t="s">
        <v>310</v>
      </c>
      <c r="Q111" s="114" t="s">
        <v>329</v>
      </c>
      <c r="R111" s="114" t="s">
        <v>310</v>
      </c>
      <c r="S111" s="114" t="s">
        <v>311</v>
      </c>
      <c r="T111" s="114" t="s">
        <v>331</v>
      </c>
      <c r="U111" s="114" t="s">
        <v>152</v>
      </c>
      <c r="V111" s="114" t="s">
        <v>152</v>
      </c>
      <c r="W111" s="114" t="s">
        <v>152</v>
      </c>
      <c r="X111" s="114" t="s">
        <v>152</v>
      </c>
      <c r="Y111" s="114" t="s">
        <v>252</v>
      </c>
    </row>
    <row r="112" spans="1:51" s="29" customFormat="1" ht="11.25" customHeight="1" x14ac:dyDescent="0.2">
      <c r="A112" s="59"/>
      <c r="B112" s="40"/>
      <c r="C112" s="40"/>
      <c r="D112" s="40"/>
      <c r="E112" s="40"/>
      <c r="F112" s="40"/>
      <c r="G112" s="143"/>
      <c r="H112" s="39"/>
      <c r="I112" s="25"/>
      <c r="J112" s="25"/>
      <c r="K112" s="61"/>
      <c r="L112" s="61"/>
      <c r="M112" s="61"/>
      <c r="N112" s="61"/>
      <c r="O112" s="61"/>
      <c r="P112" s="61"/>
      <c r="Q112" s="83"/>
      <c r="R112" s="61"/>
      <c r="S112" s="61"/>
      <c r="T112" s="61"/>
      <c r="U112" s="61"/>
      <c r="V112" s="61"/>
      <c r="W112" s="61"/>
      <c r="X112" s="61"/>
      <c r="Y112" s="61"/>
    </row>
    <row r="113" spans="1:25" s="51" customFormat="1" ht="11.25" customHeight="1" x14ac:dyDescent="0.15">
      <c r="A113" s="190" t="s">
        <v>346</v>
      </c>
      <c r="B113" s="46"/>
      <c r="C113" s="46"/>
      <c r="D113" s="46"/>
      <c r="E113" s="46"/>
      <c r="F113" s="46"/>
      <c r="G113" s="146">
        <f>'2. Collected Data'!G113*'2. Collected Data'!AA113</f>
        <v>29273</v>
      </c>
      <c r="H113" s="45">
        <f>'2. Collected Data'!I113/'3. Calculated Stats'!$G113*1000</f>
        <v>1.4689304136917978</v>
      </c>
      <c r="I113" s="45">
        <f>'2. Collected Data'!J113/'3. Calculated Stats'!$G113*1000</f>
        <v>0.30745055170293445</v>
      </c>
      <c r="J113" s="45">
        <f>'2. Collected Data'!K113/'3. Calculated Stats'!$G113*1000</f>
        <v>0</v>
      </c>
      <c r="K113" s="66">
        <f>('2. Collected Data'!Y113+'2. Collected Data'!Z113)/G113*1000</f>
        <v>11.956410344003006</v>
      </c>
      <c r="L113" s="73">
        <f>IF(SUM('2. Collected Data'!Y113:Z113)&gt;0,(ROUND('2. Collected Data'!Y113/SUM('2. Collected Data'!Y113:Z113),2)),"")</f>
        <v>1</v>
      </c>
      <c r="M113" s="73">
        <f>IF(SUM('2. Collected Data'!Y113:Z113)&gt;0,1-L113,"")</f>
        <v>0</v>
      </c>
      <c r="N113" s="66" t="str">
        <f>IF('2. Collected Data'!AD113&gt;0,'2. Collected Data'!AE113/'2. Collected Data'!AD113,"")</f>
        <v/>
      </c>
      <c r="O113" s="66">
        <f>IF('2. Collected Data'!AF113&gt;0,'2. Collected Data'!AG113/'2. Collected Data'!AF113,"")</f>
        <v>1739.1428571428571</v>
      </c>
      <c r="P113" s="66">
        <f>SUM('2. Collected Data'!AI113:AK113)/'2. Collected Data'!G113</f>
        <v>0</v>
      </c>
      <c r="Q113" s="50" t="str">
        <f>IF(MAX('2. Collected Data'!AI113:AK113)='2. Collected Data'!AI113,"NaCl",IF(MAX('2. Collected Data'!AJ113:AK113)='2. Collected Data'!AJ113,"CaCl2","MgCl2"))</f>
        <v>NaCl</v>
      </c>
      <c r="R113" s="66">
        <f>'2. Collected Data'!AL113/'2. Collected Data'!G113</f>
        <v>7.9458887029002834E-2</v>
      </c>
      <c r="S113" s="66">
        <f>SUM('2. Collected Data'!AO113:AU113)/'2. Collected Data'!G113</f>
        <v>0.76097427663717421</v>
      </c>
      <c r="T113" s="50" t="str">
        <f>IF(MAX('2. Collected Data'!AO113:AT113)='2. Collected Data'!AO113,"NaCl",IF(MAX('2. Collected Data'!AP113:AT113)='2. Collected Data'!AP113,"CaCl2",IF(MAX('2. Collected Data'!AQ113:AT113)='2. Collected Data'!AQ113,"MgCl2",IF(MAX('2. Collected Data'!AR113:AT113)='2. Collected Data'!AR113,"Potassium Acetate",IF('2. Collected Data'!AS113&gt;'2. Collected Data'!AT113,"Enhanced Brine","Ag Byproduct")))))</f>
        <v>CaCl2</v>
      </c>
      <c r="U113" s="72" t="str">
        <f>IF('2. Collected Data'!BC113&gt;0,'2. Collected Data'!BC113/'2. Collected Data'!$G113,"")</f>
        <v/>
      </c>
      <c r="V113" s="72" t="str">
        <f>IF('2. Collected Data'!BD113&gt;0,'2. Collected Data'!BD113/'2. Collected Data'!$G113,"")</f>
        <v/>
      </c>
      <c r="W113" s="72" t="str">
        <f>IF('2. Collected Data'!BE113&gt;0,'2. Collected Data'!BE113/'2. Collected Data'!$G113,"")</f>
        <v/>
      </c>
      <c r="X113" s="72" t="str">
        <f>IF('2. Collected Data'!BF113&gt;0,'2. Collected Data'!BF113/'2. Collected Data'!$G113,"")</f>
        <v/>
      </c>
      <c r="Y113" s="74" t="str">
        <f>IF(AND('2. Collected Data'!BB113&gt;0,'2. Collected Data'!BH113&gt;0),('2. Collected Data'!BH113-'2. Collected Data'!BB113)/'2. Collected Data'!BH113,"")</f>
        <v/>
      </c>
    </row>
    <row r="114" spans="1:25" s="51" customFormat="1" ht="11.25" customHeight="1" x14ac:dyDescent="0.15">
      <c r="A114" s="190" t="s">
        <v>345</v>
      </c>
      <c r="B114" s="46"/>
      <c r="C114" s="46"/>
      <c r="D114" s="46"/>
      <c r="E114" s="46"/>
      <c r="F114" s="46"/>
      <c r="G114" s="146">
        <f>'2. Collected Data'!G114*'2. Collected Data'!AA114</f>
        <v>15000</v>
      </c>
      <c r="H114" s="45">
        <f>'2. Collected Data'!I114/'3. Calculated Stats'!$G114*1000</f>
        <v>18.599999999999998</v>
      </c>
      <c r="I114" s="45">
        <f>'2. Collected Data'!J114/'3. Calculated Stats'!$G114*1000</f>
        <v>20</v>
      </c>
      <c r="J114" s="45">
        <f>'2. Collected Data'!K114/'3. Calculated Stats'!$G114*1000</f>
        <v>5.7333333333333334</v>
      </c>
      <c r="K114" s="66">
        <f>('2. Collected Data'!Y114+'2. Collected Data'!Z114)/G114*1000</f>
        <v>13.933333333333334</v>
      </c>
      <c r="L114" s="73">
        <f>IF(SUM('2. Collected Data'!Y114:Z114)&gt;0,(ROUND('2. Collected Data'!Y114/SUM('2. Collected Data'!Y114:Z114),2)),"")</f>
        <v>0.93</v>
      </c>
      <c r="M114" s="73">
        <f>IF(SUM('2. Collected Data'!Y114:Z114)&gt;0,1-L114,"")</f>
        <v>6.9999999999999951E-2</v>
      </c>
      <c r="N114" s="66">
        <f>IF('2. Collected Data'!AD114&gt;0,'2. Collected Data'!AE114/'2. Collected Data'!AD114,"")</f>
        <v>629.64285714285711</v>
      </c>
      <c r="O114" s="66">
        <f>IF('2. Collected Data'!AF114&gt;0,'2. Collected Data'!AG114/'2. Collected Data'!AF114,"")</f>
        <v>14111.111111111111</v>
      </c>
      <c r="P114" s="66">
        <f>SUM('2. Collected Data'!AI114:AK114)/'2. Collected Data'!G114</f>
        <v>0</v>
      </c>
      <c r="Q114" s="50" t="str">
        <f>IF(MAX('2. Collected Data'!AI114:AK114)='2. Collected Data'!AI114,"NaCl",IF(MAX('2. Collected Data'!AJ114:AK114)='2. Collected Data'!AJ114,"CaCl2","MgCl2"))</f>
        <v>NaCl</v>
      </c>
      <c r="R114" s="66">
        <f>'2. Collected Data'!AL114/'2. Collected Data'!G114</f>
        <v>0</v>
      </c>
      <c r="S114" s="66">
        <f>SUM('2. Collected Data'!AO114:AU114)/'2. Collected Data'!G114</f>
        <v>0</v>
      </c>
      <c r="T114" s="50" t="str">
        <f>IF(MAX('2. Collected Data'!AO114:AT114)='2. Collected Data'!AO114,"NaCl",IF(MAX('2. Collected Data'!AP114:AT114)='2. Collected Data'!AP114,"CaCl2",IF(MAX('2. Collected Data'!AQ114:AT114)='2. Collected Data'!AQ114,"MgCl2",IF(MAX('2. Collected Data'!AR114:AT114)='2. Collected Data'!AR114,"Potassium Acetate",IF('2. Collected Data'!AS114&gt;'2. Collected Data'!AT114,"Enhanced Brine","Ag Byproduct")))))</f>
        <v>NaCl</v>
      </c>
      <c r="U114" s="72" t="str">
        <f>IF('2. Collected Data'!BC114&gt;0,'2. Collected Data'!BC114/'2. Collected Data'!$G114,"")</f>
        <v/>
      </c>
      <c r="V114" s="72" t="str">
        <f>IF('2. Collected Data'!BD114&gt;0,'2. Collected Data'!BD114/'2. Collected Data'!$G114,"")</f>
        <v/>
      </c>
      <c r="W114" s="72" t="str">
        <f>IF('2. Collected Data'!BE114&gt;0,'2. Collected Data'!BE114/'2. Collected Data'!$G114,"")</f>
        <v/>
      </c>
      <c r="X114" s="72" t="str">
        <f>IF('2. Collected Data'!BF114&gt;0,'2. Collected Data'!BF114/'2. Collected Data'!$G114,"")</f>
        <v/>
      </c>
      <c r="Y114" s="74">
        <f>IF(AND('2. Collected Data'!BB114&gt;0,'2. Collected Data'!BH114&gt;0),('2. Collected Data'!BH114-'2. Collected Data'!BB114)/'2. Collected Data'!BH114,"")</f>
        <v>0</v>
      </c>
    </row>
    <row r="115" spans="1:25" s="51" customFormat="1" ht="11.25" customHeight="1" x14ac:dyDescent="0.15">
      <c r="A115" s="190" t="s">
        <v>153</v>
      </c>
      <c r="B115" s="46"/>
      <c r="C115" s="46"/>
      <c r="D115" s="46"/>
      <c r="E115" s="46"/>
      <c r="F115" s="46"/>
      <c r="G115" s="146">
        <f>'2. Collected Data'!G115*'2. Collected Data'!AA115</f>
        <v>14000</v>
      </c>
      <c r="H115" s="45">
        <f>'2. Collected Data'!I115/'3. Calculated Stats'!$G115*1000</f>
        <v>14.071428571428571</v>
      </c>
      <c r="I115" s="45">
        <f>'2. Collected Data'!J115/'3. Calculated Stats'!$G115*1000</f>
        <v>0.57142857142857151</v>
      </c>
      <c r="J115" s="45">
        <f>'2. Collected Data'!K115/'3. Calculated Stats'!$G115*1000</f>
        <v>0.14285714285714288</v>
      </c>
      <c r="K115" s="66">
        <f>('2. Collected Data'!Y115+'2. Collected Data'!Z115)/G115*1000</f>
        <v>31.928571428571431</v>
      </c>
      <c r="L115" s="73">
        <f>IF(SUM('2. Collected Data'!Y115:Z115)&gt;0,(ROUND('2. Collected Data'!Y115/SUM('2. Collected Data'!Y115:Z115),2)),"")</f>
        <v>1</v>
      </c>
      <c r="M115" s="73">
        <f>IF(SUM('2. Collected Data'!Y115:Z115)&gt;0,1-L115,"")</f>
        <v>0</v>
      </c>
      <c r="N115" s="66">
        <f>IF('2. Collected Data'!AD115&gt;0,'2. Collected Data'!AE115/'2. Collected Data'!AD115,"")</f>
        <v>2.5</v>
      </c>
      <c r="O115" s="66">
        <f>IF('2. Collected Data'!AF115&gt;0,'2. Collected Data'!AG115/'2. Collected Data'!AF115,"")</f>
        <v>11281.25</v>
      </c>
      <c r="P115" s="66">
        <f>SUM('2. Collected Data'!AI115:AK115)/'2. Collected Data'!G115</f>
        <v>2.0714285714285713E-3</v>
      </c>
      <c r="Q115" s="50" t="str">
        <f>IF(MAX('2. Collected Data'!AI115:AK115)='2. Collected Data'!AI115,"NaCl",IF(MAX('2. Collected Data'!AJ115:AK115)='2. Collected Data'!AJ115,"CaCl2","MgCl2"))</f>
        <v>NaCl</v>
      </c>
      <c r="R115" s="66">
        <f>'2. Collected Data'!AL115/'2. Collected Data'!G115</f>
        <v>1.2142857142857142E-3</v>
      </c>
      <c r="S115" s="66">
        <f>SUM('2. Collected Data'!AO115:AU115)/'2. Collected Data'!G115</f>
        <v>13.857142857142858</v>
      </c>
      <c r="T115" s="50" t="str">
        <f>IF(MAX('2. Collected Data'!AO115:AT115)='2. Collected Data'!AO115,"NaCl",IF(MAX('2. Collected Data'!AP115:AT115)='2. Collected Data'!AP115,"CaCl2",IF(MAX('2. Collected Data'!AQ115:AT115)='2. Collected Data'!AQ115,"MgCl2",IF(MAX('2. Collected Data'!AR115:AT115)='2. Collected Data'!AR115,"Potassium Acetate",IF('2. Collected Data'!AS115&gt;'2. Collected Data'!AT115,"Enhanced Brine","Ag Byproduct")))))</f>
        <v>MgCl2</v>
      </c>
      <c r="U115" s="72">
        <f>IF('2. Collected Data'!BC115&gt;0,'2. Collected Data'!BC115/'2. Collected Data'!$G115,"")</f>
        <v>178.57142857142858</v>
      </c>
      <c r="V115" s="72">
        <f>IF('2. Collected Data'!BD115&gt;0,'2. Collected Data'!BD115/'2. Collected Data'!$G115,"")</f>
        <v>200</v>
      </c>
      <c r="W115" s="72">
        <f>IF('2. Collected Data'!BE115&gt;0,'2. Collected Data'!BE115/'2. Collected Data'!$G115,"")</f>
        <v>200</v>
      </c>
      <c r="X115" s="72">
        <f>IF('2. Collected Data'!BF115&gt;0,'2. Collected Data'!BF115/'2. Collected Data'!$G115,"")</f>
        <v>557.14285714285711</v>
      </c>
      <c r="Y115" s="74">
        <f>IF(AND('2. Collected Data'!BB115&gt;0,'2. Collected Data'!BH115&gt;0),('2. Collected Data'!BH115-'2. Collected Data'!BB115)/'2. Collected Data'!BH115,"")</f>
        <v>0</v>
      </c>
    </row>
    <row r="116" spans="1:25" s="51" customFormat="1" ht="11.25" customHeight="1" x14ac:dyDescent="0.15">
      <c r="A116" s="191" t="s">
        <v>154</v>
      </c>
      <c r="B116" s="46"/>
      <c r="C116" s="46"/>
      <c r="D116" s="46"/>
      <c r="E116" s="46"/>
      <c r="F116" s="46"/>
      <c r="G116" s="146"/>
      <c r="H116" s="45"/>
      <c r="I116" s="45"/>
      <c r="J116" s="45"/>
      <c r="K116" s="66"/>
      <c r="L116" s="73"/>
      <c r="M116" s="73"/>
      <c r="N116" s="66"/>
      <c r="O116" s="66"/>
      <c r="P116" s="66"/>
      <c r="Q116" s="50"/>
      <c r="R116" s="66"/>
      <c r="S116" s="66"/>
      <c r="T116" s="50"/>
      <c r="U116" s="72"/>
      <c r="V116" s="72"/>
      <c r="W116" s="72"/>
      <c r="X116" s="72"/>
      <c r="Y116" s="74"/>
    </row>
    <row r="117" spans="1:25" s="51" customFormat="1" ht="11.25" customHeight="1" x14ac:dyDescent="0.15">
      <c r="A117" s="190" t="s">
        <v>131</v>
      </c>
      <c r="B117" s="46"/>
      <c r="C117" s="46"/>
      <c r="D117" s="46"/>
      <c r="E117" s="46"/>
      <c r="F117" s="46"/>
      <c r="G117" s="146"/>
      <c r="H117" s="45"/>
      <c r="I117" s="45"/>
      <c r="J117" s="45"/>
      <c r="K117" s="66"/>
      <c r="L117" s="73"/>
      <c r="M117" s="73"/>
      <c r="N117" s="66"/>
      <c r="O117" s="66"/>
      <c r="P117" s="66"/>
      <c r="Q117" s="50"/>
      <c r="R117" s="66"/>
      <c r="S117" s="66"/>
      <c r="T117" s="50"/>
      <c r="U117" s="72"/>
      <c r="V117" s="72"/>
      <c r="W117" s="72"/>
      <c r="X117" s="72"/>
      <c r="Y117" s="74"/>
    </row>
    <row r="118" spans="1:25" s="51" customFormat="1" ht="11.25" customHeight="1" x14ac:dyDescent="0.15">
      <c r="A118" s="190" t="s">
        <v>132</v>
      </c>
      <c r="B118" s="46"/>
      <c r="C118" s="46"/>
      <c r="D118" s="46"/>
      <c r="E118" s="46"/>
      <c r="F118" s="46"/>
      <c r="G118" s="146">
        <f>'2. Collected Data'!G118*'2. Collected Data'!AA118</f>
        <v>22540</v>
      </c>
      <c r="H118" s="45">
        <f>'2. Collected Data'!I118/'3. Calculated Stats'!$G118*1000</f>
        <v>38.952972493345165</v>
      </c>
      <c r="I118" s="45">
        <f>'2. Collected Data'!J118/'3. Calculated Stats'!$G118*1000</f>
        <v>3.9929015084294583</v>
      </c>
      <c r="J118" s="45">
        <f>'2. Collected Data'!K118/'3. Calculated Stats'!$G118*1000</f>
        <v>1.5971606033717836</v>
      </c>
      <c r="K118" s="66">
        <f>('2. Collected Data'!Y118+'2. Collected Data'!Z118)/G118*1000</f>
        <v>88.952972493345158</v>
      </c>
      <c r="L118" s="73">
        <f>IF(SUM('2. Collected Data'!Y118:Z118)&gt;0,(ROUND('2. Collected Data'!Y118/SUM('2. Collected Data'!Y118:Z118),2)),"")</f>
        <v>0.93</v>
      </c>
      <c r="M118" s="73">
        <f>IF(SUM('2. Collected Data'!Y118:Z118)&gt;0,1-L118,"")</f>
        <v>6.9999999999999951E-2</v>
      </c>
      <c r="N118" s="66">
        <f>IF('2. Collected Data'!AD118&gt;0,'2. Collected Data'!AE118/'2. Collected Data'!AD118,"")</f>
        <v>1091.7475728155339</v>
      </c>
      <c r="O118" s="66">
        <f>IF('2. Collected Data'!AF118&gt;0,'2. Collected Data'!AG118/'2. Collected Data'!AF118,"")</f>
        <v>43940.970059880237</v>
      </c>
      <c r="P118" s="66">
        <f>SUM('2. Collected Data'!AI118:AK118)/'2. Collected Data'!G118</f>
        <v>9.7471304347826084</v>
      </c>
      <c r="Q118" s="50" t="str">
        <f>IF(MAX('2. Collected Data'!AI118:AK118)='2. Collected Data'!AI118,"NaCl",IF(MAX('2. Collected Data'!AJ118:AK118)='2. Collected Data'!AJ118,"CaCl2","MgCl2"))</f>
        <v>NaCl</v>
      </c>
      <c r="R118" s="66">
        <f>'2. Collected Data'!AL118/'2. Collected Data'!G118</f>
        <v>4.0608695652173912E-2</v>
      </c>
      <c r="S118" s="66">
        <f>SUM('2. Collected Data'!AO118:AU118)/'2. Collected Data'!G118</f>
        <v>585.44547826086955</v>
      </c>
      <c r="T118" s="50" t="str">
        <f>IF(MAX('2. Collected Data'!AO118:AT118)='2. Collected Data'!AO118,"NaCl",IF(MAX('2. Collected Data'!AP118:AT118)='2. Collected Data'!AP118,"CaCl2",IF(MAX('2. Collected Data'!AQ118:AT118)='2. Collected Data'!AQ118,"MgCl2",IF(MAX('2. Collected Data'!AR118:AT118)='2. Collected Data'!AR118,"Potassium Acetate",IF('2. Collected Data'!AS118&gt;'2. Collected Data'!AT118,"Enhanced Brine","Ag Byproduct")))))</f>
        <v>MgCl2</v>
      </c>
      <c r="U118" s="72">
        <f>IF('2. Collected Data'!BC118&gt;0,'2. Collected Data'!BC118/'2. Collected Data'!$G118,"")</f>
        <v>909.01665217391303</v>
      </c>
      <c r="V118" s="72">
        <f>IF('2. Collected Data'!BD118&gt;0,'2. Collected Data'!BD118/'2. Collected Data'!$G118,"")</f>
        <v>677.57869565217391</v>
      </c>
      <c r="W118" s="72">
        <f>IF('2. Collected Data'!BE118&gt;0,'2. Collected Data'!BE118/'2. Collected Data'!$G118,"")</f>
        <v>1072.2170434782608</v>
      </c>
      <c r="X118" s="72">
        <f>IF('2. Collected Data'!BF118&gt;0,'2. Collected Data'!BF118/'2. Collected Data'!$G118,"")</f>
        <v>2715.5882608695651</v>
      </c>
      <c r="Y118" s="74">
        <f>IF(AND('2. Collected Data'!BB118&gt;0,'2. Collected Data'!BH118&gt;0),('2. Collected Data'!BH118-'2. Collected Data'!BB118)/'2. Collected Data'!BH118,"")</f>
        <v>0.28399999999999997</v>
      </c>
    </row>
    <row r="119" spans="1:25" s="51" customFormat="1" ht="11.25" customHeight="1" x14ac:dyDescent="0.15">
      <c r="A119" s="190" t="s">
        <v>133</v>
      </c>
      <c r="B119" s="46"/>
      <c r="C119" s="46"/>
      <c r="D119" s="46"/>
      <c r="E119" s="46"/>
      <c r="F119" s="46"/>
      <c r="G119" s="146">
        <f>'2. Collected Data'!G119*'2. Collected Data'!AA119</f>
        <v>10870</v>
      </c>
      <c r="H119" s="45">
        <f>'2. Collected Data'!I119/'3. Calculated Stats'!$G119*1000</f>
        <v>58.32566697332107</v>
      </c>
      <c r="I119" s="45">
        <f>'2. Collected Data'!J119/'3. Calculated Stats'!$G119*1000</f>
        <v>0.18399264029438822</v>
      </c>
      <c r="J119" s="45">
        <f>'2. Collected Data'!K119/'3. Calculated Stats'!$G119*1000</f>
        <v>1.3799448022079117</v>
      </c>
      <c r="K119" s="66">
        <f>('2. Collected Data'!Y119+'2. Collected Data'!Z119)/G119*1000</f>
        <v>127.69089236430543</v>
      </c>
      <c r="L119" s="73">
        <f>IF(SUM('2. Collected Data'!Y119:Z119)&gt;0,(ROUND('2. Collected Data'!Y119/SUM('2. Collected Data'!Y119:Z119),2)),"")</f>
        <v>1</v>
      </c>
      <c r="M119" s="73">
        <f>IF(SUM('2. Collected Data'!Y119:Z119)&gt;0,1-L119,"")</f>
        <v>0</v>
      </c>
      <c r="N119" s="66">
        <f>IF('2. Collected Data'!AD119&gt;0,'2. Collected Data'!AE119/'2. Collected Data'!AD119,"")</f>
        <v>1515.1515151515152</v>
      </c>
      <c r="O119" s="66">
        <f>IF('2. Collected Data'!AF119&gt;0,'2. Collected Data'!AG119/'2. Collected Data'!AF119,"")</f>
        <v>6761.363636363636</v>
      </c>
      <c r="P119" s="66">
        <f>SUM('2. Collected Data'!AI119:AK119)/'2. Collected Data'!G119</f>
        <v>10.271389144434222</v>
      </c>
      <c r="Q119" s="50" t="str">
        <f>IF(MAX('2. Collected Data'!AI119:AK119)='2. Collected Data'!AI119,"NaCl",IF(MAX('2. Collected Data'!AJ119:AK119)='2. Collected Data'!AJ119,"CaCl2","MgCl2"))</f>
        <v>NaCl</v>
      </c>
      <c r="R119" s="66">
        <f>'2. Collected Data'!AL119/'2. Collected Data'!G119</f>
        <v>0</v>
      </c>
      <c r="S119" s="66">
        <f>SUM('2. Collected Data'!AO119:AU119)/'2. Collected Data'!G119</f>
        <v>83.652253909843608</v>
      </c>
      <c r="T119" s="50" t="str">
        <f>IF(MAX('2. Collected Data'!AO119:AT119)='2. Collected Data'!AO119,"NaCl",IF(MAX('2. Collected Data'!AP119:AT119)='2. Collected Data'!AP119,"CaCl2",IF(MAX('2. Collected Data'!AQ119:AT119)='2. Collected Data'!AQ119,"MgCl2",IF(MAX('2. Collected Data'!AR119:AT119)='2. Collected Data'!AR119,"Potassium Acetate",IF('2. Collected Data'!AS119&gt;'2. Collected Data'!AT119,"Enhanced Brine","Ag Byproduct")))))</f>
        <v>MgCl2</v>
      </c>
      <c r="U119" s="72">
        <f>IF('2. Collected Data'!BC119&gt;0,'2. Collected Data'!BC119/'2. Collected Data'!$G119,"")</f>
        <v>1219.7371665133394</v>
      </c>
      <c r="V119" s="72">
        <f>IF('2. Collected Data'!BD119&gt;0,'2. Collected Data'!BD119/'2. Collected Data'!$G119,"")</f>
        <v>241.35988960441583</v>
      </c>
      <c r="W119" s="72">
        <f>IF('2. Collected Data'!BE119&gt;0,'2. Collected Data'!BE119/'2. Collected Data'!$G119,"")</f>
        <v>1400.8792088316468</v>
      </c>
      <c r="X119" s="72">
        <f>IF('2. Collected Data'!BF119&gt;0,'2. Collected Data'!BF119/'2. Collected Data'!$G119,"")</f>
        <v>2962.6494940202392</v>
      </c>
      <c r="Y119" s="74">
        <f>IF(AND('2. Collected Data'!BB119&gt;0,'2. Collected Data'!BH119&gt;0),('2. Collected Data'!BH119-'2. Collected Data'!BB119)/'2. Collected Data'!BH119,"")</f>
        <v>1.2248123271434305E-2</v>
      </c>
    </row>
    <row r="120" spans="1:25" s="51" customFormat="1" ht="11.25" customHeight="1" x14ac:dyDescent="0.15">
      <c r="A120" s="190" t="s">
        <v>134</v>
      </c>
      <c r="B120" s="46"/>
      <c r="C120" s="46"/>
      <c r="D120" s="46"/>
      <c r="E120" s="46"/>
      <c r="F120" s="46"/>
      <c r="G120" s="146">
        <f>'2. Collected Data'!G120*'2. Collected Data'!AA120</f>
        <v>13472</v>
      </c>
      <c r="H120" s="45">
        <f>'2. Collected Data'!I120/'3. Calculated Stats'!$G120*1000</f>
        <v>25.75712589073634</v>
      </c>
      <c r="I120" s="45">
        <f>'2. Collected Data'!J120/'3. Calculated Stats'!$G120*1000</f>
        <v>0.8165083135391924</v>
      </c>
      <c r="J120" s="45">
        <f>'2. Collected Data'!K120/'3. Calculated Stats'!$G120*1000</f>
        <v>0.8165083135391924</v>
      </c>
      <c r="K120" s="66">
        <f>('2. Collected Data'!Y120+'2. Collected Data'!Z120)/G120*1000</f>
        <v>24.421021377672211</v>
      </c>
      <c r="L120" s="73">
        <f>IF(SUM('2. Collected Data'!Y120:Z120)&gt;0,(ROUND('2. Collected Data'!Y120/SUM('2. Collected Data'!Y120:Z120),2)),"")</f>
        <v>0.87</v>
      </c>
      <c r="M120" s="73">
        <f>IF(SUM('2. Collected Data'!Y120:Z120)&gt;0,1-L120,"")</f>
        <v>0.13</v>
      </c>
      <c r="N120" s="66">
        <f>IF('2. Collected Data'!AD120&gt;0,'2. Collected Data'!AE120/'2. Collected Data'!AD120,"")</f>
        <v>2457.8947368421054</v>
      </c>
      <c r="O120" s="66">
        <f>IF('2. Collected Data'!AF120&gt;0,'2. Collected Data'!AG120/'2. Collected Data'!AF120,"")</f>
        <v>19692.857142857141</v>
      </c>
      <c r="P120" s="66">
        <f>SUM('2. Collected Data'!AI120:AK120)/'2. Collected Data'!G120</f>
        <v>2.3093824228028503</v>
      </c>
      <c r="Q120" s="50" t="str">
        <f>IF(MAX('2. Collected Data'!AI120:AK120)='2. Collected Data'!AI120,"NaCl",IF(MAX('2. Collected Data'!AJ120:AK120)='2. Collected Data'!AJ120,"CaCl2","MgCl2"))</f>
        <v>NaCl</v>
      </c>
      <c r="R120" s="66">
        <f>'2. Collected Data'!AL120/'2. Collected Data'!G120</f>
        <v>0</v>
      </c>
      <c r="S120" s="66">
        <f>SUM('2. Collected Data'!AO120:AU120)/'2. Collected Data'!G120</f>
        <v>27.01900237529691</v>
      </c>
      <c r="T120" s="50" t="str">
        <f>IF(MAX('2. Collected Data'!AO120:AT120)='2. Collected Data'!AO120,"NaCl",IF(MAX('2. Collected Data'!AP120:AT120)='2. Collected Data'!AP120,"CaCl2",IF(MAX('2. Collected Data'!AQ120:AT120)='2. Collected Data'!AQ120,"MgCl2",IF(MAX('2. Collected Data'!AR120:AT120)='2. Collected Data'!AR120,"Potassium Acetate",IF('2. Collected Data'!AS120&gt;'2. Collected Data'!AT120,"Enhanced Brine","Ag Byproduct")))))</f>
        <v>NaCl</v>
      </c>
      <c r="U120" s="72">
        <f>IF('2. Collected Data'!BC120&gt;0,'2. Collected Data'!BC120/'2. Collected Data'!$G120,"")</f>
        <v>209.10503266033254</v>
      </c>
      <c r="V120" s="72">
        <f>IF('2. Collected Data'!BD120&gt;0,'2. Collected Data'!BD120/'2. Collected Data'!$G120,"")</f>
        <v>110.58447149643706</v>
      </c>
      <c r="W120" s="72">
        <f>IF('2. Collected Data'!BE120&gt;0,'2. Collected Data'!BE120/'2. Collected Data'!$G120,"")</f>
        <v>148.06279691211401</v>
      </c>
      <c r="X120" s="72">
        <f>IF('2. Collected Data'!BF120&gt;0,'2. Collected Data'!BF120/'2. Collected Data'!$G120,"")</f>
        <v>591.14533847980999</v>
      </c>
      <c r="Y120" s="74">
        <f>IF(AND('2. Collected Data'!BB120&gt;0,'2. Collected Data'!BH120&gt;0),('2. Collected Data'!BH120-'2. Collected Data'!BB120)/'2. Collected Data'!BH120,"")</f>
        <v>8.9062500000000044E-3</v>
      </c>
    </row>
    <row r="121" spans="1:25" s="51" customFormat="1" ht="11.25" customHeight="1" x14ac:dyDescent="0.15">
      <c r="A121" s="191" t="s">
        <v>347</v>
      </c>
      <c r="B121" s="46"/>
      <c r="C121" s="46"/>
      <c r="D121" s="46"/>
      <c r="E121" s="46"/>
      <c r="F121" s="46"/>
      <c r="G121" s="146"/>
      <c r="H121" s="45"/>
      <c r="I121" s="45"/>
      <c r="J121" s="45"/>
      <c r="K121" s="66"/>
      <c r="L121" s="73"/>
      <c r="M121" s="73"/>
      <c r="N121" s="66"/>
      <c r="O121" s="66"/>
      <c r="P121" s="66"/>
      <c r="Q121" s="50"/>
      <c r="R121" s="66"/>
      <c r="S121" s="66"/>
      <c r="T121" s="50"/>
      <c r="U121" s="72"/>
      <c r="V121" s="72"/>
      <c r="W121" s="72"/>
      <c r="X121" s="72"/>
      <c r="Y121" s="74"/>
    </row>
    <row r="122" spans="1:25" s="51" customFormat="1" ht="11.25" customHeight="1" x14ac:dyDescent="0.15">
      <c r="A122" s="191" t="s">
        <v>348</v>
      </c>
      <c r="B122" s="46"/>
      <c r="C122" s="46"/>
      <c r="D122" s="46"/>
      <c r="E122" s="46"/>
      <c r="F122" s="46"/>
      <c r="G122" s="146"/>
      <c r="H122" s="45"/>
      <c r="I122" s="45"/>
      <c r="J122" s="45"/>
      <c r="K122" s="66"/>
      <c r="L122" s="73"/>
      <c r="M122" s="73"/>
      <c r="N122" s="66"/>
      <c r="O122" s="66"/>
      <c r="P122" s="66"/>
      <c r="Q122" s="50"/>
      <c r="R122" s="66"/>
      <c r="S122" s="66"/>
      <c r="T122" s="50"/>
      <c r="U122" s="72"/>
      <c r="V122" s="72"/>
      <c r="W122" s="72"/>
      <c r="X122" s="72"/>
      <c r="Y122" s="74"/>
    </row>
    <row r="123" spans="1:25" s="51" customFormat="1" ht="11.25" customHeight="1" x14ac:dyDescent="0.15">
      <c r="A123" s="191" t="s">
        <v>349</v>
      </c>
      <c r="B123" s="46"/>
      <c r="C123" s="46"/>
      <c r="D123" s="46"/>
      <c r="E123" s="46"/>
      <c r="F123" s="46"/>
      <c r="G123" s="146"/>
      <c r="H123" s="45"/>
      <c r="I123" s="45"/>
      <c r="J123" s="45"/>
      <c r="K123" s="66"/>
      <c r="L123" s="73"/>
      <c r="M123" s="73"/>
      <c r="N123" s="66"/>
      <c r="O123" s="66"/>
      <c r="P123" s="66"/>
      <c r="Q123" s="50"/>
      <c r="R123" s="66"/>
      <c r="S123" s="66"/>
      <c r="T123" s="50"/>
      <c r="U123" s="72"/>
      <c r="V123" s="72"/>
      <c r="W123" s="72"/>
      <c r="X123" s="72"/>
      <c r="Y123" s="74"/>
    </row>
    <row r="124" spans="1:25" s="51" customFormat="1" ht="11.25" customHeight="1" x14ac:dyDescent="0.15">
      <c r="A124" s="191" t="s">
        <v>350</v>
      </c>
      <c r="B124" s="46"/>
      <c r="C124" s="46"/>
      <c r="D124" s="46"/>
      <c r="E124" s="46"/>
      <c r="F124" s="46"/>
      <c r="G124" s="146"/>
      <c r="H124" s="45"/>
      <c r="I124" s="45"/>
      <c r="J124" s="45"/>
      <c r="K124" s="66"/>
      <c r="L124" s="73"/>
      <c r="M124" s="73"/>
      <c r="N124" s="66"/>
      <c r="O124" s="66"/>
      <c r="P124" s="66"/>
      <c r="Q124" s="50"/>
      <c r="R124" s="66"/>
      <c r="S124" s="66"/>
      <c r="T124" s="50"/>
      <c r="U124" s="72"/>
      <c r="V124" s="72"/>
      <c r="W124" s="72"/>
      <c r="X124" s="72"/>
      <c r="Y124" s="74"/>
    </row>
    <row r="125" spans="1:25" s="51" customFormat="1" ht="11.25" customHeight="1" x14ac:dyDescent="0.15">
      <c r="A125" s="191" t="s">
        <v>351</v>
      </c>
      <c r="B125" s="46"/>
      <c r="C125" s="46"/>
      <c r="D125" s="46"/>
      <c r="E125" s="46"/>
      <c r="F125" s="46"/>
      <c r="G125" s="146"/>
      <c r="H125" s="45"/>
      <c r="I125" s="45"/>
      <c r="J125" s="45"/>
      <c r="K125" s="66"/>
      <c r="L125" s="73"/>
      <c r="M125" s="73"/>
      <c r="N125" s="66"/>
      <c r="O125" s="66"/>
      <c r="P125" s="66"/>
      <c r="Q125" s="50"/>
      <c r="R125" s="66"/>
      <c r="S125" s="66"/>
      <c r="T125" s="50"/>
      <c r="U125" s="72"/>
      <c r="V125" s="72"/>
      <c r="W125" s="72"/>
      <c r="X125" s="72"/>
      <c r="Y125" s="74"/>
    </row>
    <row r="126" spans="1:25" s="51" customFormat="1" ht="11.25" customHeight="1" x14ac:dyDescent="0.15">
      <c r="A126" s="190" t="s">
        <v>135</v>
      </c>
      <c r="B126" s="46"/>
      <c r="C126" s="46"/>
      <c r="D126" s="46"/>
      <c r="E126" s="46"/>
      <c r="F126" s="46"/>
      <c r="G126" s="146">
        <f>'2. Collected Data'!G126*'2. Collected Data'!AA126</f>
        <v>37491.78</v>
      </c>
      <c r="H126" s="45">
        <f>'2. Collected Data'!I126/'3. Calculated Stats'!$G126*1000</f>
        <v>49.237459517792963</v>
      </c>
      <c r="I126" s="45">
        <f>'2. Collected Data'!J126/'3. Calculated Stats'!$G126*1000</f>
        <v>2.4805437351867532</v>
      </c>
      <c r="J126" s="45">
        <f>'2. Collected Data'!K126/'3. Calculated Stats'!$G126*1000</f>
        <v>0.21338010625262391</v>
      </c>
      <c r="K126" s="66">
        <f>('2. Collected Data'!Y126+'2. Collected Data'!Z126)/G126*1000</f>
        <v>99.755199673101671</v>
      </c>
      <c r="L126" s="73">
        <f>IF(SUM('2. Collected Data'!Y126:Z126)&gt;0,(ROUND('2. Collected Data'!Y126/SUM('2. Collected Data'!Y126:Z126),2)),"")</f>
        <v>0.44</v>
      </c>
      <c r="M126" s="73">
        <f>IF(SUM('2. Collected Data'!Y126:Z126)&gt;0,1-L126,"")</f>
        <v>0.56000000000000005</v>
      </c>
      <c r="N126" s="66">
        <f>IF('2. Collected Data'!AD126&gt;0,'2. Collected Data'!AE126/'2. Collected Data'!AD126,"")</f>
        <v>2551.372340425532</v>
      </c>
      <c r="O126" s="66">
        <f>IF('2. Collected Data'!AF126&gt;0,'2. Collected Data'!AG126/'2. Collected Data'!AF126,"")</f>
        <v>2040.8163265306123</v>
      </c>
      <c r="P126" s="66">
        <f>SUM('2. Collected Data'!AI126:AK126)/'2. Collected Data'!G126</f>
        <v>8.0071471666589318</v>
      </c>
      <c r="Q126" s="50" t="str">
        <f>IF(MAX('2. Collected Data'!AI126:AK126)='2. Collected Data'!AI126,"NaCl",IF(MAX('2. Collected Data'!AJ126:AK126)='2. Collected Data'!AJ126,"CaCl2","MgCl2"))</f>
        <v>NaCl</v>
      </c>
      <c r="R126" s="66">
        <f>'2. Collected Data'!AL126/'2. Collected Data'!G126</f>
        <v>3.4645194226574465E-2</v>
      </c>
      <c r="S126" s="66">
        <f>SUM('2. Collected Data'!AO126:AU126)/'2. Collected Data'!G126</f>
        <v>41.700097461363534</v>
      </c>
      <c r="T126" s="50" t="str">
        <f>IF(MAX('2. Collected Data'!AO126:AT126)='2. Collected Data'!AO126,"NaCl",IF(MAX('2. Collected Data'!AP126:AT126)='2. Collected Data'!AP126,"CaCl2",IF(MAX('2. Collected Data'!AQ126:AT126)='2. Collected Data'!AQ126,"MgCl2",IF(MAX('2. Collected Data'!AR126:AT126)='2. Collected Data'!AR126,"Potassium Acetate",IF('2. Collected Data'!AS126&gt;'2. Collected Data'!AT126,"Enhanced Brine","Ag Byproduct")))))</f>
        <v>NaCl</v>
      </c>
      <c r="U126" s="72">
        <f>IF('2. Collected Data'!BC126&gt;0,'2. Collected Data'!BC126/'2. Collected Data'!$G126,"")</f>
        <v>610.66686777741677</v>
      </c>
      <c r="V126" s="72">
        <f>IF('2. Collected Data'!BD126&gt;0,'2. Collected Data'!BD126/'2. Collected Data'!$G126,"")</f>
        <v>620.54599248155193</v>
      </c>
      <c r="W126" s="72">
        <f>IF('2. Collected Data'!BE126&gt;0,'2. Collected Data'!BE126/'2. Collected Data'!$G126,"")</f>
        <v>446.50633498862953</v>
      </c>
      <c r="X126" s="72">
        <f>IF('2. Collected Data'!BF126&gt;0,'2. Collected Data'!BF126/'2. Collected Data'!$G126,"")</f>
        <v>1677.7191952475982</v>
      </c>
      <c r="Y126" s="74">
        <f>IF(AND('2. Collected Data'!BB126&gt;0,'2. Collected Data'!BH126&gt;0),('2. Collected Data'!BH126-'2. Collected Data'!BB126)/'2. Collected Data'!BH126,"")</f>
        <v>0</v>
      </c>
    </row>
    <row r="127" spans="1:25" s="51" customFormat="1" ht="11.25" customHeight="1" x14ac:dyDescent="0.15">
      <c r="A127" s="191" t="s">
        <v>155</v>
      </c>
      <c r="B127" s="46"/>
      <c r="C127" s="46"/>
      <c r="D127" s="46"/>
      <c r="E127" s="46"/>
      <c r="F127" s="46"/>
      <c r="G127" s="146"/>
      <c r="H127" s="45"/>
      <c r="I127" s="45"/>
      <c r="J127" s="45"/>
      <c r="K127" s="66"/>
      <c r="L127" s="73"/>
      <c r="M127" s="73"/>
      <c r="N127" s="66"/>
      <c r="O127" s="66"/>
      <c r="P127" s="66"/>
      <c r="Q127" s="50"/>
      <c r="R127" s="66"/>
      <c r="S127" s="66"/>
      <c r="T127" s="50"/>
      <c r="U127" s="72"/>
      <c r="V127" s="72"/>
      <c r="W127" s="72"/>
      <c r="X127" s="72"/>
      <c r="Y127" s="74"/>
    </row>
    <row r="128" spans="1:25" s="51" customFormat="1" ht="11.25" customHeight="1" x14ac:dyDescent="0.15">
      <c r="A128" s="190" t="s">
        <v>136</v>
      </c>
      <c r="B128" s="46"/>
      <c r="C128" s="46"/>
      <c r="D128" s="46"/>
      <c r="E128" s="46"/>
      <c r="F128" s="46"/>
      <c r="G128" s="146">
        <f>'2. Collected Data'!G128*'2. Collected Data'!AA128</f>
        <v>23880.78</v>
      </c>
      <c r="H128" s="45">
        <f>'2. Collected Data'!I128/'3. Calculated Stats'!$G128*1000</f>
        <v>37.352213788661849</v>
      </c>
      <c r="I128" s="45">
        <f>'2. Collected Data'!J128/'3. Calculated Stats'!$G128*1000</f>
        <v>2.2193579941693695</v>
      </c>
      <c r="J128" s="45">
        <f>'2. Collected Data'!K128/'3. Calculated Stats'!$G128*1000</f>
        <v>0.50249614962325351</v>
      </c>
      <c r="K128" s="66">
        <f>('2. Collected Data'!Y128+'2. Collected Data'!Z128)/G128*1000</f>
        <v>64.822003301399704</v>
      </c>
      <c r="L128" s="73">
        <f>IF(SUM('2. Collected Data'!Y128:Z128)&gt;0,(ROUND('2. Collected Data'!Y128/SUM('2. Collected Data'!Y128:Z128),2)),"")</f>
        <v>0.68</v>
      </c>
      <c r="M128" s="73">
        <f>IF(SUM('2. Collected Data'!Y128:Z128)&gt;0,1-L128,"")</f>
        <v>0.31999999999999995</v>
      </c>
      <c r="N128" s="66">
        <f>IF('2. Collected Data'!AD128&gt;0,'2. Collected Data'!AE128/'2. Collected Data'!AD128,"")</f>
        <v>1833.0578512396694</v>
      </c>
      <c r="O128" s="66">
        <f>IF('2. Collected Data'!AF128&gt;0,'2. Collected Data'!AG128/'2. Collected Data'!AF128,"")</f>
        <v>2706.4220183486241</v>
      </c>
      <c r="P128" s="66">
        <f>SUM('2. Collected Data'!AI128:AK128)/'2. Collected Data'!G128</f>
        <v>6.2018489345825385</v>
      </c>
      <c r="Q128" s="50" t="str">
        <f>IF(MAX('2. Collected Data'!AI128:AK128)='2. Collected Data'!AI128,"NaCl",IF(MAX('2. Collected Data'!AJ128:AK128)='2. Collected Data'!AJ128,"CaCl2","MgCl2"))</f>
        <v>NaCl</v>
      </c>
      <c r="R128" s="66">
        <f>'2. Collected Data'!AL128/'2. Collected Data'!G128</f>
        <v>0.73248486858469442</v>
      </c>
      <c r="S128" s="66">
        <f>SUM('2. Collected Data'!AO128:AU128)/'2. Collected Data'!G128</f>
        <v>838.55832849680792</v>
      </c>
      <c r="T128" s="50" t="str">
        <f>IF(MAX('2. Collected Data'!AO128:AT128)='2. Collected Data'!AO128,"NaCl",IF(MAX('2. Collected Data'!AP128:AT128)='2. Collected Data'!AP128,"CaCl2",IF(MAX('2. Collected Data'!AQ128:AT128)='2. Collected Data'!AQ128,"MgCl2",IF(MAX('2. Collected Data'!AR128:AT128)='2. Collected Data'!AR128,"Potassium Acetate",IF('2. Collected Data'!AS128&gt;'2. Collected Data'!AT128,"Enhanced Brine","Ag Byproduct")))))</f>
        <v>NaCl</v>
      </c>
      <c r="U128" s="72">
        <f>IF('2. Collected Data'!BC128&gt;0,'2. Collected Data'!BC128/'2. Collected Data'!$G128,"")</f>
        <v>577.06657822734428</v>
      </c>
      <c r="V128" s="72">
        <f>IF('2. Collected Data'!BD128&gt;0,'2. Collected Data'!BD128/'2. Collected Data'!$G128,"")</f>
        <v>228.00762789155129</v>
      </c>
      <c r="W128" s="72">
        <f>IF('2. Collected Data'!BE128&gt;0,'2. Collected Data'!BE128/'2. Collected Data'!$G128,"")</f>
        <v>472.59762872066995</v>
      </c>
      <c r="X128" s="72">
        <f>IF('2. Collected Data'!BF128&gt;0,'2. Collected Data'!BF128/'2. Collected Data'!$G128,"")</f>
        <v>1310.8365807147002</v>
      </c>
      <c r="Y128" s="74">
        <f>IF(AND('2. Collected Data'!BB128&gt;0,'2. Collected Data'!BH128&gt;0),('2. Collected Data'!BH128-'2. Collected Data'!BB128)/'2. Collected Data'!BH128,"")</f>
        <v>-5.8416819528714553E-2</v>
      </c>
    </row>
    <row r="129" spans="1:25" s="51" customFormat="1" ht="11.25" customHeight="1" x14ac:dyDescent="0.15">
      <c r="A129" s="190" t="s">
        <v>109</v>
      </c>
      <c r="B129" s="46"/>
      <c r="C129" s="46"/>
      <c r="D129" s="46"/>
      <c r="E129" s="46"/>
      <c r="F129" s="46"/>
      <c r="G129" s="146">
        <f>'2. Collected Data'!G129*'2. Collected Data'!AA129</f>
        <v>25300</v>
      </c>
      <c r="H129" s="45">
        <f>'2. Collected Data'!I129/'3. Calculated Stats'!$G129*1000</f>
        <v>23.359683794466402</v>
      </c>
      <c r="I129" s="45">
        <f>'2. Collected Data'!J129/'3. Calculated Stats'!$G129*1000</f>
        <v>4.4664031620553359</v>
      </c>
      <c r="J129" s="45">
        <f>'2. Collected Data'!K129/'3. Calculated Stats'!$G129*1000</f>
        <v>0.15810276679841898</v>
      </c>
      <c r="K129" s="66">
        <f>('2. Collected Data'!Y129+'2. Collected Data'!Z129)/G129*1000</f>
        <v>47.826086956521742</v>
      </c>
      <c r="L129" s="73">
        <f>IF(SUM('2. Collected Data'!Y129:Z129)&gt;0,(ROUND('2. Collected Data'!Y129/SUM('2. Collected Data'!Y129:Z129),2)),"")</f>
        <v>0.99</v>
      </c>
      <c r="M129" s="73">
        <f>IF(SUM('2. Collected Data'!Y129:Z129)&gt;0,1-L129,"")</f>
        <v>1.0000000000000009E-2</v>
      </c>
      <c r="N129" s="66">
        <f>IF('2. Collected Data'!AD129&gt;0,'2. Collected Data'!AE129/'2. Collected Data'!AD129,"")</f>
        <v>1250</v>
      </c>
      <c r="O129" s="66">
        <f>IF('2. Collected Data'!AF129&gt;0,'2. Collected Data'!AG129/'2. Collected Data'!AF129,"")</f>
        <v>10833.333333333334</v>
      </c>
      <c r="P129" s="66">
        <f>SUM('2. Collected Data'!AI129:AK129)/'2. Collected Data'!G129</f>
        <v>3.1225296442687749</v>
      </c>
      <c r="Q129" s="50" t="str">
        <f>IF(MAX('2. Collected Data'!AI129:AK129)='2. Collected Data'!AI129,"NaCl",IF(MAX('2. Collected Data'!AJ129:AK129)='2. Collected Data'!AJ129,"CaCl2","MgCl2"))</f>
        <v>NaCl</v>
      </c>
      <c r="R129" s="66">
        <f>'2. Collected Data'!AL129/'2. Collected Data'!G129</f>
        <v>1.1067193675889329</v>
      </c>
      <c r="S129" s="66">
        <f>SUM('2. Collected Data'!AO129:AU129)/'2. Collected Data'!G129</f>
        <v>141.26482213438734</v>
      </c>
      <c r="T129" s="50" t="str">
        <f>IF(MAX('2. Collected Data'!AO129:AT129)='2. Collected Data'!AO129,"NaCl",IF(MAX('2. Collected Data'!AP129:AT129)='2. Collected Data'!AP129,"CaCl2",IF(MAX('2. Collected Data'!AQ129:AT129)='2. Collected Data'!AQ129,"MgCl2",IF(MAX('2. Collected Data'!AR129:AT129)='2. Collected Data'!AR129,"Potassium Acetate",IF('2. Collected Data'!AS129&gt;'2. Collected Data'!AT129,"Enhanced Brine","Ag Byproduct")))))</f>
        <v>NaCl</v>
      </c>
      <c r="U129" s="72">
        <f>IF('2. Collected Data'!BC129&gt;0,'2. Collected Data'!BC129/'2. Collected Data'!$G129,"")</f>
        <v>211.699604743083</v>
      </c>
      <c r="V129" s="72">
        <f>IF('2. Collected Data'!BD129&gt;0,'2. Collected Data'!BD129/'2. Collected Data'!$G129,"")</f>
        <v>169.92094861660078</v>
      </c>
      <c r="W129" s="72">
        <f>IF('2. Collected Data'!BE129&gt;0,'2. Collected Data'!BE129/'2. Collected Data'!$G129,"")</f>
        <v>157.43083003952569</v>
      </c>
      <c r="X129" s="72">
        <f>IF('2. Collected Data'!BF129&gt;0,'2. Collected Data'!BF129/'2. Collected Data'!$G129,"")</f>
        <v>539.56521739130437</v>
      </c>
      <c r="Y129" s="74" t="str">
        <f>IF(AND('2. Collected Data'!BB129&gt;0,'2. Collected Data'!BH129&gt;0),('2. Collected Data'!BH129-'2. Collected Data'!BB129)/'2. Collected Data'!BH129,"")</f>
        <v/>
      </c>
    </row>
    <row r="130" spans="1:25" s="51" customFormat="1" ht="11.25" customHeight="1" x14ac:dyDescent="0.15">
      <c r="A130" s="190" t="s">
        <v>352</v>
      </c>
      <c r="B130" s="46"/>
      <c r="C130" s="46"/>
      <c r="D130" s="46"/>
      <c r="E130" s="46"/>
      <c r="F130" s="46"/>
      <c r="G130" s="146">
        <f>'2. Collected Data'!G130*'2. Collected Data'!AA130</f>
        <v>61110</v>
      </c>
      <c r="H130" s="45">
        <f>'2. Collected Data'!I130/'3. Calculated Stats'!$G130*1000</f>
        <v>16.036655211912944</v>
      </c>
      <c r="I130" s="45">
        <f>'2. Collected Data'!J130/'3. Calculated Stats'!$G130*1000</f>
        <v>0.57273768613974807</v>
      </c>
      <c r="J130" s="45">
        <f>'2. Collected Data'!K130/'3. Calculated Stats'!$G130*1000</f>
        <v>0</v>
      </c>
      <c r="K130" s="66">
        <f>('2. Collected Data'!Y130+'2. Collected Data'!Z130)/G130*1000</f>
        <v>35.591556210112913</v>
      </c>
      <c r="L130" s="73">
        <f>IF(SUM('2. Collected Data'!Y130:Z130)&gt;0,(ROUND('2. Collected Data'!Y130/SUM('2. Collected Data'!Y130:Z130),2)),"")</f>
        <v>0.93</v>
      </c>
      <c r="M130" s="73">
        <f>IF(SUM('2. Collected Data'!Y130:Z130)&gt;0,1-L130,"")</f>
        <v>6.9999999999999951E-2</v>
      </c>
      <c r="N130" s="66">
        <f>IF('2. Collected Data'!AD130&gt;0,'2. Collected Data'!AE130/'2. Collected Data'!AD130,"")</f>
        <v>2520</v>
      </c>
      <c r="O130" s="66">
        <f>IF('2. Collected Data'!AF130&gt;0,'2. Collected Data'!AG130/'2. Collected Data'!AF130,"")</f>
        <v>16129.032258064517</v>
      </c>
      <c r="P130" s="66">
        <f>SUM('2. Collected Data'!AI130:AK130)/'2. Collected Data'!G130</f>
        <v>4.0119047619047619</v>
      </c>
      <c r="Q130" s="50" t="str">
        <f>IF(MAX('2. Collected Data'!AI130:AK130)='2. Collected Data'!AI130,"NaCl",IF(MAX('2. Collected Data'!AJ130:AK130)='2. Collected Data'!AJ130,"CaCl2","MgCl2"))</f>
        <v>NaCl</v>
      </c>
      <c r="R130" s="66">
        <f>'2. Collected Data'!AL130/'2. Collected Data'!G130</f>
        <v>0</v>
      </c>
      <c r="S130" s="66">
        <f>SUM('2. Collected Data'!AO130:AU130)/'2. Collected Data'!G130</f>
        <v>28.852380952380951</v>
      </c>
      <c r="T130" s="50" t="str">
        <f>IF(MAX('2. Collected Data'!AO130:AT130)='2. Collected Data'!AO130,"NaCl",IF(MAX('2. Collected Data'!AP130:AT130)='2. Collected Data'!AP130,"CaCl2",IF(MAX('2. Collected Data'!AQ130:AT130)='2. Collected Data'!AQ130,"MgCl2",IF(MAX('2. Collected Data'!AR130:AT130)='2. Collected Data'!AR130,"Potassium Acetate",IF('2. Collected Data'!AS130&gt;'2. Collected Data'!AT130,"Enhanced Brine","Ag Byproduct")))))</f>
        <v>NaCl</v>
      </c>
      <c r="U130" s="72">
        <f>IF('2. Collected Data'!BC130&gt;0,'2. Collected Data'!BC130/'2. Collected Data'!$G130,"")</f>
        <v>233.1904761904762</v>
      </c>
      <c r="V130" s="72">
        <f>IF('2. Collected Data'!BD130&gt;0,'2. Collected Data'!BD130/'2. Collected Data'!$G130,"")</f>
        <v>347.56984126984128</v>
      </c>
      <c r="W130" s="72">
        <f>IF('2. Collected Data'!BE130&gt;0,'2. Collected Data'!BE130/'2. Collected Data'!$G130,"")</f>
        <v>294.28571428571428</v>
      </c>
      <c r="X130" s="72">
        <f>IF('2. Collected Data'!BF130&gt;0,'2. Collected Data'!BF130/'2. Collected Data'!$G130,"")</f>
        <v>875.04603174603176</v>
      </c>
      <c r="Y130" s="74">
        <f>IF(AND('2. Collected Data'!BB130&gt;0,'2. Collected Data'!BH130&gt;0),('2. Collected Data'!BH130-'2. Collected Data'!BB130)/'2. Collected Data'!BH130,"")</f>
        <v>0</v>
      </c>
    </row>
    <row r="131" spans="1:25" s="51" customFormat="1" ht="11.25" customHeight="1" x14ac:dyDescent="0.15">
      <c r="A131" s="191" t="s">
        <v>53</v>
      </c>
      <c r="B131" s="46"/>
      <c r="C131" s="46"/>
      <c r="D131" s="46"/>
      <c r="E131" s="46"/>
      <c r="F131" s="46"/>
      <c r="G131" s="146"/>
      <c r="H131" s="45"/>
      <c r="I131" s="45"/>
      <c r="J131" s="45"/>
      <c r="K131" s="66"/>
      <c r="L131" s="73"/>
      <c r="M131" s="73"/>
      <c r="N131" s="66"/>
      <c r="O131" s="66"/>
      <c r="P131" s="66"/>
      <c r="Q131" s="50"/>
      <c r="R131" s="66"/>
      <c r="S131" s="66"/>
      <c r="T131" s="50"/>
      <c r="U131" s="72"/>
      <c r="V131" s="72"/>
      <c r="W131" s="72"/>
      <c r="X131" s="72"/>
      <c r="Y131" s="74"/>
    </row>
    <row r="132" spans="1:25" s="51" customFormat="1" ht="11.25" customHeight="1" x14ac:dyDescent="0.15">
      <c r="A132" s="192" t="s">
        <v>137</v>
      </c>
      <c r="B132" s="46"/>
      <c r="C132" s="46"/>
      <c r="D132" s="46"/>
      <c r="E132" s="46"/>
      <c r="F132" s="46"/>
      <c r="G132" s="146">
        <f>'2. Collected Data'!G132*'2. Collected Data'!AA132</f>
        <v>7802</v>
      </c>
      <c r="H132" s="45">
        <f>'2. Collected Data'!I132/'3. Calculated Stats'!$G132*1000</f>
        <v>51.397077672391696</v>
      </c>
      <c r="I132" s="45">
        <f>'2. Collected Data'!J132/'3. Calculated Stats'!$G132*1000</f>
        <v>2.8197897974878239</v>
      </c>
      <c r="J132" s="45">
        <f>'2. Collected Data'!K132/'3. Calculated Stats'!$G132*1000</f>
        <v>1.5380671622660858</v>
      </c>
      <c r="K132" s="66">
        <f>('2. Collected Data'!Y132+'2. Collected Data'!Z132)/G132*1000</f>
        <v>125.2243014611638</v>
      </c>
      <c r="L132" s="73">
        <f>IF(SUM('2. Collected Data'!Y132:Z132)&gt;0,(ROUND('2. Collected Data'!Y132/SUM('2. Collected Data'!Y132:Z132),2)),"")</f>
        <v>1</v>
      </c>
      <c r="M132" s="73">
        <f>IF(SUM('2. Collected Data'!Y132:Z132)&gt;0,1-L132,"")</f>
        <v>0</v>
      </c>
      <c r="N132" s="66">
        <f>IF('2. Collected Data'!AD132&gt;0,'2. Collected Data'!AE132/'2. Collected Data'!AD132,"")</f>
        <v>850</v>
      </c>
      <c r="O132" s="66">
        <f>IF('2. Collected Data'!AF132&gt;0,'2. Collected Data'!AG132/'2. Collected Data'!AF132,"")</f>
        <v>8250</v>
      </c>
      <c r="P132" s="66">
        <f>SUM('2. Collected Data'!AI132:AK132)/'2. Collected Data'!G132</f>
        <v>11.53566265060241</v>
      </c>
      <c r="Q132" s="50" t="str">
        <f>IF(MAX('2. Collected Data'!AI132:AK132)='2. Collected Data'!AI132,"NaCl",IF(MAX('2. Collected Data'!AJ132:AK132)='2. Collected Data'!AJ132,"CaCl2","MgCl2"))</f>
        <v>NaCl</v>
      </c>
      <c r="R132" s="66">
        <f>'2. Collected Data'!AL132/'2. Collected Data'!G132</f>
        <v>1.4580722891566265</v>
      </c>
      <c r="S132" s="66">
        <f>SUM('2. Collected Data'!AO132:AU132)/'2. Collected Data'!G132</f>
        <v>104.98819277108434</v>
      </c>
      <c r="T132" s="50" t="str">
        <f>IF(MAX('2. Collected Data'!AO132:AT132)='2. Collected Data'!AO132,"NaCl",IF(MAX('2. Collected Data'!AP132:AT132)='2. Collected Data'!AP132,"CaCl2",IF(MAX('2. Collected Data'!AQ132:AT132)='2. Collected Data'!AQ132,"MgCl2",IF(MAX('2. Collected Data'!AR132:AT132)='2. Collected Data'!AR132,"Potassium Acetate",IF('2. Collected Data'!AS132&gt;'2. Collected Data'!AT132,"Enhanced Brine","Ag Byproduct")))))</f>
        <v>NaCl</v>
      </c>
      <c r="U132" s="72">
        <f>IF('2. Collected Data'!BC132&gt;0,'2. Collected Data'!BC132/'2. Collected Data'!$G132,"")</f>
        <v>984.10686746987949</v>
      </c>
      <c r="V132" s="72">
        <f>IF('2. Collected Data'!BD132&gt;0,'2. Collected Data'!BD132/'2. Collected Data'!$G132,"")</f>
        <v>1039.0999999999999</v>
      </c>
      <c r="W132" s="72">
        <f>IF('2. Collected Data'!BE132&gt;0,'2. Collected Data'!BE132/'2. Collected Data'!$G132,"")</f>
        <v>973.87746987951812</v>
      </c>
      <c r="X132" s="72">
        <f>IF('2. Collected Data'!BF132&gt;0,'2. Collected Data'!BF132/'2. Collected Data'!$G132,"")</f>
        <v>3570.7321686746986</v>
      </c>
      <c r="Y132" s="74">
        <f>IF(AND('2. Collected Data'!BB132&gt;0,'2. Collected Data'!BH132&gt;0),('2. Collected Data'!BH132-'2. Collected Data'!BB132)/'2. Collected Data'!BH132,"")</f>
        <v>2.8835063437139562E-2</v>
      </c>
    </row>
    <row r="133" spans="1:25" s="51" customFormat="1" ht="11.25" customHeight="1" x14ac:dyDescent="0.15">
      <c r="A133" s="191" t="s">
        <v>353</v>
      </c>
      <c r="B133" s="46"/>
      <c r="C133" s="46"/>
      <c r="D133" s="46"/>
      <c r="E133" s="46"/>
      <c r="F133" s="46"/>
      <c r="G133" s="146"/>
      <c r="H133" s="45"/>
      <c r="I133" s="45"/>
      <c r="J133" s="45"/>
      <c r="K133" s="66"/>
      <c r="L133" s="73"/>
      <c r="M133" s="73"/>
      <c r="N133" s="66"/>
      <c r="O133" s="66"/>
      <c r="P133" s="66"/>
      <c r="Q133" s="50"/>
      <c r="R133" s="66"/>
      <c r="S133" s="66"/>
      <c r="T133" s="50"/>
      <c r="U133" s="72"/>
      <c r="V133" s="72"/>
      <c r="W133" s="72"/>
      <c r="X133" s="72"/>
      <c r="Y133" s="74"/>
    </row>
    <row r="134" spans="1:25" s="51" customFormat="1" ht="11.25" customHeight="1" x14ac:dyDescent="0.15">
      <c r="A134" s="190" t="s">
        <v>138</v>
      </c>
      <c r="B134" s="46"/>
      <c r="C134" s="46"/>
      <c r="D134" s="46"/>
      <c r="E134" s="46"/>
      <c r="F134" s="46"/>
      <c r="G134" s="146">
        <f>'2. Collected Data'!G134*'2. Collected Data'!AA134</f>
        <v>1600</v>
      </c>
      <c r="H134" s="45">
        <f>'2. Collected Data'!I134/'3. Calculated Stats'!$G134*1000</f>
        <v>140.625</v>
      </c>
      <c r="I134" s="45">
        <f>'2. Collected Data'!J134/'3. Calculated Stats'!$G134*1000</f>
        <v>3.75</v>
      </c>
      <c r="J134" s="45">
        <f>'2. Collected Data'!K134/'3. Calculated Stats'!$G134*1000</f>
        <v>12.5</v>
      </c>
      <c r="K134" s="66">
        <f>('2. Collected Data'!Y134+'2. Collected Data'!Z134)/G134*1000</f>
        <v>437.5</v>
      </c>
      <c r="L134" s="73">
        <f>IF(SUM('2. Collected Data'!Y134:Z134)&gt;0,(ROUND('2. Collected Data'!Y134/SUM('2. Collected Data'!Y134:Z134),2)),"")</f>
        <v>1</v>
      </c>
      <c r="M134" s="73">
        <f>IF(SUM('2. Collected Data'!Y134:Z134)&gt;0,1-L134,"")</f>
        <v>0</v>
      </c>
      <c r="N134" s="66">
        <f>IF('2. Collected Data'!AD134&gt;0,'2. Collected Data'!AE134/'2. Collected Data'!AD134,"")</f>
        <v>2500</v>
      </c>
      <c r="O134" s="66">
        <f>IF('2. Collected Data'!AF134&gt;0,'2. Collected Data'!AG134/'2. Collected Data'!AF134,"")</f>
        <v>3571.4285714285716</v>
      </c>
      <c r="P134" s="66">
        <f>SUM('2. Collected Data'!AI134:AK134)/'2. Collected Data'!G134</f>
        <v>23.03125</v>
      </c>
      <c r="Q134" s="50" t="str">
        <f>IF(MAX('2. Collected Data'!AI134:AK134)='2. Collected Data'!AI134,"NaCl",IF(MAX('2. Collected Data'!AJ134:AK134)='2. Collected Data'!AJ134,"CaCl2","MgCl2"))</f>
        <v>NaCl</v>
      </c>
      <c r="R134" s="66">
        <f>'2. Collected Data'!AL134/'2. Collected Data'!G134</f>
        <v>0.3125</v>
      </c>
      <c r="S134" s="66">
        <f>SUM('2. Collected Data'!AO134:AU134)/'2. Collected Data'!G134</f>
        <v>31.25</v>
      </c>
      <c r="T134" s="50" t="str">
        <f>IF(MAX('2. Collected Data'!AO134:AT134)='2. Collected Data'!AO134,"NaCl",IF(MAX('2. Collected Data'!AP134:AT134)='2. Collected Data'!AP134,"CaCl2",IF(MAX('2. Collected Data'!AQ134:AT134)='2. Collected Data'!AQ134,"MgCl2",IF(MAX('2. Collected Data'!AR134:AT134)='2. Collected Data'!AR134,"Potassium Acetate",IF('2. Collected Data'!AS134&gt;'2. Collected Data'!AT134,"Enhanced Brine","Ag Byproduct")))))</f>
        <v>MgCl2</v>
      </c>
      <c r="U134" s="72">
        <f>IF('2. Collected Data'!BC134&gt;0,'2. Collected Data'!BC134/'2. Collected Data'!$G134,"")</f>
        <v>593.75</v>
      </c>
      <c r="V134" s="72">
        <f>IF('2. Collected Data'!BD134&gt;0,'2. Collected Data'!BD134/'2. Collected Data'!$G134,"")</f>
        <v>3015.625</v>
      </c>
      <c r="W134" s="72">
        <f>IF('2. Collected Data'!BE134&gt;0,'2. Collected Data'!BE134/'2. Collected Data'!$G134,"")</f>
        <v>1643.75</v>
      </c>
      <c r="X134" s="72">
        <f>IF('2. Collected Data'!BF134&gt;0,'2. Collected Data'!BF134/'2. Collected Data'!$G134,"")</f>
        <v>5250</v>
      </c>
      <c r="Y134" s="74">
        <f>IF(AND('2. Collected Data'!BB134&gt;0,'2. Collected Data'!BH134&gt;0),('2. Collected Data'!BH134-'2. Collected Data'!BB134)/'2. Collected Data'!BH134,"")</f>
        <v>0</v>
      </c>
    </row>
    <row r="135" spans="1:25" s="51" customFormat="1" ht="11.25" customHeight="1" x14ac:dyDescent="0.15">
      <c r="A135" s="192" t="s">
        <v>139</v>
      </c>
      <c r="B135" s="46"/>
      <c r="C135" s="46"/>
      <c r="D135" s="46"/>
      <c r="E135" s="46"/>
      <c r="F135" s="46"/>
      <c r="G135" s="146">
        <f>'2. Collected Data'!G135*'2. Collected Data'!AA135</f>
        <v>7690.32</v>
      </c>
      <c r="H135" s="45">
        <f>'2. Collected Data'!I135/'3. Calculated Stats'!$G135*1000</f>
        <v>41.740785819055645</v>
      </c>
      <c r="I135" s="45">
        <f>'2. Collected Data'!J135/'3. Calculated Stats'!$G135*1000</f>
        <v>2.8607392150131594</v>
      </c>
      <c r="J135" s="45">
        <f>'2. Collected Data'!K135/'3. Calculated Stats'!$G135*1000</f>
        <v>1.3003360068241634</v>
      </c>
      <c r="K135" s="66">
        <f>('2. Collected Data'!Y135+'2. Collected Data'!Z135)/G135*1000</f>
        <v>65.406901143255425</v>
      </c>
      <c r="L135" s="73">
        <f>IF(SUM('2. Collected Data'!Y135:Z135)&gt;0,(ROUND('2. Collected Data'!Y135/SUM('2. Collected Data'!Y135:Z135),2)),"")</f>
        <v>0.72</v>
      </c>
      <c r="M135" s="73">
        <f>IF(SUM('2. Collected Data'!Y135:Z135)&gt;0,1-L135,"")</f>
        <v>0.28000000000000003</v>
      </c>
      <c r="N135" s="66" t="str">
        <f>IF('2. Collected Data'!AD135&gt;0,'2. Collected Data'!AE135/'2. Collected Data'!AD135,"")</f>
        <v/>
      </c>
      <c r="O135" s="66" t="str">
        <f>IF('2. Collected Data'!AF135&gt;0,'2. Collected Data'!AG135/'2. Collected Data'!AF135,"")</f>
        <v/>
      </c>
      <c r="P135" s="66">
        <f>SUM('2. Collected Data'!AI135:AK135)/'2. Collected Data'!G135</f>
        <v>14.28377492744125</v>
      </c>
      <c r="Q135" s="50" t="str">
        <f>IF(MAX('2. Collected Data'!AI135:AK135)='2. Collected Data'!AI135,"NaCl",IF(MAX('2. Collected Data'!AJ135:AK135)='2. Collected Data'!AJ135,"CaCl2","MgCl2"))</f>
        <v>NaCl</v>
      </c>
      <c r="R135" s="66">
        <f>'2. Collected Data'!AL135/'2. Collected Data'!G135</f>
        <v>1.7839465717941516</v>
      </c>
      <c r="S135" s="66">
        <f>SUM('2. Collected Data'!AO135:AU135)/'2. Collected Data'!G135</f>
        <v>47.823487189089661</v>
      </c>
      <c r="T135" s="50" t="str">
        <f>IF(MAX('2. Collected Data'!AO135:AT135)='2. Collected Data'!AO135,"NaCl",IF(MAX('2. Collected Data'!AP135:AT135)='2. Collected Data'!AP135,"CaCl2",IF(MAX('2. Collected Data'!AQ135:AT135)='2. Collected Data'!AQ135,"MgCl2",IF(MAX('2. Collected Data'!AR135:AT135)='2. Collected Data'!AR135,"Potassium Acetate",IF('2. Collected Data'!AS135&gt;'2. Collected Data'!AT135,"Enhanced Brine","Ag Byproduct")))))</f>
        <v>NaCl</v>
      </c>
      <c r="U135" s="72" t="str">
        <f>IF('2. Collected Data'!BC135&gt;0,'2. Collected Data'!BC135/'2. Collected Data'!$G135,"")</f>
        <v/>
      </c>
      <c r="V135" s="72" t="str">
        <f>IF('2. Collected Data'!BD135&gt;0,'2. Collected Data'!BD135/'2. Collected Data'!$G135,"")</f>
        <v/>
      </c>
      <c r="W135" s="72" t="str">
        <f>IF('2. Collected Data'!BE135&gt;0,'2. Collected Data'!BE135/'2. Collected Data'!$G135,"")</f>
        <v/>
      </c>
      <c r="X135" s="72">
        <f>IF('2. Collected Data'!BF135&gt;0,'2. Collected Data'!BF135/'2. Collected Data'!$G135,"")</f>
        <v>2902.3499672315324</v>
      </c>
      <c r="Y135" s="74">
        <f>IF(AND('2. Collected Data'!BB135&gt;0,'2. Collected Data'!BH135&gt;0),('2. Collected Data'!BH135-'2. Collected Data'!BB135)/'2. Collected Data'!BH135,"")</f>
        <v>-0.12900223380491438</v>
      </c>
    </row>
    <row r="136" spans="1:25" s="51" customFormat="1" ht="11.25" customHeight="1" x14ac:dyDescent="0.15">
      <c r="A136" s="188" t="s">
        <v>140</v>
      </c>
      <c r="B136" s="46"/>
      <c r="C136" s="46"/>
      <c r="D136" s="46"/>
      <c r="E136" s="46"/>
      <c r="F136" s="46"/>
      <c r="G136" s="146">
        <f>'2. Collected Data'!G136*'2. Collected Data'!AA136</f>
        <v>30632</v>
      </c>
      <c r="H136" s="45">
        <f>'2. Collected Data'!I136/'3. Calculated Stats'!$G136*1000</f>
        <v>0</v>
      </c>
      <c r="I136" s="45">
        <f>'2. Collected Data'!J136/'3. Calculated Stats'!$G136*1000</f>
        <v>0</v>
      </c>
      <c r="J136" s="45">
        <f>'2. Collected Data'!K136/'3. Calculated Stats'!$G136*1000</f>
        <v>0</v>
      </c>
      <c r="K136" s="66">
        <f>('2. Collected Data'!Y136+'2. Collected Data'!Z136)/G136*1000</f>
        <v>0</v>
      </c>
      <c r="L136" s="73" t="str">
        <f>IF(SUM('2. Collected Data'!Y136:Z136)&gt;0,(ROUND('2. Collected Data'!Y136/SUM('2. Collected Data'!Y136:Z136),2)),"")</f>
        <v/>
      </c>
      <c r="M136" s="73" t="str">
        <f>IF(SUM('2. Collected Data'!Y136:Z136)&gt;0,1-L136,"")</f>
        <v/>
      </c>
      <c r="N136" s="66">
        <f>IF('2. Collected Data'!AD136&gt;0,'2. Collected Data'!AE136/'2. Collected Data'!AD136,"")</f>
        <v>0</v>
      </c>
      <c r="O136" s="66" t="str">
        <f>IF('2. Collected Data'!AF136&gt;0,'2. Collected Data'!AG136/'2. Collected Data'!AF136,"")</f>
        <v/>
      </c>
      <c r="P136" s="66">
        <f>SUM('2. Collected Data'!AI136:AK136)/'2. Collected Data'!G136</f>
        <v>5.1518673282841476</v>
      </c>
      <c r="Q136" s="50" t="str">
        <f>IF(MAX('2. Collected Data'!AI136:AK136)='2. Collected Data'!AI136,"NaCl",IF(MAX('2. Collected Data'!AJ136:AK136)='2. Collected Data'!AJ136,"CaCl2","MgCl2"))</f>
        <v>NaCl</v>
      </c>
      <c r="R136" s="66">
        <f>'2. Collected Data'!AL136/'2. Collected Data'!G136</f>
        <v>1.0457038391224862</v>
      </c>
      <c r="S136" s="66">
        <f>SUM('2. Collected Data'!AO136:AU136)/'2. Collected Data'!G136</f>
        <v>77.359036301906499</v>
      </c>
      <c r="T136" s="50" t="str">
        <f>IF(MAX('2. Collected Data'!AO136:AT136)='2. Collected Data'!AO136,"NaCl",IF(MAX('2. Collected Data'!AP136:AT136)='2. Collected Data'!AP136,"CaCl2",IF(MAX('2. Collected Data'!AQ136:AT136)='2. Collected Data'!AQ136,"MgCl2",IF(MAX('2. Collected Data'!AR136:AT136)='2. Collected Data'!AR136,"Potassium Acetate",IF('2. Collected Data'!AS136&gt;'2. Collected Data'!AT136,"Enhanced Brine","Ag Byproduct")))))</f>
        <v>NaCl</v>
      </c>
      <c r="U136" s="72">
        <f>IF('2. Collected Data'!BC136&gt;0,'2. Collected Data'!BC136/'2. Collected Data'!$G136,"")</f>
        <v>952.92504570383915</v>
      </c>
      <c r="V136" s="72">
        <f>IF('2. Collected Data'!BD136&gt;0,'2. Collected Data'!BD136/'2. Collected Data'!$G136,"")</f>
        <v>1321.7550274223036</v>
      </c>
      <c r="W136" s="72">
        <f>IF('2. Collected Data'!BE136&gt;0,'2. Collected Data'!BE136/'2. Collected Data'!$G136,"")</f>
        <v>799.22956385479233</v>
      </c>
      <c r="X136" s="72">
        <f>IF('2. Collected Data'!BF136&gt;0,'2. Collected Data'!BF136/'2. Collected Data'!$G136,"")</f>
        <v>3073.9096369809349</v>
      </c>
      <c r="Y136" s="74">
        <f>IF(AND('2. Collected Data'!BB136&gt;0,'2. Collected Data'!BH136&gt;0),('2. Collected Data'!BH136-'2. Collected Data'!BB136)/'2. Collected Data'!BH136,"")</f>
        <v>0</v>
      </c>
    </row>
    <row r="137" spans="1:25" s="51" customFormat="1" ht="11.25" customHeight="1" x14ac:dyDescent="0.15">
      <c r="A137" s="189" t="s">
        <v>354</v>
      </c>
      <c r="B137" s="46"/>
      <c r="C137" s="46"/>
      <c r="D137" s="46"/>
      <c r="E137" s="46"/>
      <c r="F137" s="46"/>
      <c r="G137" s="146"/>
      <c r="H137" s="45"/>
      <c r="I137" s="45"/>
      <c r="J137" s="45"/>
      <c r="K137" s="66"/>
      <c r="L137" s="73"/>
      <c r="M137" s="73"/>
      <c r="N137" s="66"/>
      <c r="O137" s="66"/>
      <c r="P137" s="66"/>
      <c r="Q137" s="50"/>
      <c r="R137" s="66"/>
      <c r="S137" s="66"/>
      <c r="T137" s="50"/>
      <c r="U137" s="72"/>
      <c r="V137" s="72"/>
      <c r="W137" s="72"/>
      <c r="X137" s="72"/>
      <c r="Y137" s="74"/>
    </row>
    <row r="138" spans="1:25" s="51" customFormat="1" ht="11.25" customHeight="1" x14ac:dyDescent="0.15">
      <c r="A138" s="188" t="s">
        <v>141</v>
      </c>
      <c r="B138" s="46"/>
      <c r="C138" s="46"/>
      <c r="D138" s="46"/>
      <c r="E138" s="46"/>
      <c r="F138" s="46"/>
      <c r="G138" s="146">
        <f>'2. Collected Data'!G138*'2. Collected Data'!AA138</f>
        <v>77000</v>
      </c>
      <c r="H138" s="45">
        <f>'2. Collected Data'!I138/'3. Calculated Stats'!$G138*1000</f>
        <v>20.2987012987013</v>
      </c>
      <c r="I138" s="45">
        <f>'2. Collected Data'!J138/'3. Calculated Stats'!$G138*1000</f>
        <v>1.4155844155844155</v>
      </c>
      <c r="J138" s="45">
        <f>'2. Collected Data'!K138/'3. Calculated Stats'!$G138*1000</f>
        <v>3.896103896103896E-2</v>
      </c>
      <c r="K138" s="66">
        <f>('2. Collected Data'!Y138+'2. Collected Data'!Z138)/G138*1000</f>
        <v>41.558441558441558</v>
      </c>
      <c r="L138" s="73">
        <f>IF(SUM('2. Collected Data'!Y138:Z138)&gt;0,(ROUND('2. Collected Data'!Y138/SUM('2. Collected Data'!Y138:Z138),2)),"")</f>
        <v>0.84</v>
      </c>
      <c r="M138" s="73">
        <f>IF(SUM('2. Collected Data'!Y138:Z138)&gt;0,1-L138,"")</f>
        <v>0.16000000000000003</v>
      </c>
      <c r="N138" s="66">
        <f>IF('2. Collected Data'!AD138&gt;0,'2. Collected Data'!AE138/'2. Collected Data'!AD138,"")</f>
        <v>1472.2222222222222</v>
      </c>
      <c r="O138" s="66">
        <f>IF('2. Collected Data'!AF138&gt;0,'2. Collected Data'!AG138/'2. Collected Data'!AF138,"")</f>
        <v>16184.971098265896</v>
      </c>
      <c r="P138" s="66">
        <f>SUM('2. Collected Data'!AI138:AK138)/'2. Collected Data'!G138</f>
        <v>0.91168831168831166</v>
      </c>
      <c r="Q138" s="50" t="str">
        <f>IF(MAX('2. Collected Data'!AI138:AK138)='2. Collected Data'!AI138,"NaCl",IF(MAX('2. Collected Data'!AJ138:AK138)='2. Collected Data'!AJ138,"CaCl2","MgCl2"))</f>
        <v>NaCl</v>
      </c>
      <c r="R138" s="66">
        <f>'2. Collected Data'!AL138/'2. Collected Data'!G138</f>
        <v>0.78441558441558445</v>
      </c>
      <c r="S138" s="66">
        <f>SUM('2. Collected Data'!AO138:AU138)/'2. Collected Data'!G138</f>
        <v>24.368831168831168</v>
      </c>
      <c r="T138" s="50" t="str">
        <f>IF(MAX('2. Collected Data'!AO138:AT138)='2. Collected Data'!AO138,"NaCl",IF(MAX('2. Collected Data'!AP138:AT138)='2. Collected Data'!AP138,"CaCl2",IF(MAX('2. Collected Data'!AQ138:AT138)='2. Collected Data'!AQ138,"MgCl2",IF(MAX('2. Collected Data'!AR138:AT138)='2. Collected Data'!AR138,"Potassium Acetate",IF('2. Collected Data'!AS138&gt;'2. Collected Data'!AT138,"Enhanced Brine","Ag Byproduct")))))</f>
        <v>NaCl</v>
      </c>
      <c r="U138" s="72">
        <f>IF('2. Collected Data'!BC138&gt;0,'2. Collected Data'!BC138/'2. Collected Data'!$G138,"")</f>
        <v>131.16883116883116</v>
      </c>
      <c r="V138" s="72">
        <f>IF('2. Collected Data'!BD138&gt;0,'2. Collected Data'!BD138/'2. Collected Data'!$G138,"")</f>
        <v>67.532467532467535</v>
      </c>
      <c r="W138" s="72">
        <f>IF('2. Collected Data'!BE138&gt;0,'2. Collected Data'!BE138/'2. Collected Data'!$G138,"")</f>
        <v>124.67532467532467</v>
      </c>
      <c r="X138" s="72">
        <f>IF('2. Collected Data'!BF138&gt;0,'2. Collected Data'!BF138/'2. Collected Data'!$G138,"")</f>
        <v>324.6753246753247</v>
      </c>
      <c r="Y138" s="74">
        <f>IF(AND('2. Collected Data'!BB138&gt;0,'2. Collected Data'!BH138&gt;0),('2. Collected Data'!BH138-'2. Collected Data'!BB138)/'2. Collected Data'!BH138,"")</f>
        <v>-5.2291337451515596E-2</v>
      </c>
    </row>
    <row r="139" spans="1:25" s="51" customFormat="1" ht="11.25" customHeight="1" x14ac:dyDescent="0.15">
      <c r="A139" s="188" t="s">
        <v>142</v>
      </c>
      <c r="B139" s="46"/>
      <c r="C139" s="46"/>
      <c r="D139" s="46"/>
      <c r="E139" s="46"/>
      <c r="F139" s="46"/>
      <c r="G139" s="146">
        <f>'2. Collected Data'!G139*'2. Collected Data'!AA139</f>
        <v>24750</v>
      </c>
      <c r="H139" s="45">
        <f>'2. Collected Data'!I139/'3. Calculated Stats'!$G139*1000</f>
        <v>23.030303030303031</v>
      </c>
      <c r="I139" s="45">
        <f>'2. Collected Data'!J139/'3. Calculated Stats'!$G139*1000</f>
        <v>2.4242424242424243</v>
      </c>
      <c r="J139" s="45">
        <f>'2. Collected Data'!K139/'3. Calculated Stats'!$G139*1000</f>
        <v>1.4545454545454544</v>
      </c>
      <c r="K139" s="66">
        <f>('2. Collected Data'!Y139+'2. Collected Data'!Z139)/G139*1000</f>
        <v>28.606060606060606</v>
      </c>
      <c r="L139" s="73">
        <f>IF(SUM('2. Collected Data'!Y139:Z139)&gt;0,(ROUND('2. Collected Data'!Y139/SUM('2. Collected Data'!Y139:Z139),2)),"")</f>
        <v>0.8</v>
      </c>
      <c r="M139" s="73">
        <f>IF(SUM('2. Collected Data'!Y139:Z139)&gt;0,1-L139,"")</f>
        <v>0.19999999999999996</v>
      </c>
      <c r="N139" s="66">
        <f>IF('2. Collected Data'!AD139&gt;0,'2. Collected Data'!AE139/'2. Collected Data'!AD139,"")</f>
        <v>279.16666666666669</v>
      </c>
      <c r="O139" s="66">
        <f>IF('2. Collected Data'!AF139&gt;0,'2. Collected Data'!AG139/'2. Collected Data'!AF139,"")</f>
        <v>10000</v>
      </c>
      <c r="P139" s="66">
        <f>SUM('2. Collected Data'!AI139:AK139)/'2. Collected Data'!G139</f>
        <v>0.15296000000000001</v>
      </c>
      <c r="Q139" s="50" t="str">
        <f>IF(MAX('2. Collected Data'!AI139:AK139)='2. Collected Data'!AI139,"NaCl",IF(MAX('2. Collected Data'!AJ139:AK139)='2. Collected Data'!AJ139,"CaCl2","MgCl2"))</f>
        <v>NaCl</v>
      </c>
      <c r="R139" s="66">
        <f>'2. Collected Data'!AL139/'2. Collected Data'!G139</f>
        <v>10.47512</v>
      </c>
      <c r="S139" s="66">
        <f>SUM('2. Collected Data'!AO139:AU139)/'2. Collected Data'!G139</f>
        <v>369.53255999999999</v>
      </c>
      <c r="T139" s="50" t="str">
        <f>IF(MAX('2. Collected Data'!AO139:AT139)='2. Collected Data'!AO139,"NaCl",IF(MAX('2. Collected Data'!AP139:AT139)='2. Collected Data'!AP139,"CaCl2",IF(MAX('2. Collected Data'!AQ139:AT139)='2. Collected Data'!AQ139,"MgCl2",IF(MAX('2. Collected Data'!AR139:AT139)='2. Collected Data'!AR139,"Potassium Acetate",IF('2. Collected Data'!AS139&gt;'2. Collected Data'!AT139,"Enhanced Brine","Ag Byproduct")))))</f>
        <v>NaCl</v>
      </c>
      <c r="U139" s="72">
        <f>IF('2. Collected Data'!BC139&gt;0,'2. Collected Data'!BC139/'2. Collected Data'!$G139,"")</f>
        <v>271.41300000000001</v>
      </c>
      <c r="V139" s="72">
        <f>IF('2. Collected Data'!BD139&gt;0,'2. Collected Data'!BD139/'2. Collected Data'!$G139,"")</f>
        <v>178.27488</v>
      </c>
      <c r="W139" s="72">
        <f>IF('2. Collected Data'!BE139&gt;0,'2. Collected Data'!BE139/'2. Collected Data'!$G139,"")</f>
        <v>359.07652000000002</v>
      </c>
      <c r="X139" s="72">
        <f>IF('2. Collected Data'!BF139&gt;0,'2. Collected Data'!BF139/'2. Collected Data'!$G139,"")</f>
        <v>830.53024000000005</v>
      </c>
      <c r="Y139" s="74">
        <f>IF(AND('2. Collected Data'!BB139&gt;0,'2. Collected Data'!BH139&gt;0),('2. Collected Data'!BH139-'2. Collected Data'!BB139)/'2. Collected Data'!BH139,"")</f>
        <v>1.2195121951219513E-2</v>
      </c>
    </row>
    <row r="140" spans="1:25" s="51" customFormat="1" ht="11.25" customHeight="1" x14ac:dyDescent="0.15">
      <c r="A140" s="188" t="s">
        <v>64</v>
      </c>
      <c r="B140" s="46"/>
      <c r="C140" s="46"/>
      <c r="D140" s="46"/>
      <c r="E140" s="46"/>
      <c r="F140" s="46"/>
      <c r="G140" s="146">
        <f>'2. Collected Data'!G140*'2. Collected Data'!AA140</f>
        <v>22241.279999999999</v>
      </c>
      <c r="H140" s="45">
        <f>'2. Collected Data'!I140/'3. Calculated Stats'!$G140*1000</f>
        <v>31.787738835174952</v>
      </c>
      <c r="I140" s="45">
        <f>'2. Collected Data'!J140/'3. Calculated Stats'!$G140*1000</f>
        <v>5.9798716620626156</v>
      </c>
      <c r="J140" s="45">
        <f>'2. Collected Data'!K140/'3. Calculated Stats'!$G140*1000</f>
        <v>1.168997467771639</v>
      </c>
      <c r="K140" s="66">
        <f>('2. Collected Data'!Y140+'2. Collected Data'!Z140)/G140*1000</f>
        <v>39.476145257826886</v>
      </c>
      <c r="L140" s="73">
        <f>IF(SUM('2. Collected Data'!Y140:Z140)&gt;0,(ROUND('2. Collected Data'!Y140/SUM('2. Collected Data'!Y140:Z140),2)),"")</f>
        <v>1</v>
      </c>
      <c r="M140" s="73">
        <f>IF(SUM('2. Collected Data'!Y140:Z140)&gt;0,1-L140,"")</f>
        <v>0</v>
      </c>
      <c r="N140" s="66">
        <f>IF('2. Collected Data'!AD140&gt;0,'2. Collected Data'!AE140/'2. Collected Data'!AD140,"")</f>
        <v>1328.125</v>
      </c>
      <c r="O140" s="66">
        <f>IF('2. Collected Data'!AF140&gt;0,'2. Collected Data'!AG140/'2. Collected Data'!AF140,"")</f>
        <v>48188.405797101448</v>
      </c>
      <c r="P140" s="66">
        <f>SUM('2. Collected Data'!AI140:AK140)/'2. Collected Data'!G140</f>
        <v>0</v>
      </c>
      <c r="Q140" s="50" t="str">
        <f>IF(MAX('2. Collected Data'!AI140:AK140)='2. Collected Data'!AI140,"NaCl",IF(MAX('2. Collected Data'!AJ140:AK140)='2. Collected Data'!AJ140,"CaCl2","MgCl2"))</f>
        <v>NaCl</v>
      </c>
      <c r="R140" s="66">
        <f>'2. Collected Data'!AL140/'2. Collected Data'!G140</f>
        <v>0</v>
      </c>
      <c r="S140" s="66">
        <f>SUM('2. Collected Data'!AO140:AU140)/'2. Collected Data'!G140</f>
        <v>0</v>
      </c>
      <c r="T140" s="50" t="str">
        <f>IF(MAX('2. Collected Data'!AO140:AT140)='2. Collected Data'!AO140,"NaCl",IF(MAX('2. Collected Data'!AP140:AT140)='2. Collected Data'!AP140,"CaCl2",IF(MAX('2. Collected Data'!AQ140:AT140)='2. Collected Data'!AQ140,"MgCl2",IF(MAX('2. Collected Data'!AR140:AT140)='2. Collected Data'!AR140,"Potassium Acetate",IF('2. Collected Data'!AS140&gt;'2. Collected Data'!AT140,"Enhanced Brine","Ag Byproduct")))))</f>
        <v>NaCl</v>
      </c>
      <c r="U140" s="72">
        <f>IF('2. Collected Data'!BC140&gt;0,'2. Collected Data'!BC140/'2. Collected Data'!$G140,"")</f>
        <v>196.68016229281767</v>
      </c>
      <c r="V140" s="72">
        <f>IF('2. Collected Data'!BD140&gt;0,'2. Collected Data'!BD140/'2. Collected Data'!$G140,"")</f>
        <v>453.0378539364641</v>
      </c>
      <c r="W140" s="72">
        <f>IF('2. Collected Data'!BE140&gt;0,'2. Collected Data'!BE140/'2. Collected Data'!$G140,"")</f>
        <v>205.85069924033149</v>
      </c>
      <c r="X140" s="72">
        <f>IF('2. Collected Data'!BF140&gt;0,'2. Collected Data'!BF140/'2. Collected Data'!$G140,"")</f>
        <v>1369.4479022790056</v>
      </c>
      <c r="Y140" s="74">
        <f>IF(AND('2. Collected Data'!BB140&gt;0,'2. Collected Data'!BH140&gt;0),('2. Collected Data'!BH140-'2. Collected Data'!BB140)/'2. Collected Data'!BH140,"")</f>
        <v>1.1979925530192682E-2</v>
      </c>
    </row>
    <row r="141" spans="1:25" s="51" customFormat="1" ht="11.25" customHeight="1" x14ac:dyDescent="0.15">
      <c r="A141" s="189" t="s">
        <v>156</v>
      </c>
      <c r="B141" s="46"/>
      <c r="C141" s="46"/>
      <c r="D141" s="46"/>
      <c r="E141" s="46"/>
      <c r="F141" s="46"/>
      <c r="G141" s="146"/>
      <c r="H141" s="45"/>
      <c r="I141" s="45"/>
      <c r="J141" s="45"/>
      <c r="K141" s="66"/>
      <c r="L141" s="73"/>
      <c r="M141" s="73"/>
      <c r="N141" s="66"/>
      <c r="O141" s="66"/>
      <c r="P141" s="66"/>
      <c r="Q141" s="50"/>
      <c r="R141" s="66"/>
      <c r="S141" s="66"/>
      <c r="T141" s="50"/>
      <c r="U141" s="72"/>
      <c r="V141" s="72"/>
      <c r="W141" s="72"/>
      <c r="X141" s="72"/>
      <c r="Y141" s="74"/>
    </row>
    <row r="142" spans="1:25" s="51" customFormat="1" ht="11.25" customHeight="1" x14ac:dyDescent="0.15">
      <c r="A142" s="188" t="s">
        <v>334</v>
      </c>
      <c r="B142" s="46"/>
      <c r="C142" s="46"/>
      <c r="D142" s="46"/>
      <c r="E142" s="46"/>
      <c r="F142" s="46"/>
      <c r="G142" s="146">
        <f>'2. Collected Data'!G142*'2. Collected Data'!AA142</f>
        <v>4294.5600000000004</v>
      </c>
      <c r="H142" s="45">
        <f>'2. Collected Data'!I142/'3. Calculated Stats'!$G142*1000</f>
        <v>78.005662978279489</v>
      </c>
      <c r="I142" s="45">
        <f>'2. Collected Data'!J142/'3. Calculated Stats'!$G142*1000</f>
        <v>5.1227599567825335</v>
      </c>
      <c r="J142" s="45">
        <f>'2. Collected Data'!K142/'3. Calculated Stats'!$G142*1000</f>
        <v>0.46570545061659396</v>
      </c>
      <c r="K142" s="66">
        <f>('2. Collected Data'!Y142+'2. Collected Data'!Z142)/G142*1000</f>
        <v>154.6142096047092</v>
      </c>
      <c r="L142" s="73">
        <f>IF(SUM('2. Collected Data'!Y142:Z142)&gt;0,(ROUND('2. Collected Data'!Y142/SUM('2. Collected Data'!Y142:Z142),2)),"")</f>
        <v>1</v>
      </c>
      <c r="M142" s="73">
        <f>IF(SUM('2. Collected Data'!Y142:Z142)&gt;0,1-L142,"")</f>
        <v>0</v>
      </c>
      <c r="N142" s="66">
        <f>IF('2. Collected Data'!AD142&gt;0,'2. Collected Data'!AE142/'2. Collected Data'!AD142,"")</f>
        <v>1959.1588785046729</v>
      </c>
      <c r="O142" s="66">
        <f>IF('2. Collected Data'!AF142&gt;0,'2. Collected Data'!AG142/'2. Collected Data'!AF142,"")</f>
        <v>5272.727272727273</v>
      </c>
      <c r="P142" s="66">
        <f>SUM('2. Collected Data'!AI142:AK142)/'2. Collected Data'!G142</f>
        <v>13.34200942587832</v>
      </c>
      <c r="Q142" s="50" t="str">
        <f>IF(MAX('2. Collected Data'!AI142:AK142)='2. Collected Data'!AI142,"NaCl",IF(MAX('2. Collected Data'!AJ142:AK142)='2. Collected Data'!AJ142,"CaCl2","MgCl2"))</f>
        <v>NaCl</v>
      </c>
      <c r="R142" s="66">
        <f>'2. Collected Data'!AL142/'2. Collected Data'!G142</f>
        <v>1.277420736932305</v>
      </c>
      <c r="S142" s="66">
        <f>SUM('2. Collected Data'!AO142:AU142)/'2. Collected Data'!G142</f>
        <v>22.396958011996574</v>
      </c>
      <c r="T142" s="50" t="str">
        <f>IF(MAX('2. Collected Data'!AO142:AT142)='2. Collected Data'!AO142,"NaCl",IF(MAX('2. Collected Data'!AP142:AT142)='2. Collected Data'!AP142,"CaCl2",IF(MAX('2. Collected Data'!AQ142:AT142)='2. Collected Data'!AQ142,"MgCl2",IF(MAX('2. Collected Data'!AR142:AT142)='2. Collected Data'!AR142,"Potassium Acetate",IF('2. Collected Data'!AS142&gt;'2. Collected Data'!AT142,"Enhanced Brine","Ag Byproduct")))))</f>
        <v>MgCl2</v>
      </c>
      <c r="U142" s="72">
        <f>IF('2. Collected Data'!BC142&gt;0,'2. Collected Data'!BC142/'2. Collected Data'!$G142,"")</f>
        <v>1095.7128320479862</v>
      </c>
      <c r="V142" s="72">
        <f>IF('2. Collected Data'!BD142&gt;0,'2. Collected Data'!BD142/'2. Collected Data'!$G142,"")</f>
        <v>402.59897172236504</v>
      </c>
      <c r="W142" s="72">
        <f>IF('2. Collected Data'!BE142&gt;0,'2. Collected Data'!BE142/'2. Collected Data'!$G142,"")</f>
        <v>793.18980291345326</v>
      </c>
      <c r="X142" s="72">
        <f>IF('2. Collected Data'!BF142&gt;0,'2. Collected Data'!BF142/'2. Collected Data'!$G142,"")</f>
        <v>3898.4874678663241</v>
      </c>
      <c r="Y142" s="74">
        <f>IF(AND('2. Collected Data'!BB142&gt;0,'2. Collected Data'!BH142&gt;0),('2. Collected Data'!BH142-'2. Collected Data'!BB142)/'2. Collected Data'!BH142,"")</f>
        <v>1.4900933355166263E-2</v>
      </c>
    </row>
    <row r="143" spans="1:25" s="51" customFormat="1" ht="11.25" customHeight="1" x14ac:dyDescent="0.15">
      <c r="A143" s="189" t="s">
        <v>157</v>
      </c>
      <c r="B143" s="46"/>
      <c r="C143" s="46"/>
      <c r="D143" s="46"/>
      <c r="E143" s="46"/>
      <c r="F143" s="46"/>
      <c r="G143" s="146"/>
      <c r="H143" s="45"/>
      <c r="I143" s="45"/>
      <c r="J143" s="45"/>
      <c r="K143" s="66"/>
      <c r="L143" s="73"/>
      <c r="M143" s="73"/>
      <c r="N143" s="66"/>
      <c r="O143" s="66"/>
      <c r="P143" s="66"/>
      <c r="Q143" s="50"/>
      <c r="R143" s="66"/>
      <c r="S143" s="66"/>
      <c r="T143" s="50"/>
      <c r="U143" s="72"/>
      <c r="V143" s="72"/>
      <c r="W143" s="72"/>
      <c r="X143" s="72"/>
      <c r="Y143" s="74"/>
    </row>
    <row r="144" spans="1:25" s="51" customFormat="1" ht="11.25" customHeight="1" x14ac:dyDescent="0.15">
      <c r="A144" s="189" t="s">
        <v>355</v>
      </c>
      <c r="B144" s="46"/>
      <c r="C144" s="46"/>
      <c r="D144" s="46"/>
      <c r="E144" s="46"/>
      <c r="F144" s="46"/>
      <c r="G144" s="146"/>
      <c r="H144" s="45"/>
      <c r="I144" s="45"/>
      <c r="J144" s="45"/>
      <c r="K144" s="66"/>
      <c r="L144" s="73"/>
      <c r="M144" s="73"/>
      <c r="N144" s="66"/>
      <c r="O144" s="66"/>
      <c r="P144" s="66"/>
      <c r="Q144" s="50"/>
      <c r="R144" s="66"/>
      <c r="S144" s="66"/>
      <c r="T144" s="50"/>
      <c r="U144" s="72"/>
      <c r="V144" s="72"/>
      <c r="W144" s="72"/>
      <c r="X144" s="72"/>
      <c r="Y144" s="74"/>
    </row>
    <row r="145" spans="1:25" s="51" customFormat="1" ht="11.25" customHeight="1" x14ac:dyDescent="0.15">
      <c r="A145" s="188" t="s">
        <v>100</v>
      </c>
      <c r="B145" s="46"/>
      <c r="C145" s="46"/>
      <c r="D145" s="46"/>
      <c r="E145" s="46"/>
      <c r="F145" s="46"/>
      <c r="G145" s="146">
        <f>'2. Collected Data'!G145*'2. Collected Data'!AA145</f>
        <v>36578.639999999999</v>
      </c>
      <c r="H145" s="45">
        <f>'2. Collected Data'!I145/'3. Calculated Stats'!$G145*1000</f>
        <v>40.078034612549835</v>
      </c>
      <c r="I145" s="45">
        <f>'2. Collected Data'!J145/'3. Calculated Stats'!$G145*1000</f>
        <v>1.6403015530375105</v>
      </c>
      <c r="J145" s="45">
        <f>'2. Collected Data'!K145/'3. Calculated Stats'!$G145*1000</f>
        <v>1.6949782714720942</v>
      </c>
      <c r="K145" s="66">
        <f>('2. Collected Data'!Y145+'2. Collected Data'!Z145)/G145*1000</f>
        <v>101.8353880844121</v>
      </c>
      <c r="L145" s="73">
        <f>IF(SUM('2. Collected Data'!Y145:Z145)&gt;0,(ROUND('2. Collected Data'!Y145/SUM('2. Collected Data'!Y145:Z145),2)),"")</f>
        <v>0.94</v>
      </c>
      <c r="M145" s="73">
        <f>IF(SUM('2. Collected Data'!Y145:Z145)&gt;0,1-L145,"")</f>
        <v>6.0000000000000053E-2</v>
      </c>
      <c r="N145" s="66">
        <f>IF('2. Collected Data'!AD145&gt;0,'2. Collected Data'!AE145/'2. Collected Data'!AD145,"")</f>
        <v>1953.125</v>
      </c>
      <c r="O145" s="66">
        <f>IF('2. Collected Data'!AF145&gt;0,'2. Collected Data'!AG145/'2. Collected Data'!AF145,"")</f>
        <v>3906.25</v>
      </c>
      <c r="P145" s="66">
        <f>SUM('2. Collected Data'!AI145:AK145)/'2. Collected Data'!G145</f>
        <v>13.007210765627153</v>
      </c>
      <c r="Q145" s="50" t="str">
        <f>IF(MAX('2. Collected Data'!AI145:AK145)='2. Collected Data'!AI145,"NaCl",IF(MAX('2. Collected Data'!AJ145:AK145)='2. Collected Data'!AJ145,"CaCl2","MgCl2"))</f>
        <v>NaCl</v>
      </c>
      <c r="R145" s="66">
        <f>'2. Collected Data'!AL145/'2. Collected Data'!G145</f>
        <v>0.13778533045515087</v>
      </c>
      <c r="S145" s="66">
        <f>SUM('2. Collected Data'!AO145:AU145)/'2. Collected Data'!G145</f>
        <v>15.04156524135397</v>
      </c>
      <c r="T145" s="50" t="str">
        <f>IF(MAX('2. Collected Data'!AO145:AT145)='2. Collected Data'!AO145,"NaCl",IF(MAX('2. Collected Data'!AP145:AT145)='2. Collected Data'!AP145,"CaCl2",IF(MAX('2. Collected Data'!AQ145:AT145)='2. Collected Data'!AQ145,"MgCl2",IF(MAX('2. Collected Data'!AR145:AT145)='2. Collected Data'!AR145,"Potassium Acetate",IF('2. Collected Data'!AS145&gt;'2. Collected Data'!AT145,"Enhanced Brine","Ag Byproduct")))))</f>
        <v>NaCl</v>
      </c>
      <c r="U145" s="72">
        <f>IF('2. Collected Data'!BC145&gt;0,'2. Collected Data'!BC145/'2. Collected Data'!$G145,"")</f>
        <v>5212.8783355532078</v>
      </c>
      <c r="V145" s="72">
        <f>IF('2. Collected Data'!BD145&gt;0,'2. Collected Data'!BD145/'2. Collected Data'!$G145,"")</f>
        <v>987.46153492858127</v>
      </c>
      <c r="W145" s="72">
        <f>IF('2. Collected Data'!BE145&gt;0,'2. Collected Data'!BE145/'2. Collected Data'!$G145,"")</f>
        <v>1653.4239654618104</v>
      </c>
      <c r="X145" s="72">
        <f>IF('2. Collected Data'!BF145&gt;0,'2. Collected Data'!BF145/'2. Collected Data'!$G145,"")</f>
        <v>9185.6886970100586</v>
      </c>
      <c r="Y145" s="74">
        <f>IF(AND('2. Collected Data'!BB145&gt;0,'2. Collected Data'!BH145&gt;0),('2. Collected Data'!BH145-'2. Collected Data'!BB145)/'2. Collected Data'!BH145,"")</f>
        <v>0</v>
      </c>
    </row>
    <row r="146" spans="1:25" s="51" customFormat="1" ht="11.25" customHeight="1" x14ac:dyDescent="0.15">
      <c r="A146" s="189" t="s">
        <v>356</v>
      </c>
      <c r="B146" s="46"/>
      <c r="C146" s="46"/>
      <c r="D146" s="46"/>
      <c r="E146" s="46"/>
      <c r="F146" s="46"/>
      <c r="G146" s="146"/>
      <c r="H146" s="45"/>
      <c r="I146" s="45"/>
      <c r="J146" s="45"/>
      <c r="K146" s="66"/>
      <c r="L146" s="73"/>
      <c r="M146" s="73"/>
      <c r="N146" s="66"/>
      <c r="O146" s="66"/>
      <c r="P146" s="66"/>
      <c r="Q146" s="50"/>
      <c r="R146" s="66"/>
      <c r="S146" s="66"/>
      <c r="T146" s="50"/>
      <c r="U146" s="72"/>
      <c r="V146" s="72"/>
      <c r="W146" s="72"/>
      <c r="X146" s="72"/>
      <c r="Y146" s="74"/>
    </row>
    <row r="147" spans="1:25" s="51" customFormat="1" ht="11.25" customHeight="1" x14ac:dyDescent="0.15">
      <c r="A147" s="188" t="s">
        <v>143</v>
      </c>
      <c r="B147" s="46"/>
      <c r="C147" s="46"/>
      <c r="D147" s="46"/>
      <c r="E147" s="46"/>
      <c r="F147" s="46"/>
      <c r="G147" s="146">
        <f>'2. Collected Data'!G147*'2. Collected Data'!AA147</f>
        <v>16720.759999999998</v>
      </c>
      <c r="H147" s="45">
        <f>'2. Collected Data'!I147/'3. Calculated Stats'!$G147*1000</f>
        <v>21.53012183656724</v>
      </c>
      <c r="I147" s="45">
        <f>'2. Collected Data'!J147/'3. Calculated Stats'!$G147*1000</f>
        <v>1.2559237737997555</v>
      </c>
      <c r="J147" s="45">
        <f>'2. Collected Data'!K147/'3. Calculated Stats'!$G147*1000</f>
        <v>0.89708840985696836</v>
      </c>
      <c r="K147" s="66">
        <f>('2. Collected Data'!Y147+'2. Collected Data'!Z147)/G147*1000</f>
        <v>22.187986670462347</v>
      </c>
      <c r="L147" s="73">
        <f>IF(SUM('2. Collected Data'!Y147:Z147)&gt;0,(ROUND('2. Collected Data'!Y147/SUM('2. Collected Data'!Y147:Z147),2)),"")</f>
        <v>1</v>
      </c>
      <c r="M147" s="73">
        <f>IF(SUM('2. Collected Data'!Y147:Z147)&gt;0,1-L147,"")</f>
        <v>0</v>
      </c>
      <c r="N147" s="66">
        <f>IF('2. Collected Data'!AD147&gt;0,'2. Collected Data'!AE147/'2. Collected Data'!AD147,"")</f>
        <v>1405.2238805970148</v>
      </c>
      <c r="O147" s="66">
        <f>IF('2. Collected Data'!AF147&gt;0,'2. Collected Data'!AG147/'2. Collected Data'!AF147,"")</f>
        <v>21652.941176470587</v>
      </c>
      <c r="P147" s="66">
        <f>SUM('2. Collected Data'!AI147:AK147)/'2. Collected Data'!G147</f>
        <v>1.8786777634509437</v>
      </c>
      <c r="Q147" s="50" t="str">
        <f>IF(MAX('2. Collected Data'!AI147:AK147)='2. Collected Data'!AI147,"NaCl",IF(MAX('2. Collected Data'!AJ147:AK147)='2. Collected Data'!AJ147,"CaCl2","MgCl2"))</f>
        <v>NaCl</v>
      </c>
      <c r="R147" s="66">
        <f>'2. Collected Data'!AL147/'2. Collected Data'!G147</f>
        <v>1.9975383894033525</v>
      </c>
      <c r="S147" s="66">
        <f>SUM('2. Collected Data'!AO147:AU147)/'2. Collected Data'!G147</f>
        <v>122.20683389989451</v>
      </c>
      <c r="T147" s="50" t="str">
        <f>IF(MAX('2. Collected Data'!AO147:AT147)='2. Collected Data'!AO147,"NaCl",IF(MAX('2. Collected Data'!AP147:AT147)='2. Collected Data'!AP147,"CaCl2",IF(MAX('2. Collected Data'!AQ147:AT147)='2. Collected Data'!AQ147,"MgCl2",IF(MAX('2. Collected Data'!AR147:AT147)='2. Collected Data'!AR147,"Potassium Acetate",IF('2. Collected Data'!AS147&gt;'2. Collected Data'!AT147,"Enhanced Brine","Ag Byproduct")))))</f>
        <v>NaCl</v>
      </c>
      <c r="U147" s="72">
        <f>IF('2. Collected Data'!BC147&gt;0,'2. Collected Data'!BC147/'2. Collected Data'!$G147,"")</f>
        <v>451.10924862267024</v>
      </c>
      <c r="V147" s="72">
        <f>IF('2. Collected Data'!BD147&gt;0,'2. Collected Data'!BD147/'2. Collected Data'!$G147,"")</f>
        <v>371.63333724065171</v>
      </c>
      <c r="W147" s="72">
        <f>IF('2. Collected Data'!BE147&gt;0,'2. Collected Data'!BE147/'2. Collected Data'!$G147,"")</f>
        <v>187.78542960965891</v>
      </c>
      <c r="X147" s="72">
        <f>IF('2. Collected Data'!BF147&gt;0,'2. Collected Data'!BF147/'2. Collected Data'!$G147,"")</f>
        <v>1026.1403704137849</v>
      </c>
      <c r="Y147" s="74">
        <f>IF(AND('2. Collected Data'!BB147&gt;0,'2. Collected Data'!BH147&gt;0),('2. Collected Data'!BH147-'2. Collected Data'!BB147)/'2. Collected Data'!BH147,"")</f>
        <v>-7.0179915784100693E-3</v>
      </c>
    </row>
    <row r="148" spans="1:25" s="51" customFormat="1" ht="11.25" customHeight="1" x14ac:dyDescent="0.15">
      <c r="A148" s="188" t="s">
        <v>116</v>
      </c>
      <c r="B148" s="46"/>
      <c r="C148" s="46"/>
      <c r="D148" s="46"/>
      <c r="E148" s="46"/>
      <c r="F148" s="46"/>
      <c r="G148" s="146">
        <f>'2. Collected Data'!G148*'2. Collected Data'!AA148</f>
        <v>42903.63</v>
      </c>
      <c r="H148" s="45">
        <f>'2. Collected Data'!I148/'3. Calculated Stats'!$G148*1000</f>
        <v>37.898891072853274</v>
      </c>
      <c r="I148" s="45">
        <f>'2. Collected Data'!J148/'3. Calculated Stats'!$G148*1000</f>
        <v>1.328558912147993</v>
      </c>
      <c r="J148" s="45">
        <f>'2. Collected Data'!K148/'3. Calculated Stats'!$G148*1000</f>
        <v>0.34962076635473505</v>
      </c>
      <c r="K148" s="66">
        <f>('2. Collected Data'!Y148+'2. Collected Data'!Z148)/G148*1000</f>
        <v>53.981446325171085</v>
      </c>
      <c r="L148" s="73">
        <f>IF(SUM('2. Collected Data'!Y148:Z148)&gt;0,(ROUND('2. Collected Data'!Y148/SUM('2. Collected Data'!Y148:Z148),2)),"")</f>
        <v>0.89</v>
      </c>
      <c r="M148" s="73">
        <f>IF(SUM('2. Collected Data'!Y148:Z148)&gt;0,1-L148,"")</f>
        <v>0.10999999999999999</v>
      </c>
      <c r="N148" s="66">
        <f>IF('2. Collected Data'!AD148&gt;0,'2. Collected Data'!AE148/'2. Collected Data'!AD148,"")</f>
        <v>2928.8702928870293</v>
      </c>
      <c r="O148" s="66">
        <f>IF('2. Collected Data'!AF148&gt;0,'2. Collected Data'!AG148/'2. Collected Data'!AF148,"")</f>
        <v>13650.485436893205</v>
      </c>
      <c r="P148" s="66">
        <f>SUM('2. Collected Data'!AI148:AK148)/'2. Collected Data'!G148</f>
        <v>13.336409996077254</v>
      </c>
      <c r="Q148" s="50" t="str">
        <f>IF(MAX('2. Collected Data'!AI148:AK148)='2. Collected Data'!AI148,"NaCl",IF(MAX('2. Collected Data'!AJ148:AK148)='2. Collected Data'!AJ148,"CaCl2","MgCl2"))</f>
        <v>NaCl</v>
      </c>
      <c r="R148" s="66">
        <f>'2. Collected Data'!AL148/'2. Collected Data'!G148</f>
        <v>0</v>
      </c>
      <c r="S148" s="66">
        <f>SUM('2. Collected Data'!AO148:AU148)/'2. Collected Data'!G148</f>
        <v>214.22269654106191</v>
      </c>
      <c r="T148" s="50" t="str">
        <f>IF(MAX('2. Collected Data'!AO148:AT148)='2. Collected Data'!AO148,"NaCl",IF(MAX('2. Collected Data'!AP148:AT148)='2. Collected Data'!AP148,"CaCl2",IF(MAX('2. Collected Data'!AQ148:AT148)='2. Collected Data'!AQ148,"MgCl2",IF(MAX('2. Collected Data'!AR148:AT148)='2. Collected Data'!AR148,"Potassium Acetate",IF('2. Collected Data'!AS148&gt;'2. Collected Data'!AT148,"Enhanced Brine","Ag Byproduct")))))</f>
        <v>NaCl</v>
      </c>
      <c r="U148" s="72">
        <f>IF('2. Collected Data'!BC148&gt;0,'2. Collected Data'!BC148/'2. Collected Data'!$G148,"")</f>
        <v>398.61157902023677</v>
      </c>
      <c r="V148" s="72">
        <f>IF('2. Collected Data'!BD148&gt;0,'2. Collected Data'!BD148/'2. Collected Data'!$G148,"")</f>
        <v>51.904054272330804</v>
      </c>
      <c r="W148" s="72">
        <f>IF('2. Collected Data'!BE148&gt;0,'2. Collected Data'!BE148/'2. Collected Data'!$G148,"")</f>
        <v>946.18949165839808</v>
      </c>
      <c r="X148" s="72">
        <f>IF('2. Collected Data'!BF148&gt;0,'2. Collected Data'!BF148/'2. Collected Data'!$G148,"")</f>
        <v>1859.9924083346793</v>
      </c>
      <c r="Y148" s="74">
        <f>IF(AND('2. Collected Data'!BB148&gt;0,'2. Collected Data'!BH148&gt;0),('2. Collected Data'!BH148-'2. Collected Data'!BB148)/'2. Collected Data'!BH148,"")</f>
        <v>-0.44405675738543837</v>
      </c>
    </row>
    <row r="149" spans="1:25" s="51" customFormat="1" ht="11.25" customHeight="1" x14ac:dyDescent="0.15">
      <c r="A149" s="189" t="s">
        <v>357</v>
      </c>
      <c r="B149" s="46"/>
      <c r="C149" s="46"/>
      <c r="D149" s="46"/>
      <c r="E149" s="46"/>
      <c r="F149" s="46"/>
      <c r="G149" s="146"/>
      <c r="H149" s="45"/>
      <c r="I149" s="45"/>
      <c r="J149" s="45"/>
      <c r="K149" s="66"/>
      <c r="L149" s="73"/>
      <c r="M149" s="73"/>
      <c r="N149" s="66"/>
      <c r="O149" s="66"/>
      <c r="P149" s="66"/>
      <c r="Q149" s="50"/>
      <c r="R149" s="66"/>
      <c r="S149" s="66"/>
      <c r="T149" s="50"/>
      <c r="U149" s="72"/>
      <c r="V149" s="72"/>
      <c r="W149" s="72"/>
      <c r="X149" s="72"/>
      <c r="Y149" s="74"/>
    </row>
    <row r="150" spans="1:25" s="51" customFormat="1" ht="11.25" customHeight="1" x14ac:dyDescent="0.15">
      <c r="A150" s="188" t="s">
        <v>144</v>
      </c>
      <c r="B150" s="46"/>
      <c r="C150" s="46"/>
      <c r="D150" s="46"/>
      <c r="E150" s="46"/>
      <c r="F150" s="46"/>
      <c r="G150" s="146">
        <f>'2. Collected Data'!G150*'2. Collected Data'!AA150</f>
        <v>19090</v>
      </c>
      <c r="H150" s="45">
        <f>'2. Collected Data'!I150/'3. Calculated Stats'!$G150*1000</f>
        <v>25.720272393923523</v>
      </c>
      <c r="I150" s="45">
        <f>'2. Collected Data'!J150/'3. Calculated Stats'!$G150*1000</f>
        <v>3.1430068098480883</v>
      </c>
      <c r="J150" s="45">
        <f>'2. Collected Data'!K150/'3. Calculated Stats'!$G150*1000</f>
        <v>1.5191199580932426</v>
      </c>
      <c r="K150" s="66">
        <f>('2. Collected Data'!Y150+'2. Collected Data'!Z150)/G150*1000</f>
        <v>54.216867469879517</v>
      </c>
      <c r="L150" s="73">
        <f>IF(SUM('2. Collected Data'!Y150:Z150)&gt;0,(ROUND('2. Collected Data'!Y150/SUM('2. Collected Data'!Y150:Z150),2)),"")</f>
        <v>0.92</v>
      </c>
      <c r="M150" s="73">
        <f>IF(SUM('2. Collected Data'!Y150:Z150)&gt;0,1-L150,"")</f>
        <v>7.999999999999996E-2</v>
      </c>
      <c r="N150" s="66">
        <f>IF('2. Collected Data'!AD150&gt;0,'2. Collected Data'!AE150/'2. Collected Data'!AD150,"")</f>
        <v>333.33333333333331</v>
      </c>
      <c r="O150" s="66">
        <f>IF('2. Collected Data'!AF150&gt;0,'2. Collected Data'!AG150/'2. Collected Data'!AF150,"")</f>
        <v>20117.821782178216</v>
      </c>
      <c r="P150" s="66">
        <f>SUM('2. Collected Data'!AI150:AK150)/'2. Collected Data'!G150</f>
        <v>4.1121005762179148E-2</v>
      </c>
      <c r="Q150" s="50" t="str">
        <f>IF(MAX('2. Collected Data'!AI150:AK150)='2. Collected Data'!AI150,"NaCl",IF(MAX('2. Collected Data'!AJ150:AK150)='2. Collected Data'!AJ150,"CaCl2","MgCl2"))</f>
        <v>NaCl</v>
      </c>
      <c r="R150" s="66">
        <f>'2. Collected Data'!AL150/'2. Collected Data'!G150</f>
        <v>15.325563122053431</v>
      </c>
      <c r="S150" s="66">
        <f>SUM('2. Collected Data'!AO150:AU150)/'2. Collected Data'!G150</f>
        <v>250.82084861183867</v>
      </c>
      <c r="T150" s="50" t="str">
        <f>IF(MAX('2. Collected Data'!AO150:AT150)='2. Collected Data'!AO150,"NaCl",IF(MAX('2. Collected Data'!AP150:AT150)='2. Collected Data'!AP150,"CaCl2",IF(MAX('2. Collected Data'!AQ150:AT150)='2. Collected Data'!AQ150,"MgCl2",IF(MAX('2. Collected Data'!AR150:AT150)='2. Collected Data'!AR150,"Potassium Acetate",IF('2. Collected Data'!AS150&gt;'2. Collected Data'!AT150,"Enhanced Brine","Ag Byproduct")))))</f>
        <v>MgCl2</v>
      </c>
      <c r="U150" s="72">
        <f>IF('2. Collected Data'!BC150&gt;0,'2. Collected Data'!BC150/'2. Collected Data'!$G150,"")</f>
        <v>623.57789418543746</v>
      </c>
      <c r="V150" s="72">
        <f>IF('2. Collected Data'!BD150&gt;0,'2. Collected Data'!BD150/'2. Collected Data'!$G150,"")</f>
        <v>445.41278156102669</v>
      </c>
      <c r="W150" s="72">
        <f>IF('2. Collected Data'!BE150&gt;0,'2. Collected Data'!BE150/'2. Collected Data'!$G150,"")</f>
        <v>400.87150340492406</v>
      </c>
      <c r="X150" s="72">
        <f>IF('2. Collected Data'!BF150&gt;0,'2. Collected Data'!BF150/'2. Collected Data'!$G150,"")</f>
        <v>1484.709271870089</v>
      </c>
      <c r="Y150" s="74">
        <f>IF(AND('2. Collected Data'!BB150&gt;0,'2. Collected Data'!BH150&gt;0),('2. Collected Data'!BH150-'2. Collected Data'!BB150)/'2. Collected Data'!BH150,"")</f>
        <v>0</v>
      </c>
    </row>
    <row r="151" spans="1:25" s="51" customFormat="1" ht="11.25" customHeight="1" x14ac:dyDescent="0.15">
      <c r="A151" s="188" t="s">
        <v>145</v>
      </c>
      <c r="B151" s="46"/>
      <c r="C151" s="46"/>
      <c r="D151" s="46"/>
      <c r="E151" s="46"/>
      <c r="F151" s="46"/>
      <c r="G151" s="146">
        <f>'2. Collected Data'!G151*'2. Collected Data'!AA151</f>
        <v>84480</v>
      </c>
      <c r="H151" s="45">
        <f>'2. Collected Data'!I151/'3. Calculated Stats'!$G151*1000</f>
        <v>26.657196969696969</v>
      </c>
      <c r="I151" s="45">
        <f>'2. Collected Data'!J151/'3. Calculated Stats'!$G151*1000</f>
        <v>1.6216856060606062</v>
      </c>
      <c r="J151" s="45">
        <f>'2. Collected Data'!K151/'3. Calculated Stats'!$G151*1000</f>
        <v>0.56818181818181812</v>
      </c>
      <c r="K151" s="66">
        <f>('2. Collected Data'!Y151+'2. Collected Data'!Z151)/G151*1000</f>
        <v>55.587121212121211</v>
      </c>
      <c r="L151" s="73">
        <f>IF(SUM('2. Collected Data'!Y151:Z151)&gt;0,(ROUND('2. Collected Data'!Y151/SUM('2. Collected Data'!Y151:Z151),2)),"")</f>
        <v>0.84</v>
      </c>
      <c r="M151" s="73">
        <f>IF(SUM('2. Collected Data'!Y151:Z151)&gt;0,1-L151,"")</f>
        <v>0.16000000000000003</v>
      </c>
      <c r="N151" s="66">
        <f>IF('2. Collected Data'!AD151&gt;0,'2. Collected Data'!AE151/'2. Collected Data'!AD151,"")</f>
        <v>1814.0589569160998</v>
      </c>
      <c r="O151" s="66">
        <f>IF('2. Collected Data'!AF151&gt;0,'2. Collected Data'!AG151/'2. Collected Data'!AF151,"")</f>
        <v>48387.096774193546</v>
      </c>
      <c r="P151" s="66">
        <f>SUM('2. Collected Data'!AI151:AK151)/'2. Collected Data'!G151</f>
        <v>5.677083333333333</v>
      </c>
      <c r="Q151" s="50" t="str">
        <f>IF(MAX('2. Collected Data'!AI151:AK151)='2. Collected Data'!AI151,"NaCl",IF(MAX('2. Collected Data'!AJ151:AK151)='2. Collected Data'!AJ151,"CaCl2","MgCl2"))</f>
        <v>NaCl</v>
      </c>
      <c r="R151" s="66">
        <f>'2. Collected Data'!AL151/'2. Collected Data'!G151</f>
        <v>3.90625</v>
      </c>
      <c r="S151" s="66">
        <f>SUM('2. Collected Data'!AO151:AU151)/'2. Collected Data'!G151</f>
        <v>62.5</v>
      </c>
      <c r="T151" s="50" t="str">
        <f>IF(MAX('2. Collected Data'!AO151:AT151)='2. Collected Data'!AO151,"NaCl",IF(MAX('2. Collected Data'!AP151:AT151)='2. Collected Data'!AP151,"CaCl2",IF(MAX('2. Collected Data'!AQ151:AT151)='2. Collected Data'!AQ151,"MgCl2",IF(MAX('2. Collected Data'!AR151:AT151)='2. Collected Data'!AR151,"Potassium Acetate",IF('2. Collected Data'!AS151&gt;'2. Collected Data'!AT151,"Enhanced Brine","Ag Byproduct")))))</f>
        <v>NaCl</v>
      </c>
      <c r="U151" s="72">
        <f>IF('2. Collected Data'!BC151&gt;0,'2. Collected Data'!BC151/'2. Collected Data'!$G151,"")</f>
        <v>989.58333333333337</v>
      </c>
      <c r="V151" s="72">
        <f>IF('2. Collected Data'!BD151&gt;0,'2. Collected Data'!BD151/'2. Collected Data'!$G151,"")</f>
        <v>520.83333333333337</v>
      </c>
      <c r="W151" s="72">
        <f>IF('2. Collected Data'!BE151&gt;0,'2. Collected Data'!BE151/'2. Collected Data'!$G151,"")</f>
        <v>500</v>
      </c>
      <c r="X151" s="72">
        <f>IF('2. Collected Data'!BF151&gt;0,'2. Collected Data'!BF151/'2. Collected Data'!$G151,"")</f>
        <v>1614.5833333333333</v>
      </c>
      <c r="Y151" s="74">
        <f>IF(AND('2. Collected Data'!BB151&gt;0,'2. Collected Data'!BH151&gt;0),('2. Collected Data'!BH151-'2. Collected Data'!BB151)/'2. Collected Data'!BH151,"")</f>
        <v>-0.20384937238493736</v>
      </c>
    </row>
    <row r="152" spans="1:25" s="51" customFormat="1" ht="11.25" customHeight="1" x14ac:dyDescent="0.15">
      <c r="A152" s="189" t="s">
        <v>322</v>
      </c>
      <c r="B152" s="46"/>
      <c r="C152" s="46"/>
      <c r="D152" s="46"/>
      <c r="E152" s="46"/>
      <c r="F152" s="46"/>
      <c r="G152" s="146"/>
      <c r="H152" s="45"/>
      <c r="I152" s="45"/>
      <c r="J152" s="45"/>
      <c r="K152" s="66"/>
      <c r="L152" s="73"/>
      <c r="M152" s="73"/>
      <c r="N152" s="66"/>
      <c r="O152" s="66"/>
      <c r="P152" s="66"/>
      <c r="Q152" s="50"/>
      <c r="R152" s="66"/>
      <c r="S152" s="66"/>
      <c r="T152" s="50"/>
      <c r="U152" s="72"/>
      <c r="V152" s="72"/>
      <c r="W152" s="72"/>
      <c r="X152" s="72"/>
      <c r="Y152" s="74"/>
    </row>
    <row r="153" spans="1:25" s="51" customFormat="1" ht="11.25" customHeight="1" x14ac:dyDescent="0.15">
      <c r="A153" s="188" t="s">
        <v>70</v>
      </c>
      <c r="B153" s="46"/>
      <c r="C153" s="46"/>
      <c r="D153" s="46"/>
      <c r="E153" s="46"/>
      <c r="F153" s="46"/>
      <c r="G153" s="146">
        <f>'2. Collected Data'!G153*'2. Collected Data'!AA153</f>
        <v>86068.099999999991</v>
      </c>
      <c r="H153" s="45">
        <f>'2. Collected Data'!I153/'3. Calculated Stats'!$G153*1000</f>
        <v>6.4948569795313249</v>
      </c>
      <c r="I153" s="45">
        <f>'2. Collected Data'!J153/'3. Calculated Stats'!$G153*1000</f>
        <v>1.3012951372227344</v>
      </c>
      <c r="J153" s="45">
        <f>'2. Collected Data'!K153/'3. Calculated Stats'!$G153*1000</f>
        <v>0</v>
      </c>
      <c r="K153" s="66">
        <f>('2. Collected Data'!Y153+'2. Collected Data'!Z153)/G153*1000</f>
        <v>38.155832416423742</v>
      </c>
      <c r="L153" s="73">
        <f>IF(SUM('2. Collected Data'!Y153:Z153)&gt;0,(ROUND('2. Collected Data'!Y153/SUM('2. Collected Data'!Y153:Z153),2)),"")</f>
        <v>1</v>
      </c>
      <c r="M153" s="73">
        <f>IF(SUM('2. Collected Data'!Y153:Z153)&gt;0,1-L153,"")</f>
        <v>0</v>
      </c>
      <c r="N153" s="66">
        <f>IF('2. Collected Data'!AD153&gt;0,'2. Collected Data'!AE153/'2. Collected Data'!AD153,"")</f>
        <v>730.76923076923072</v>
      </c>
      <c r="O153" s="66">
        <f>IF('2. Collected Data'!AF153&gt;0,'2. Collected Data'!AG153/'2. Collected Data'!AF153,"")</f>
        <v>3520</v>
      </c>
      <c r="P153" s="66">
        <f>SUM('2. Collected Data'!AI153:AK153)/'2. Collected Data'!G153</f>
        <v>0.17307225325062364</v>
      </c>
      <c r="Q153" s="50" t="str">
        <f>IF(MAX('2. Collected Data'!AI153:AK153)='2. Collected Data'!AI153,"NaCl",IF(MAX('2. Collected Data'!AJ153:AK153)='2. Collected Data'!AJ153,"CaCl2","MgCl2"))</f>
        <v>NaCl</v>
      </c>
      <c r="R153" s="66">
        <f>'2. Collected Data'!AL153/'2. Collected Data'!G153</f>
        <v>6.8986070332678423E-2</v>
      </c>
      <c r="S153" s="66">
        <f>SUM('2. Collected Data'!AO153:AU153)/'2. Collected Data'!G153</f>
        <v>16.725821762069803</v>
      </c>
      <c r="T153" s="50" t="str">
        <f>IF(MAX('2. Collected Data'!AO153:AT153)='2. Collected Data'!AO153,"NaCl",IF(MAX('2. Collected Data'!AP153:AT153)='2. Collected Data'!AP153,"CaCl2",IF(MAX('2. Collected Data'!AQ153:AT153)='2. Collected Data'!AQ153,"MgCl2",IF(MAX('2. Collected Data'!AR153:AT153)='2. Collected Data'!AR153,"Potassium Acetate",IF('2. Collected Data'!AS153&gt;'2. Collected Data'!AT153,"Enhanced Brine","Ag Byproduct")))))</f>
        <v>NaCl</v>
      </c>
      <c r="U153" s="72">
        <f>IF('2. Collected Data'!BC153&gt;0,'2. Collected Data'!BC153/'2. Collected Data'!$G153,"")</f>
        <v>12.985948917194641</v>
      </c>
      <c r="V153" s="72">
        <f>IF('2. Collected Data'!BD153&gt;0,'2. Collected Data'!BD153/'2. Collected Data'!$G153,"")</f>
        <v>4.3480650786993094</v>
      </c>
      <c r="W153" s="72">
        <f>IF('2. Collected Data'!BE153&gt;0,'2. Collected Data'!BE153/'2. Collected Data'!$G153,"")</f>
        <v>19.399655621536898</v>
      </c>
      <c r="X153" s="72">
        <f>IF('2. Collected Data'!BF153&gt;0,'2. Collected Data'!BF153/'2. Collected Data'!$G153,"")</f>
        <v>36.78885847369699</v>
      </c>
      <c r="Y153" s="74">
        <f>IF(AND('2. Collected Data'!BB153&gt;0,'2. Collected Data'!BH153&gt;0),('2. Collected Data'!BH153-'2. Collected Data'!BB153)/'2. Collected Data'!BH153,"")</f>
        <v>0</v>
      </c>
    </row>
    <row r="154" spans="1:25" s="51" customFormat="1" ht="11.25" customHeight="1" x14ac:dyDescent="0.15">
      <c r="A154" s="188" t="s">
        <v>146</v>
      </c>
      <c r="B154" s="46"/>
      <c r="C154" s="46"/>
      <c r="D154" s="46"/>
      <c r="E154" s="46"/>
      <c r="F154" s="46"/>
      <c r="G154" s="146">
        <f>'2. Collected Data'!G154*'2. Collected Data'!AA154</f>
        <v>17729.66</v>
      </c>
      <c r="H154" s="45">
        <f>'2. Collected Data'!I154/'3. Calculated Stats'!$G154*1000</f>
        <v>28.708954373631531</v>
      </c>
      <c r="I154" s="45">
        <f>'2. Collected Data'!J154/'3. Calculated Stats'!$G154*1000</f>
        <v>1.4664691821501372</v>
      </c>
      <c r="J154" s="45">
        <f>'2. Collected Data'!K154/'3. Calculated Stats'!$G154*1000</f>
        <v>3.6661729553753428</v>
      </c>
      <c r="K154" s="66">
        <f>('2. Collected Data'!Y154+'2. Collected Data'!Z154)/G154*1000</f>
        <v>22.279051036511696</v>
      </c>
      <c r="L154" s="73">
        <f>IF(SUM('2. Collected Data'!Y154:Z154)&gt;0,(ROUND('2. Collected Data'!Y154/SUM('2. Collected Data'!Y154:Z154),2)),"")</f>
        <v>0.85</v>
      </c>
      <c r="M154" s="73">
        <f>IF(SUM('2. Collected Data'!Y154:Z154)&gt;0,1-L154,"")</f>
        <v>0.15000000000000002</v>
      </c>
      <c r="N154" s="66">
        <f>IF('2. Collected Data'!AD154&gt;0,'2. Collected Data'!AE154/'2. Collected Data'!AD154,"")</f>
        <v>1300</v>
      </c>
      <c r="O154" s="66">
        <f>IF('2. Collected Data'!AF154&gt;0,'2. Collected Data'!AG154/'2. Collected Data'!AF154,"")</f>
        <v>6919.0298507462685</v>
      </c>
      <c r="P154" s="66">
        <f>SUM('2. Collected Data'!AI154:AK154)/'2. Collected Data'!G154</f>
        <v>2.5025713973082393</v>
      </c>
      <c r="Q154" s="50" t="str">
        <f>IF(MAX('2. Collected Data'!AI154:AK154)='2. Collected Data'!AI154,"NaCl",IF(MAX('2. Collected Data'!AJ154:AK154)='2. Collected Data'!AJ154,"CaCl2","MgCl2"))</f>
        <v>NaCl</v>
      </c>
      <c r="R154" s="66">
        <f>'2. Collected Data'!AL154/'2. Collected Data'!G154</f>
        <v>9.4539884013568221E-2</v>
      </c>
      <c r="S154" s="66">
        <f>SUM('2. Collected Data'!AO154:AU154)/'2. Collected Data'!G154</f>
        <v>77.741875478717589</v>
      </c>
      <c r="T154" s="50" t="str">
        <f>IF(MAX('2. Collected Data'!AO154:AT154)='2. Collected Data'!AO154,"NaCl",IF(MAX('2. Collected Data'!AP154:AT154)='2. Collected Data'!AP154,"CaCl2",IF(MAX('2. Collected Data'!AQ154:AT154)='2. Collected Data'!AQ154,"MgCl2",IF(MAX('2. Collected Data'!AR154:AT154)='2. Collected Data'!AR154,"Potassium Acetate",IF('2. Collected Data'!AS154&gt;'2. Collected Data'!AT154,"Enhanced Brine","Ag Byproduct")))))</f>
        <v>NaCl</v>
      </c>
      <c r="U154" s="72">
        <f>IF('2. Collected Data'!BC154&gt;0,'2. Collected Data'!BC154/'2. Collected Data'!$G154,"")</f>
        <v>165.42176386913229</v>
      </c>
      <c r="V154" s="72">
        <f>IF('2. Collected Data'!BD154&gt;0,'2. Collected Data'!BD154/'2. Collected Data'!$G154,"")</f>
        <v>401.66911040595249</v>
      </c>
      <c r="W154" s="72">
        <f>IF('2. Collected Data'!BE154&gt;0,'2. Collected Data'!BE154/'2. Collected Data'!$G154,"")</f>
        <v>242.84784987416566</v>
      </c>
      <c r="X154" s="72">
        <f>IF('2. Collected Data'!BF154&gt;0,'2. Collected Data'!BF154/'2. Collected Data'!$G154,"")</f>
        <v>830.22475106685636</v>
      </c>
      <c r="Y154" s="74">
        <f>IF(AND('2. Collected Data'!BB154&gt;0,'2. Collected Data'!BH154&gt;0),('2. Collected Data'!BH154-'2. Collected Data'!BB154)/'2. Collected Data'!BH154,"")</f>
        <v>-3.0298507462686586E-2</v>
      </c>
    </row>
    <row r="155" spans="1:25" s="51" customFormat="1" ht="11.25" customHeight="1" x14ac:dyDescent="0.15">
      <c r="A155" s="188" t="s">
        <v>158</v>
      </c>
      <c r="B155" s="46"/>
      <c r="C155" s="46"/>
      <c r="D155" s="46"/>
      <c r="E155" s="46"/>
      <c r="F155" s="46"/>
      <c r="G155" s="146">
        <f>'2. Collected Data'!G155*'2. Collected Data'!AA155</f>
        <v>37285.379999999997</v>
      </c>
      <c r="H155" s="45">
        <f>'2. Collected Data'!I155/'3. Calculated Stats'!$G155*1000</f>
        <v>21.804793192398737</v>
      </c>
      <c r="I155" s="45">
        <f>'2. Collected Data'!J155/'3. Calculated Stats'!$G155*1000</f>
        <v>1.877411467980211</v>
      </c>
      <c r="J155" s="45">
        <f>'2. Collected Data'!K155/'3. Calculated Stats'!$G155*1000</f>
        <v>0</v>
      </c>
      <c r="K155" s="66">
        <f>('2. Collected Data'!Y155+'2. Collected Data'!Z155)/G155*1000</f>
        <v>42.912262125261968</v>
      </c>
      <c r="L155" s="73">
        <f>IF(SUM('2. Collected Data'!Y155:Z155)&gt;0,(ROUND('2. Collected Data'!Y155/SUM('2. Collected Data'!Y155:Z155),2)),"")</f>
        <v>1</v>
      </c>
      <c r="M155" s="73">
        <f>IF(SUM('2. Collected Data'!Y155:Z155)&gt;0,1-L155,"")</f>
        <v>0</v>
      </c>
      <c r="N155" s="66">
        <f>IF('2. Collected Data'!AD155&gt;0,'2. Collected Data'!AE155/'2. Collected Data'!AD155,"")</f>
        <v>1859.5882352941176</v>
      </c>
      <c r="O155" s="66">
        <f>IF('2. Collected Data'!AF155&gt;0,'2. Collected Data'!AG155/'2. Collected Data'!AF155,"")</f>
        <v>17123.97</v>
      </c>
      <c r="P155" s="66">
        <f>SUM('2. Collected Data'!AI155:AK155)/'2. Collected Data'!G155</f>
        <v>24.201104561627105</v>
      </c>
      <c r="Q155" s="50" t="str">
        <f>IF(MAX('2. Collected Data'!AI155:AK155)='2. Collected Data'!AI155,"NaCl",IF(MAX('2. Collected Data'!AJ155:AK155)='2. Collected Data'!AJ155,"CaCl2","MgCl2"))</f>
        <v>NaCl</v>
      </c>
      <c r="R155" s="66">
        <f>'2. Collected Data'!AL155/'2. Collected Data'!G155</f>
        <v>0</v>
      </c>
      <c r="S155" s="66">
        <f>SUM('2. Collected Data'!AO155:AU155)/'2. Collected Data'!G155</f>
        <v>22.444825022569169</v>
      </c>
      <c r="T155" s="50" t="str">
        <f>IF(MAX('2. Collected Data'!AO155:AT155)='2. Collected Data'!AO155,"NaCl",IF(MAX('2. Collected Data'!AP155:AT155)='2. Collected Data'!AP155,"CaCl2",IF(MAX('2. Collected Data'!AQ155:AT155)='2. Collected Data'!AQ155,"MgCl2",IF(MAX('2. Collected Data'!AR155:AT155)='2. Collected Data'!AR155,"Potassium Acetate",IF('2. Collected Data'!AS155&gt;'2. Collected Data'!AT155,"Enhanced Brine","Ag Byproduct")))))</f>
        <v>NaCl</v>
      </c>
      <c r="U155" s="72">
        <f>IF('2. Collected Data'!BC155&gt;0,'2. Collected Data'!BC155/'2. Collected Data'!$G155,"")</f>
        <v>165.05559980882586</v>
      </c>
      <c r="V155" s="72">
        <f>IF('2. Collected Data'!BD155&gt;0,'2. Collected Data'!BD155/'2. Collected Data'!$G155,"")</f>
        <v>75.901890499707932</v>
      </c>
      <c r="W155" s="72">
        <f>IF('2. Collected Data'!BE155&gt;0,'2. Collected Data'!BE155/'2. Collected Data'!$G155,"")</f>
        <v>272.79122192130001</v>
      </c>
      <c r="X155" s="72">
        <f>IF('2. Collected Data'!BF155&gt;0,'2. Collected Data'!BF155/'2. Collected Data'!$G155,"")</f>
        <v>513.74871222983381</v>
      </c>
      <c r="Y155" s="74">
        <f>IF(AND('2. Collected Data'!BB155&gt;0,'2. Collected Data'!BH155&gt;0),('2. Collected Data'!BH155-'2. Collected Data'!BB155)/'2. Collected Data'!BH155,"")</f>
        <v>0</v>
      </c>
    </row>
    <row r="156" spans="1:25" s="51" customFormat="1" ht="11.25" customHeight="1" x14ac:dyDescent="0.15">
      <c r="A156" s="188" t="s">
        <v>358</v>
      </c>
      <c r="B156" s="46"/>
      <c r="C156" s="46"/>
      <c r="D156" s="46"/>
      <c r="E156" s="46"/>
      <c r="F156" s="46"/>
      <c r="G156" s="146">
        <f>'2. Collected Data'!G156*'2. Collected Data'!AA156</f>
        <v>178200</v>
      </c>
      <c r="H156" s="45">
        <f>'2. Collected Data'!I156/'3. Calculated Stats'!$G156*1000</f>
        <v>10.31986531986532</v>
      </c>
      <c r="I156" s="45">
        <f>'2. Collected Data'!J156/'3. Calculated Stats'!$G156*1000</f>
        <v>2.4074074074074074</v>
      </c>
      <c r="J156" s="45">
        <f>'2. Collected Data'!K156/'3. Calculated Stats'!$G156*1000</f>
        <v>3.9281705948372617E-2</v>
      </c>
      <c r="K156" s="66">
        <f>('2. Collected Data'!Y156+'2. Collected Data'!Z156)/G156*1000</f>
        <v>14.029180695847362</v>
      </c>
      <c r="L156" s="73">
        <f>IF(SUM('2. Collected Data'!Y156:Z156)&gt;0,(ROUND('2. Collected Data'!Y156/SUM('2. Collected Data'!Y156:Z156),2)),"")</f>
        <v>1</v>
      </c>
      <c r="M156" s="73">
        <f>IF(SUM('2. Collected Data'!Y156:Z156)&gt;0,1-L156,"")</f>
        <v>0</v>
      </c>
      <c r="N156" s="66">
        <f>IF('2. Collected Data'!AD156&gt;0,'2. Collected Data'!AE156/'2. Collected Data'!AD156,"")</f>
        <v>500</v>
      </c>
      <c r="O156" s="66">
        <f>IF('2. Collected Data'!AF156&gt;0,'2. Collected Data'!AG156/'2. Collected Data'!AF156,"")</f>
        <v>5000</v>
      </c>
      <c r="P156" s="66">
        <f>SUM('2. Collected Data'!AI156:AK156)/'2. Collected Data'!G156</f>
        <v>4.8580808080808079E-2</v>
      </c>
      <c r="Q156" s="50" t="str">
        <f>IF(MAX('2. Collected Data'!AI156:AK156)='2. Collected Data'!AI156,"NaCl",IF(MAX('2. Collected Data'!AJ156:AK156)='2. Collected Data'!AJ156,"CaCl2","MgCl2"))</f>
        <v>NaCl</v>
      </c>
      <c r="R156" s="66">
        <f>'2. Collected Data'!AL156/'2. Collected Data'!G156</f>
        <v>0</v>
      </c>
      <c r="S156" s="66">
        <f>SUM('2. Collected Data'!AO156:AU156)/'2. Collected Data'!G156</f>
        <v>30.683010101010101</v>
      </c>
      <c r="T156" s="50" t="str">
        <f>IF(MAX('2. Collected Data'!AO156:AT156)='2. Collected Data'!AO156,"NaCl",IF(MAX('2. Collected Data'!AP156:AT156)='2. Collected Data'!AP156,"CaCl2",IF(MAX('2. Collected Data'!AQ156:AT156)='2. Collected Data'!AQ156,"MgCl2",IF(MAX('2. Collected Data'!AR156:AT156)='2. Collected Data'!AR156,"Potassium Acetate",IF('2. Collected Data'!AS156&gt;'2. Collected Data'!AT156,"Enhanced Brine","Ag Byproduct")))))</f>
        <v>NaCl</v>
      </c>
      <c r="U156" s="72" t="str">
        <f>IF('2. Collected Data'!BC156&gt;0,'2. Collected Data'!BC156/'2. Collected Data'!$G156,"")</f>
        <v/>
      </c>
      <c r="V156" s="72" t="str">
        <f>IF('2. Collected Data'!BD156&gt;0,'2. Collected Data'!BD156/'2. Collected Data'!$G156,"")</f>
        <v/>
      </c>
      <c r="W156" s="72" t="str">
        <f>IF('2. Collected Data'!BE156&gt;0,'2. Collected Data'!BE156/'2. Collected Data'!$G156,"")</f>
        <v/>
      </c>
      <c r="X156" s="72">
        <f>IF('2. Collected Data'!BF156&gt;0,'2. Collected Data'!BF156/'2. Collected Data'!$G156,"")</f>
        <v>31.119333333333334</v>
      </c>
      <c r="Y156" s="74">
        <f>IF(AND('2. Collected Data'!BB156&gt;0,'2. Collected Data'!BH156&gt;0),('2. Collected Data'!BH156-'2. Collected Data'!BB156)/'2. Collected Data'!BH156,"")</f>
        <v>0</v>
      </c>
    </row>
    <row r="157" spans="1:25" s="51" customFormat="1" ht="11.25" customHeight="1" x14ac:dyDescent="0.15">
      <c r="A157" s="188" t="s">
        <v>359</v>
      </c>
      <c r="B157" s="46"/>
      <c r="C157" s="46"/>
      <c r="D157" s="46"/>
      <c r="E157" s="46"/>
      <c r="F157" s="46"/>
      <c r="G157" s="146">
        <f>'2. Collected Data'!G157*'2. Collected Data'!AA157</f>
        <v>23500</v>
      </c>
      <c r="H157" s="45">
        <f>'2. Collected Data'!I157/'3. Calculated Stats'!$G157*1000</f>
        <v>23.957446808510639</v>
      </c>
      <c r="I157" s="45">
        <f>'2. Collected Data'!J157/'3. Calculated Stats'!$G157*1000</f>
        <v>2.1702127659574466</v>
      </c>
      <c r="J157" s="45">
        <f>'2. Collected Data'!K157/'3. Calculated Stats'!$G157*1000</f>
        <v>0.76595744680851063</v>
      </c>
      <c r="K157" s="66">
        <f>('2. Collected Data'!Y157+'2. Collected Data'!Z157)/G157*1000</f>
        <v>30.638297872340424</v>
      </c>
      <c r="L157" s="73">
        <f>IF(SUM('2. Collected Data'!Y157:Z157)&gt;0,(ROUND('2. Collected Data'!Y157/SUM('2. Collected Data'!Y157:Z157),2)),"")</f>
        <v>0.89</v>
      </c>
      <c r="M157" s="73">
        <f>IF(SUM('2. Collected Data'!Y157:Z157)&gt;0,1-L157,"")</f>
        <v>0.10999999999999999</v>
      </c>
      <c r="N157" s="66">
        <f>IF('2. Collected Data'!AD157&gt;0,'2. Collected Data'!AE157/'2. Collected Data'!AD157,"")</f>
        <v>1687.5</v>
      </c>
      <c r="O157" s="66">
        <f>IF('2. Collected Data'!AF157&gt;0,'2. Collected Data'!AG157/'2. Collected Data'!AF157,"")</f>
        <v>15000</v>
      </c>
      <c r="P157" s="66">
        <f>SUM('2. Collected Data'!AI157:AK157)/'2. Collected Data'!G157</f>
        <v>3.7123829787234044</v>
      </c>
      <c r="Q157" s="50" t="str">
        <f>IF(MAX('2. Collected Data'!AI157:AK157)='2. Collected Data'!AI157,"NaCl",IF(MAX('2. Collected Data'!AJ157:AK157)='2. Collected Data'!AJ157,"CaCl2","MgCl2"))</f>
        <v>NaCl</v>
      </c>
      <c r="R157" s="66">
        <f>'2. Collected Data'!AL157/'2. Collected Data'!G157</f>
        <v>0.81851063829787229</v>
      </c>
      <c r="S157" s="66">
        <f>SUM('2. Collected Data'!AO157:AU157)/'2. Collected Data'!G157</f>
        <v>9.2271914893617026</v>
      </c>
      <c r="T157" s="50" t="str">
        <f>IF(MAX('2. Collected Data'!AO157:AT157)='2. Collected Data'!AO157,"NaCl",IF(MAX('2. Collected Data'!AP157:AT157)='2. Collected Data'!AP157,"CaCl2",IF(MAX('2. Collected Data'!AQ157:AT157)='2. Collected Data'!AQ157,"MgCl2",IF(MAX('2. Collected Data'!AR157:AT157)='2. Collected Data'!AR157,"Potassium Acetate",IF('2. Collected Data'!AS157&gt;'2. Collected Data'!AT157,"Enhanced Brine","Ag Byproduct")))))</f>
        <v>MgCl2</v>
      </c>
      <c r="U157" s="72">
        <f>IF('2. Collected Data'!BC157&gt;0,'2. Collected Data'!BC157/'2. Collected Data'!$G157,"")</f>
        <v>329.53868085106382</v>
      </c>
      <c r="V157" s="72">
        <f>IF('2. Collected Data'!BD157&gt;0,'2. Collected Data'!BD157/'2. Collected Data'!$G157,"")</f>
        <v>324.47868085106381</v>
      </c>
      <c r="W157" s="72">
        <f>IF('2. Collected Data'!BE157&gt;0,'2. Collected Data'!BE157/'2. Collected Data'!$G157,"")</f>
        <v>338.71944680851061</v>
      </c>
      <c r="X157" s="72">
        <f>IF('2. Collected Data'!BF157&gt;0,'2. Collected Data'!BF157/'2. Collected Data'!$G157,"")</f>
        <v>992.73689361702122</v>
      </c>
      <c r="Y157" s="74">
        <f>IF(AND('2. Collected Data'!BB157&gt;0,'2. Collected Data'!BH157&gt;0),('2. Collected Data'!BH157-'2. Collected Data'!BB157)/'2. Collected Data'!BH157,"")</f>
        <v>0</v>
      </c>
    </row>
    <row r="158" spans="1:25" s="51" customFormat="1" ht="11.25" customHeight="1" x14ac:dyDescent="0.15">
      <c r="A158" s="188" t="s">
        <v>147</v>
      </c>
      <c r="B158" s="46"/>
      <c r="C158" s="46"/>
      <c r="D158" s="46"/>
      <c r="E158" s="46"/>
      <c r="F158" s="46"/>
      <c r="G158" s="146">
        <f>'2. Collected Data'!G158*'2. Collected Data'!AA158</f>
        <v>6445.89</v>
      </c>
      <c r="H158" s="45">
        <f>'2. Collected Data'!I158/'3. Calculated Stats'!$G158*1000</f>
        <v>42.662844075837469</v>
      </c>
      <c r="I158" s="45">
        <f>'2. Collected Data'!J158/'3. Calculated Stats'!$G158*1000</f>
        <v>1.2411009185698172</v>
      </c>
      <c r="J158" s="45">
        <f>'2. Collected Data'!K158/'3. Calculated Stats'!$G158*1000</f>
        <v>0</v>
      </c>
      <c r="K158" s="66">
        <f>('2. Collected Data'!Y158+'2. Collected Data'!Z158)/G158*1000</f>
        <v>50.419724816898828</v>
      </c>
      <c r="L158" s="73">
        <f>IF(SUM('2. Collected Data'!Y158:Z158)&gt;0,(ROUND('2. Collected Data'!Y158/SUM('2. Collected Data'!Y158:Z158),2)),"")</f>
        <v>0.92</v>
      </c>
      <c r="M158" s="73">
        <f>IF(SUM('2. Collected Data'!Y158:Z158)&gt;0,1-L158,"")</f>
        <v>7.999999999999996E-2</v>
      </c>
      <c r="N158" s="66">
        <f>IF('2. Collected Data'!AD158&gt;0,'2. Collected Data'!AE158/'2. Collected Data'!AD158,"")</f>
        <v>2000</v>
      </c>
      <c r="O158" s="66">
        <f>IF('2. Collected Data'!AF158&gt;0,'2. Collected Data'!AG158/'2. Collected Data'!AF158,"")</f>
        <v>2857.1428571428573</v>
      </c>
      <c r="P158" s="66">
        <f>SUM('2. Collected Data'!AI158:AK158)/'2. Collected Data'!G158</f>
        <v>10.262786054369528</v>
      </c>
      <c r="Q158" s="50" t="str">
        <f>IF(MAX('2. Collected Data'!AI158:AK158)='2. Collected Data'!AI158,"NaCl",IF(MAX('2. Collected Data'!AJ158:AK158)='2. Collected Data'!AJ158,"CaCl2","MgCl2"))</f>
        <v>NaCl</v>
      </c>
      <c r="R158" s="66">
        <f>'2. Collected Data'!AL158/'2. Collected Data'!G158</f>
        <v>0.38335125172784518</v>
      </c>
      <c r="S158" s="66">
        <f>SUM('2. Collected Data'!AO158:AU158)/'2. Collected Data'!G158</f>
        <v>252.4251267086469</v>
      </c>
      <c r="T158" s="50" t="str">
        <f>IF(MAX('2. Collected Data'!AO158:AT158)='2. Collected Data'!AO158,"NaCl",IF(MAX('2. Collected Data'!AP158:AT158)='2. Collected Data'!AP158,"CaCl2",IF(MAX('2. Collected Data'!AQ158:AT158)='2. Collected Data'!AQ158,"MgCl2",IF(MAX('2. Collected Data'!AR158:AT158)='2. Collected Data'!AR158,"Potassium Acetate",IF('2. Collected Data'!AS158&gt;'2. Collected Data'!AT158,"Enhanced Brine","Ag Byproduct")))))</f>
        <v>NaCl</v>
      </c>
      <c r="U158" s="72">
        <f>IF('2. Collected Data'!BC158&gt;0,'2. Collected Data'!BC158/'2. Collected Data'!$G158,"")</f>
        <v>1145.5522961142681</v>
      </c>
      <c r="V158" s="72">
        <f>IF('2. Collected Data'!BD158&gt;0,'2. Collected Data'!BD158/'2. Collected Data'!$G158,"")</f>
        <v>1316.4962371371525</v>
      </c>
      <c r="W158" s="72">
        <f>IF('2. Collected Data'!BE158&gt;0,'2. Collected Data'!BE158/'2. Collected Data'!$G158,"")</f>
        <v>848.62187068038702</v>
      </c>
      <c r="X158" s="72">
        <f>IF('2. Collected Data'!BF158&gt;0,'2. Collected Data'!BF158/'2. Collected Data'!$G158,"")</f>
        <v>3310.6705575180463</v>
      </c>
      <c r="Y158" s="74">
        <f>IF(AND('2. Collected Data'!BB158&gt;0,'2. Collected Data'!BH158&gt;0),('2. Collected Data'!BH158-'2. Collected Data'!BB158)/'2. Collected Data'!BH158,"")</f>
        <v>-1.7820512820512828E-2</v>
      </c>
    </row>
    <row r="159" spans="1:25" s="51" customFormat="1" ht="11.25" customHeight="1" x14ac:dyDescent="0.15">
      <c r="A159" s="188" t="s">
        <v>360</v>
      </c>
      <c r="B159" s="46"/>
      <c r="C159" s="46"/>
      <c r="D159" s="46"/>
      <c r="E159" s="46"/>
      <c r="F159" s="46"/>
      <c r="G159" s="146">
        <f>'2. Collected Data'!G159*'2. Collected Data'!AA159</f>
        <v>3810</v>
      </c>
      <c r="H159" s="45">
        <f>'2. Collected Data'!I159/'3. Calculated Stats'!$G159*1000</f>
        <v>457.21784776902888</v>
      </c>
      <c r="I159" s="45">
        <f>'2. Collected Data'!J159/'3. Calculated Stats'!$G159*1000</f>
        <v>73.228346456692918</v>
      </c>
      <c r="J159" s="45">
        <f>'2. Collected Data'!K159/'3. Calculated Stats'!$G159*1000</f>
        <v>11.811023622047244</v>
      </c>
      <c r="K159" s="66">
        <f>('2. Collected Data'!Y159+'2. Collected Data'!Z159)/G159*1000</f>
        <v>1034.1207349081365</v>
      </c>
      <c r="L159" s="73">
        <f>IF(SUM('2. Collected Data'!Y159:Z159)&gt;0,(ROUND('2. Collected Data'!Y159/SUM('2. Collected Data'!Y159:Z159),2)),"")</f>
        <v>0.96</v>
      </c>
      <c r="M159" s="73">
        <f>IF(SUM('2. Collected Data'!Y159:Z159)&gt;0,1-L159,"")</f>
        <v>4.0000000000000036E-2</v>
      </c>
      <c r="N159" s="66">
        <f>IF('2. Collected Data'!AD159&gt;0,'2. Collected Data'!AE159/'2. Collected Data'!AD159,"")</f>
        <v>1811.1111111111111</v>
      </c>
      <c r="O159" s="66">
        <f>IF('2. Collected Data'!AF159&gt;0,'2. Collected Data'!AG159/'2. Collected Data'!AF159,"")</f>
        <v>10878.389261744966</v>
      </c>
      <c r="P159" s="66">
        <f>SUM('2. Collected Data'!AI159:AK159)/'2. Collected Data'!G159</f>
        <v>8.8836850393700786</v>
      </c>
      <c r="Q159" s="50" t="str">
        <f>IF(MAX('2. Collected Data'!AI159:AK159)='2. Collected Data'!AI159,"NaCl",IF(MAX('2. Collected Data'!AJ159:AK159)='2. Collected Data'!AJ159,"CaCl2","MgCl2"))</f>
        <v>NaCl</v>
      </c>
      <c r="R159" s="66">
        <f>'2. Collected Data'!AL159/'2. Collected Data'!G159</f>
        <v>1.0144566929133858</v>
      </c>
      <c r="S159" s="66">
        <f>SUM('2. Collected Data'!AO159:AU159)/'2. Collected Data'!G159</f>
        <v>34.516685039370081</v>
      </c>
      <c r="T159" s="50" t="str">
        <f>IF(MAX('2. Collected Data'!AO159:AT159)='2. Collected Data'!AO159,"NaCl",IF(MAX('2. Collected Data'!AP159:AT159)='2. Collected Data'!AP159,"CaCl2",IF(MAX('2. Collected Data'!AQ159:AT159)='2. Collected Data'!AQ159,"MgCl2",IF(MAX('2. Collected Data'!AR159:AT159)='2. Collected Data'!AR159,"Potassium Acetate",IF('2. Collected Data'!AS159&gt;'2. Collected Data'!AT159,"Enhanced Brine","Ag Byproduct")))))</f>
        <v>NaCl</v>
      </c>
      <c r="U159" s="72">
        <f>IF('2. Collected Data'!BC159&gt;0,'2. Collected Data'!BC159/'2. Collected Data'!$G159,"")</f>
        <v>212.5984251968504</v>
      </c>
      <c r="V159" s="72">
        <f>IF('2. Collected Data'!BD159&gt;0,'2. Collected Data'!BD159/'2. Collected Data'!$G159,"")</f>
        <v>1811.0236220472441</v>
      </c>
      <c r="W159" s="72">
        <f>IF('2. Collected Data'!BE159&gt;0,'2. Collected Data'!BE159/'2. Collected Data'!$G159,"")</f>
        <v>212.5984251968504</v>
      </c>
      <c r="X159" s="72">
        <f>IF('2. Collected Data'!BF159&gt;0,'2. Collected Data'!BF159/'2. Collected Data'!$G159,"")</f>
        <v>2236.2204724409448</v>
      </c>
      <c r="Y159" s="74">
        <f>IF(AND('2. Collected Data'!BB159&gt;0,'2. Collected Data'!BH159&gt;0),('2. Collected Data'!BH159-'2. Collected Data'!BB159)/'2. Collected Data'!BH159,"")</f>
        <v>-1.5022533800701622E-3</v>
      </c>
    </row>
    <row r="160" spans="1:25" s="51" customFormat="1" ht="11.25" customHeight="1" x14ac:dyDescent="0.15">
      <c r="A160" s="188" t="s">
        <v>148</v>
      </c>
      <c r="B160" s="46"/>
      <c r="C160" s="46"/>
      <c r="D160" s="46"/>
      <c r="E160" s="46"/>
      <c r="F160" s="46"/>
      <c r="G160" s="146">
        <f>'2. Collected Data'!G160*'2. Collected Data'!AA160</f>
        <v>18600</v>
      </c>
      <c r="H160" s="45">
        <f>'2. Collected Data'!I160/'3. Calculated Stats'!$G160*1000</f>
        <v>26.881720430107528</v>
      </c>
      <c r="I160" s="45">
        <f>'2. Collected Data'!J160/'3. Calculated Stats'!$G160*1000</f>
        <v>1.881720430107527</v>
      </c>
      <c r="J160" s="45">
        <f>'2. Collected Data'!K160/'3. Calculated Stats'!$G160*1000</f>
        <v>1.075268817204301</v>
      </c>
      <c r="K160" s="66">
        <f>('2. Collected Data'!Y160+'2. Collected Data'!Z160)/G160*1000</f>
        <v>68.602150537634415</v>
      </c>
      <c r="L160" s="73">
        <f>IF(SUM('2. Collected Data'!Y160:Z160)&gt;0,(ROUND('2. Collected Data'!Y160/SUM('2. Collected Data'!Y160:Z160),2)),"")</f>
        <v>0.87</v>
      </c>
      <c r="M160" s="73">
        <f>IF(SUM('2. Collected Data'!Y160:Z160)&gt;0,1-L160,"")</f>
        <v>0.13</v>
      </c>
      <c r="N160" s="66">
        <f>IF('2. Collected Data'!AD160&gt;0,'2. Collected Data'!AE160/'2. Collected Data'!AD160,"")</f>
        <v>388.48920863309354</v>
      </c>
      <c r="O160" s="66">
        <f>IF('2. Collected Data'!AF160&gt;0,'2. Collected Data'!AG160/'2. Collected Data'!AF160,"")</f>
        <v>8661.4173228346463</v>
      </c>
      <c r="P160" s="66">
        <f>SUM('2. Collected Data'!AI160:AK160)/'2. Collected Data'!G160</f>
        <v>3.4142473118279568</v>
      </c>
      <c r="Q160" s="50" t="str">
        <f>IF(MAX('2. Collected Data'!AI160:AK160)='2. Collected Data'!AI160,"NaCl",IF(MAX('2. Collected Data'!AJ160:AK160)='2. Collected Data'!AJ160,"CaCl2","MgCl2"))</f>
        <v>NaCl</v>
      </c>
      <c r="R160" s="66">
        <f>'2. Collected Data'!AL160/'2. Collected Data'!G160</f>
        <v>2.0495698924731185</v>
      </c>
      <c r="S160" s="66">
        <f>SUM('2. Collected Data'!AO160:AU160)/'2. Collected Data'!G160</f>
        <v>91.704999999999998</v>
      </c>
      <c r="T160" s="50" t="str">
        <f>IF(MAX('2. Collected Data'!AO160:AT160)='2. Collected Data'!AO160,"NaCl",IF(MAX('2. Collected Data'!AP160:AT160)='2. Collected Data'!AP160,"CaCl2",IF(MAX('2. Collected Data'!AQ160:AT160)='2. Collected Data'!AQ160,"MgCl2",IF(MAX('2. Collected Data'!AR160:AT160)='2. Collected Data'!AR160,"Potassium Acetate",IF('2. Collected Data'!AS160&gt;'2. Collected Data'!AT160,"Enhanced Brine","Ag Byproduct")))))</f>
        <v>CaCl2</v>
      </c>
      <c r="U160" s="72">
        <f>IF('2. Collected Data'!BC160&gt;0,'2. Collected Data'!BC160/'2. Collected Data'!$G160,"")</f>
        <v>830.3570430107527</v>
      </c>
      <c r="V160" s="72">
        <f>IF('2. Collected Data'!BD160&gt;0,'2. Collected Data'!BD160/'2. Collected Data'!$G160,"")</f>
        <v>685.87177419354839</v>
      </c>
      <c r="W160" s="72">
        <f>IF('2. Collected Data'!BE160&gt;0,'2. Collected Data'!BE160/'2. Collected Data'!$G160,"")</f>
        <v>621.47322580645164</v>
      </c>
      <c r="X160" s="72">
        <f>IF('2. Collected Data'!BF160&gt;0,'2. Collected Data'!BF160/'2. Collected Data'!$G160,"")</f>
        <v>2246.1277956989247</v>
      </c>
      <c r="Y160" s="74">
        <f>IF(AND('2. Collected Data'!BB160&gt;0,'2. Collected Data'!BH160&gt;0),('2. Collected Data'!BH160-'2. Collected Data'!BB160)/'2. Collected Data'!BH160,"")</f>
        <v>0</v>
      </c>
    </row>
    <row r="161" spans="1:25" s="51" customFormat="1" ht="11.25" customHeight="1" x14ac:dyDescent="0.15">
      <c r="A161" s="188" t="s">
        <v>149</v>
      </c>
      <c r="B161" s="46"/>
      <c r="C161" s="46"/>
      <c r="D161" s="46"/>
      <c r="E161" s="46"/>
      <c r="F161" s="46"/>
      <c r="G161" s="146">
        <f>'2. Collected Data'!G161*'2. Collected Data'!AA161</f>
        <v>75000</v>
      </c>
      <c r="H161" s="45">
        <f>'2. Collected Data'!I161/'3. Calculated Stats'!$G161*1000</f>
        <v>18.28</v>
      </c>
      <c r="I161" s="45">
        <f>'2. Collected Data'!J161/'3. Calculated Stats'!$G161*1000</f>
        <v>3.28</v>
      </c>
      <c r="J161" s="45">
        <f>'2. Collected Data'!K161/'3. Calculated Stats'!$G161*1000</f>
        <v>0.38666666666666666</v>
      </c>
      <c r="K161" s="66">
        <f>('2. Collected Data'!Y161+'2. Collected Data'!Z161)/G161*1000</f>
        <v>61.666666666666671</v>
      </c>
      <c r="L161" s="73">
        <f>IF(SUM('2. Collected Data'!Y161:Z161)&gt;0,(ROUND('2. Collected Data'!Y161/SUM('2. Collected Data'!Y161:Z161),2)),"")</f>
        <v>0.97</v>
      </c>
      <c r="M161" s="73">
        <f>IF(SUM('2. Collected Data'!Y161:Z161)&gt;0,1-L161,"")</f>
        <v>3.0000000000000027E-2</v>
      </c>
      <c r="N161" s="66">
        <f>IF('2. Collected Data'!AD161&gt;0,'2. Collected Data'!AE161/'2. Collected Data'!AD161,"")</f>
        <v>1120.253164556962</v>
      </c>
      <c r="O161" s="66">
        <f>IF('2. Collected Data'!AF161&gt;0,'2. Collected Data'!AG161/'2. Collected Data'!AF161,"")</f>
        <v>8661.2612612612611</v>
      </c>
      <c r="P161" s="66">
        <f>SUM('2. Collected Data'!AI161:AK161)/'2. Collected Data'!G161</f>
        <v>2.6660533333333332</v>
      </c>
      <c r="Q161" s="50" t="str">
        <f>IF(MAX('2. Collected Data'!AI161:AK161)='2. Collected Data'!AI161,"NaCl",IF(MAX('2. Collected Data'!AJ161:AK161)='2. Collected Data'!AJ161,"CaCl2","MgCl2"))</f>
        <v>NaCl</v>
      </c>
      <c r="R161" s="66">
        <f>'2. Collected Data'!AL161/'2. Collected Data'!G161</f>
        <v>3.5381733333333334</v>
      </c>
      <c r="S161" s="66">
        <f>SUM('2. Collected Data'!AO161:AU161)/'2. Collected Data'!G161</f>
        <v>8.3745733333333341</v>
      </c>
      <c r="T161" s="50" t="str">
        <f>IF(MAX('2. Collected Data'!AO161:AT161)='2. Collected Data'!AO161,"NaCl",IF(MAX('2. Collected Data'!AP161:AT161)='2. Collected Data'!AP161,"CaCl2",IF(MAX('2. Collected Data'!AQ161:AT161)='2. Collected Data'!AQ161,"MgCl2",IF(MAX('2. Collected Data'!AR161:AT161)='2. Collected Data'!AR161,"Potassium Acetate",IF('2. Collected Data'!AS161&gt;'2. Collected Data'!AT161,"Enhanced Brine","Ag Byproduct")))))</f>
        <v>NaCl</v>
      </c>
      <c r="U161" s="72" t="str">
        <f>IF('2. Collected Data'!BC161&gt;0,'2. Collected Data'!BC161/'2. Collected Data'!$G161,"")</f>
        <v/>
      </c>
      <c r="V161" s="72" t="str">
        <f>IF('2. Collected Data'!BD161&gt;0,'2. Collected Data'!BD161/'2. Collected Data'!$G161,"")</f>
        <v/>
      </c>
      <c r="W161" s="72" t="str">
        <f>IF('2. Collected Data'!BE161&gt;0,'2. Collected Data'!BE161/'2. Collected Data'!$G161,"")</f>
        <v/>
      </c>
      <c r="X161" s="72">
        <f>IF('2. Collected Data'!BF161&gt;0,'2. Collected Data'!BF161/'2. Collected Data'!$G161,"")</f>
        <v>644.7826133333333</v>
      </c>
      <c r="Y161" s="74">
        <f>IF(AND('2. Collected Data'!BB161&gt;0,'2. Collected Data'!BH161&gt;0),('2. Collected Data'!BH161-'2. Collected Data'!BB161)/'2. Collected Data'!BH161,"")</f>
        <v>-0.13185714285714292</v>
      </c>
    </row>
    <row r="162" spans="1:25" s="51" customFormat="1" ht="11.25" customHeight="1" x14ac:dyDescent="0.15">
      <c r="A162" s="188" t="s">
        <v>75</v>
      </c>
      <c r="B162" s="46"/>
      <c r="C162" s="46"/>
      <c r="D162" s="46"/>
      <c r="E162" s="46"/>
      <c r="F162" s="46"/>
      <c r="G162" s="146">
        <f>'2. Collected Data'!G162*'2. Collected Data'!AA162</f>
        <v>0</v>
      </c>
      <c r="H162" s="45"/>
      <c r="I162" s="45"/>
      <c r="J162" s="45"/>
      <c r="K162" s="66"/>
      <c r="L162" s="73" t="str">
        <f>IF(SUM('2. Collected Data'!Y162:Z162)&gt;0,(ROUND('2. Collected Data'!Y162/SUM('2. Collected Data'!Y162:Z162),2)),"")</f>
        <v/>
      </c>
      <c r="M162" s="73" t="str">
        <f>IF(SUM('2. Collected Data'!Y162:Z162)&gt;0,1-L162,"")</f>
        <v/>
      </c>
      <c r="N162" s="66">
        <f>IF('2. Collected Data'!AD162&gt;0,'2. Collected Data'!AE162/'2. Collected Data'!AD162,"")</f>
        <v>1631.8509316770187</v>
      </c>
      <c r="O162" s="66">
        <f>IF('2. Collected Data'!AF162&gt;0,'2. Collected Data'!AG162/'2. Collected Data'!AF162,"")</f>
        <v>3760.79295154185</v>
      </c>
      <c r="P162" s="66">
        <f>SUM('2. Collected Data'!AI162:AK162)/'2. Collected Data'!G162</f>
        <v>11.57211622107522</v>
      </c>
      <c r="Q162" s="50" t="str">
        <f>IF(MAX('2. Collected Data'!AI162:AK162)='2. Collected Data'!AI162,"NaCl",IF(MAX('2. Collected Data'!AJ162:AK162)='2. Collected Data'!AJ162,"CaCl2","MgCl2"))</f>
        <v>NaCl</v>
      </c>
      <c r="R162" s="66">
        <f>'2. Collected Data'!AL162/'2. Collected Data'!G162</f>
        <v>0.26836977324131533</v>
      </c>
      <c r="S162" s="66">
        <f>SUM('2. Collected Data'!AO162:AU162)/'2. Collected Data'!G162</f>
        <v>116.52061706199618</v>
      </c>
      <c r="T162" s="50" t="str">
        <f>IF(MAX('2. Collected Data'!AO162:AT162)='2. Collected Data'!AO162,"NaCl",IF(MAX('2. Collected Data'!AP162:AT162)='2. Collected Data'!AP162,"CaCl2",IF(MAX('2. Collected Data'!AQ162:AT162)='2. Collected Data'!AQ162,"MgCl2",IF(MAX('2. Collected Data'!AR162:AT162)='2. Collected Data'!AR162,"Potassium Acetate",IF('2. Collected Data'!AS162&gt;'2. Collected Data'!AT162,"Enhanced Brine","Ag Byproduct")))))</f>
        <v>NaCl</v>
      </c>
      <c r="U162" s="72">
        <f>IF('2. Collected Data'!BC162&gt;0,'2. Collected Data'!BC162/'2. Collected Data'!$G162,"")</f>
        <v>582.1939627674999</v>
      </c>
      <c r="V162" s="72">
        <f>IF('2. Collected Data'!BD162&gt;0,'2. Collected Data'!BD162/'2. Collected Data'!$G162,"")</f>
        <v>602.27640201821032</v>
      </c>
      <c r="W162" s="72">
        <f>IF('2. Collected Data'!BE162&gt;0,'2. Collected Data'!BE162/'2. Collected Data'!$G162,"")</f>
        <v>902.99434553152003</v>
      </c>
      <c r="X162" s="72">
        <f>IF('2. Collected Data'!BF162&gt;0,'2. Collected Data'!BF162/'2. Collected Data'!$G162,"")</f>
        <v>2087.4647103172301</v>
      </c>
      <c r="Y162" s="74">
        <f>IF(AND('2. Collected Data'!BB162&gt;0,'2. Collected Data'!BH162&gt;0),('2. Collected Data'!BH162-'2. Collected Data'!BB162)/'2. Collected Data'!BH162,"")</f>
        <v>-3.7969159150421872E-2</v>
      </c>
    </row>
    <row r="163" spans="1:25" s="51" customFormat="1" ht="11.25" customHeight="1" x14ac:dyDescent="0.15">
      <c r="A163" s="189" t="s">
        <v>361</v>
      </c>
      <c r="B163" s="46"/>
      <c r="C163" s="46"/>
      <c r="D163" s="46"/>
      <c r="E163" s="46"/>
      <c r="F163" s="46"/>
      <c r="G163" s="146"/>
      <c r="H163" s="45"/>
      <c r="I163" s="45"/>
      <c r="J163" s="45"/>
      <c r="K163" s="66"/>
      <c r="L163" s="73"/>
      <c r="M163" s="73"/>
      <c r="N163" s="66"/>
      <c r="O163" s="66"/>
      <c r="P163" s="66"/>
      <c r="Q163" s="50"/>
      <c r="R163" s="66"/>
      <c r="S163" s="66"/>
      <c r="T163" s="50"/>
      <c r="U163" s="72"/>
      <c r="V163" s="72"/>
      <c r="W163" s="72"/>
      <c r="X163" s="72"/>
      <c r="Y163" s="74"/>
    </row>
    <row r="164" spans="1:25" s="51" customFormat="1" ht="11.25" customHeight="1" x14ac:dyDescent="0.15">
      <c r="A164" s="62"/>
      <c r="B164" s="60"/>
      <c r="C164" s="347"/>
      <c r="D164" s="347"/>
      <c r="E164" s="347"/>
      <c r="F164" s="347"/>
      <c r="G164" s="144"/>
      <c r="H164" s="63"/>
      <c r="I164" s="64"/>
      <c r="J164" s="64"/>
      <c r="K164" s="65"/>
      <c r="L164" s="65"/>
      <c r="M164" s="65"/>
      <c r="N164" s="65"/>
      <c r="O164" s="65"/>
      <c r="P164" s="65"/>
      <c r="Q164" s="84"/>
      <c r="R164" s="65"/>
      <c r="S164" s="65"/>
      <c r="T164" s="65"/>
      <c r="U164" s="65"/>
      <c r="V164" s="65"/>
      <c r="W164" s="65"/>
      <c r="X164" s="65"/>
      <c r="Y164" s="65"/>
    </row>
    <row r="166" spans="1:25" ht="15.75" hidden="1" customHeight="1" x14ac:dyDescent="0.2"/>
    <row r="167" spans="1:25" ht="15.75" hidden="1" customHeight="1" x14ac:dyDescent="0.2"/>
    <row r="168" spans="1:25" ht="15.75" hidden="1" customHeight="1" x14ac:dyDescent="0.2"/>
    <row r="169" spans="1:25" ht="15.75" hidden="1" customHeight="1" x14ac:dyDescent="0.2"/>
    <row r="170" spans="1:25" ht="15.75" hidden="1" customHeight="1" x14ac:dyDescent="0.2"/>
    <row r="171" spans="1:25" ht="15.75" hidden="1" customHeight="1" x14ac:dyDescent="0.2"/>
    <row r="172" spans="1:25" ht="15.75" hidden="1" customHeight="1" x14ac:dyDescent="0.2"/>
    <row r="173" spans="1:25" ht="15.75" hidden="1" customHeight="1" x14ac:dyDescent="0.2"/>
    <row r="174" spans="1:25" ht="15.75" hidden="1" customHeight="1" x14ac:dyDescent="0.2"/>
    <row r="175" spans="1:25" ht="15.75" hidden="1" customHeight="1" x14ac:dyDescent="0.2"/>
    <row r="176" spans="1:25" ht="15.75" hidden="1" customHeight="1" x14ac:dyDescent="0.2"/>
    <row r="177" ht="15.75" hidden="1" customHeight="1" x14ac:dyDescent="0.2"/>
    <row r="178" ht="15.75" hidden="1" customHeight="1" x14ac:dyDescent="0.2"/>
    <row r="179" ht="15.75" hidden="1" customHeight="1" x14ac:dyDescent="0.2"/>
    <row r="180" ht="15.75" hidden="1" customHeight="1" x14ac:dyDescent="0.2"/>
    <row r="181" ht="15.75" hidden="1" customHeight="1" x14ac:dyDescent="0.2"/>
    <row r="182" ht="15.75" hidden="1" customHeight="1" x14ac:dyDescent="0.2"/>
    <row r="183" ht="15.75" hidden="1" customHeight="1" x14ac:dyDescent="0.2"/>
    <row r="184" ht="15.75" hidden="1" customHeight="1" x14ac:dyDescent="0.2"/>
    <row r="185" ht="15.75" hidden="1" customHeight="1" x14ac:dyDescent="0.2"/>
    <row r="186" ht="15.75" hidden="1" customHeight="1" x14ac:dyDescent="0.2"/>
    <row r="187" ht="15.75" hidden="1" customHeight="1" x14ac:dyDescent="0.2"/>
    <row r="188" ht="15.75" hidden="1" customHeight="1" x14ac:dyDescent="0.2"/>
    <row r="189" ht="15.75" hidden="1" customHeight="1" x14ac:dyDescent="0.2"/>
    <row r="190" ht="15.75" hidden="1" customHeight="1" x14ac:dyDescent="0.2"/>
    <row r="191" ht="15.75" hidden="1" customHeight="1" x14ac:dyDescent="0.2"/>
    <row r="192" ht="15.75" hidden="1" customHeight="1" x14ac:dyDescent="0.2"/>
    <row r="193" ht="15.75" hidden="1" customHeight="1" x14ac:dyDescent="0.2"/>
    <row r="194" ht="15.75" hidden="1" customHeight="1" x14ac:dyDescent="0.2"/>
    <row r="195" ht="15.75" hidden="1" customHeight="1" x14ac:dyDescent="0.2"/>
    <row r="196" ht="15.75" hidden="1" customHeight="1" x14ac:dyDescent="0.2"/>
    <row r="197" ht="15.75" hidden="1" customHeight="1" x14ac:dyDescent="0.2"/>
    <row r="198" ht="15.75" hidden="1" customHeight="1" x14ac:dyDescent="0.2"/>
    <row r="199" ht="15.75" hidden="1" customHeight="1" x14ac:dyDescent="0.2"/>
    <row r="200" ht="15.75" hidden="1" customHeight="1" x14ac:dyDescent="0.2"/>
    <row r="201" ht="15.75" hidden="1" customHeight="1" x14ac:dyDescent="0.2"/>
    <row r="202" ht="15.75" hidden="1" customHeight="1" x14ac:dyDescent="0.2"/>
    <row r="203" ht="15.75" hidden="1" customHeight="1" x14ac:dyDescent="0.2"/>
    <row r="204" ht="15.75" hidden="1" customHeight="1" x14ac:dyDescent="0.2"/>
    <row r="205" ht="15.75" hidden="1" customHeight="1" x14ac:dyDescent="0.2"/>
    <row r="206" ht="15.75" hidden="1" customHeight="1" x14ac:dyDescent="0.2"/>
    <row r="207" ht="15.75" hidden="1" customHeight="1" x14ac:dyDescent="0.2"/>
    <row r="209" spans="1:25" s="36" customFormat="1" ht="69" customHeight="1" x14ac:dyDescent="0.25">
      <c r="A209" s="170" t="s">
        <v>646</v>
      </c>
      <c r="B209" s="94" t="s">
        <v>245</v>
      </c>
      <c r="C209" s="94"/>
      <c r="D209" s="94"/>
      <c r="E209" s="94"/>
      <c r="F209" s="94"/>
      <c r="G209" s="145" t="s">
        <v>419</v>
      </c>
      <c r="H209" s="388" t="s">
        <v>420</v>
      </c>
      <c r="I209" s="390"/>
      <c r="J209" s="395"/>
      <c r="K209" s="116" t="s">
        <v>421</v>
      </c>
      <c r="L209" s="396" t="s">
        <v>314</v>
      </c>
      <c r="M209" s="397"/>
      <c r="N209" s="396" t="s">
        <v>308</v>
      </c>
      <c r="O209" s="397"/>
      <c r="P209" s="396" t="s">
        <v>422</v>
      </c>
      <c r="Q209" s="398"/>
      <c r="R209" s="398"/>
      <c r="S209" s="398"/>
      <c r="T209" s="397"/>
      <c r="U209" s="396" t="s">
        <v>423</v>
      </c>
      <c r="V209" s="398"/>
      <c r="W209" s="398"/>
      <c r="X209" s="397"/>
      <c r="Y209" s="116" t="s">
        <v>321</v>
      </c>
    </row>
    <row r="210" spans="1:25" s="37" customFormat="1" ht="52.5" x14ac:dyDescent="0.25">
      <c r="A210" s="175" t="s">
        <v>236</v>
      </c>
      <c r="B210" s="104" t="s">
        <v>151</v>
      </c>
      <c r="C210" s="346"/>
      <c r="D210" s="346"/>
      <c r="E210" s="346"/>
      <c r="F210" s="346"/>
      <c r="G210" s="106" t="s">
        <v>418</v>
      </c>
      <c r="H210" s="106" t="s">
        <v>300</v>
      </c>
      <c r="I210" s="106" t="s">
        <v>301</v>
      </c>
      <c r="J210" s="106" t="s">
        <v>302</v>
      </c>
      <c r="K210" s="117" t="s">
        <v>303</v>
      </c>
      <c r="L210" s="117" t="s">
        <v>312</v>
      </c>
      <c r="M210" s="117" t="s">
        <v>315</v>
      </c>
      <c r="N210" s="117" t="s">
        <v>307</v>
      </c>
      <c r="O210" s="117" t="s">
        <v>309</v>
      </c>
      <c r="P210" s="117" t="s">
        <v>340</v>
      </c>
      <c r="Q210" s="117" t="s">
        <v>330</v>
      </c>
      <c r="R210" s="117" t="s">
        <v>122</v>
      </c>
      <c r="S210" s="117" t="s">
        <v>333</v>
      </c>
      <c r="T210" s="117" t="s">
        <v>332</v>
      </c>
      <c r="U210" s="117" t="s">
        <v>316</v>
      </c>
      <c r="V210" s="117" t="s">
        <v>317</v>
      </c>
      <c r="W210" s="117" t="s">
        <v>318</v>
      </c>
      <c r="X210" s="117" t="s">
        <v>319</v>
      </c>
      <c r="Y210" s="117" t="s">
        <v>320</v>
      </c>
    </row>
    <row r="211" spans="1:25" s="38" customFormat="1" ht="12.75" x14ac:dyDescent="0.25">
      <c r="A211" s="176"/>
      <c r="B211" s="113" t="s">
        <v>126</v>
      </c>
      <c r="C211" s="113"/>
      <c r="D211" s="113"/>
      <c r="E211" s="113"/>
      <c r="F211" s="113"/>
      <c r="G211" s="114" t="s">
        <v>127</v>
      </c>
      <c r="H211" s="114" t="s">
        <v>304</v>
      </c>
      <c r="I211" s="114" t="s">
        <v>304</v>
      </c>
      <c r="J211" s="114" t="s">
        <v>304</v>
      </c>
      <c r="K211" s="114" t="s">
        <v>304</v>
      </c>
      <c r="L211" s="114" t="s">
        <v>313</v>
      </c>
      <c r="M211" s="114" t="s">
        <v>313</v>
      </c>
      <c r="N211" s="114" t="s">
        <v>305</v>
      </c>
      <c r="O211" s="114" t="s">
        <v>306</v>
      </c>
      <c r="P211" s="114" t="s">
        <v>310</v>
      </c>
      <c r="Q211" s="114" t="s">
        <v>329</v>
      </c>
      <c r="R211" s="114" t="s">
        <v>310</v>
      </c>
      <c r="S211" s="114" t="s">
        <v>311</v>
      </c>
      <c r="T211" s="114" t="s">
        <v>331</v>
      </c>
      <c r="U211" s="114" t="s">
        <v>152</v>
      </c>
      <c r="V211" s="114" t="s">
        <v>152</v>
      </c>
      <c r="W211" s="114" t="s">
        <v>152</v>
      </c>
      <c r="X211" s="114" t="s">
        <v>152</v>
      </c>
      <c r="Y211" s="114" t="s">
        <v>252</v>
      </c>
    </row>
    <row r="212" spans="1:25" s="29" customFormat="1" ht="11.25" customHeight="1" x14ac:dyDescent="0.2">
      <c r="A212" s="59"/>
      <c r="B212" s="40"/>
      <c r="C212" s="40"/>
      <c r="D212" s="40"/>
      <c r="E212" s="40"/>
      <c r="F212" s="40"/>
      <c r="G212" s="143"/>
      <c r="H212" s="39"/>
      <c r="I212" s="25"/>
      <c r="J212" s="25"/>
      <c r="K212" s="61"/>
      <c r="L212" s="61"/>
      <c r="M212" s="61"/>
      <c r="N212" s="61"/>
      <c r="O212" s="61"/>
      <c r="P212" s="61"/>
      <c r="Q212" s="83"/>
      <c r="R212" s="61"/>
      <c r="S212" s="61"/>
      <c r="T212" s="61"/>
      <c r="U212" s="61"/>
      <c r="V212" s="61"/>
      <c r="W212" s="61"/>
      <c r="X212" s="61"/>
      <c r="Y212" s="61"/>
    </row>
    <row r="213" spans="1:25" s="51" customFormat="1" ht="11.25" customHeight="1" x14ac:dyDescent="0.15">
      <c r="A213" s="149" t="str">
        <f>'2. Collected Data'!A213</f>
        <v>Alabama</v>
      </c>
      <c r="B213" s="46"/>
      <c r="C213" s="46"/>
      <c r="D213" s="46"/>
      <c r="E213" s="46"/>
      <c r="F213" s="46"/>
      <c r="G213" s="146"/>
      <c r="H213" s="45"/>
      <c r="I213" s="45"/>
      <c r="J213" s="45"/>
      <c r="K213" s="66"/>
      <c r="L213" s="73"/>
      <c r="M213" s="73"/>
      <c r="N213" s="66"/>
      <c r="O213" s="66"/>
      <c r="P213" s="66"/>
      <c r="Q213" s="50"/>
      <c r="R213" s="66"/>
      <c r="S213" s="66"/>
      <c r="T213" s="50"/>
      <c r="U213" s="72"/>
      <c r="V213" s="72"/>
      <c r="W213" s="72"/>
      <c r="X213" s="72"/>
      <c r="Y213" s="74"/>
    </row>
    <row r="214" spans="1:25" s="51" customFormat="1" ht="11.25" customHeight="1" x14ac:dyDescent="0.15">
      <c r="A214" s="148" t="str">
        <f>'2. Collected Data'!A214</f>
        <v>Alaska</v>
      </c>
      <c r="B214" s="46"/>
      <c r="C214" s="46"/>
      <c r="D214" s="46"/>
      <c r="E214" s="46"/>
      <c r="F214" s="46"/>
      <c r="G214" s="146"/>
      <c r="H214" s="45"/>
      <c r="I214" s="45"/>
      <c r="J214" s="45"/>
      <c r="K214" s="66"/>
      <c r="L214" s="73"/>
      <c r="M214" s="73"/>
      <c r="N214" s="66"/>
      <c r="O214" s="66"/>
      <c r="P214" s="66"/>
      <c r="Q214" s="50"/>
      <c r="R214" s="66"/>
      <c r="S214" s="66"/>
      <c r="T214" s="50"/>
      <c r="U214" s="72"/>
      <c r="V214" s="72"/>
      <c r="W214" s="72"/>
      <c r="X214" s="72"/>
      <c r="Y214" s="74"/>
    </row>
    <row r="215" spans="1:25" s="51" customFormat="1" ht="11.25" customHeight="1" x14ac:dyDescent="0.15">
      <c r="A215" s="44" t="str">
        <f>'2. Collected Data'!A215</f>
        <v>Arizona</v>
      </c>
      <c r="B215" s="46"/>
      <c r="C215" s="46"/>
      <c r="D215" s="46"/>
      <c r="E215" s="46"/>
      <c r="F215" s="46"/>
      <c r="G215" s="146">
        <f>'2. Collected Data'!G215*'2. Collected Data'!AA215</f>
        <v>14000</v>
      </c>
      <c r="H215" s="45">
        <f>'2. Collected Data'!I215/'3. Calculated Stats'!$G215*1000</f>
        <v>14.285714285714285</v>
      </c>
      <c r="I215" s="45">
        <f>'2. Collected Data'!J215/'3. Calculated Stats'!$G215*1000</f>
        <v>0.5</v>
      </c>
      <c r="J215" s="45">
        <f>'2. Collected Data'!K215/'3. Calculated Stats'!$G215*1000</f>
        <v>0.14285714285714288</v>
      </c>
      <c r="K215" s="66">
        <f>('2. Collected Data'!Y215+'2. Collected Data'!Z215)/G215*1000</f>
        <v>29.5</v>
      </c>
      <c r="L215" s="73">
        <f>IF(SUM('2. Collected Data'!Y215:Z215)&gt;0,(ROUND('2. Collected Data'!Y215/SUM('2. Collected Data'!Y215:Z215),2)),"")</f>
        <v>0.76</v>
      </c>
      <c r="M215" s="73">
        <f>IF(SUM('2. Collected Data'!Y215:Z215)&gt;0,1-L215,"")</f>
        <v>0.24</v>
      </c>
      <c r="N215" s="66">
        <f>IF('2. Collected Data'!AD215&gt;0,'2. Collected Data'!AE215/'2. Collected Data'!AD215,"")</f>
        <v>2.5</v>
      </c>
      <c r="O215" s="66">
        <f>IF('2. Collected Data'!AF215&gt;0,'2. Collected Data'!AG215/'2. Collected Data'!AF215,"")</f>
        <v>11281.25</v>
      </c>
      <c r="P215" s="66">
        <f>SUM('2. Collected Data'!AI215:AK215)/'2. Collected Data'!G215</f>
        <v>0.9285714285714286</v>
      </c>
      <c r="Q215" s="50" t="str">
        <f>IF(MAX('2. Collected Data'!AI215:AK215)='2. Collected Data'!AI215,"NaCl",IF(MAX('2. Collected Data'!AJ215:AK215)='2. Collected Data'!AJ215,"CaCl2","MgCl2"))</f>
        <v>NaCl</v>
      </c>
      <c r="R215" s="66">
        <f>'2. Collected Data'!AL215/'2. Collected Data'!G215</f>
        <v>0</v>
      </c>
      <c r="S215" s="66">
        <f>SUM('2. Collected Data'!AO215:AU215)/'2. Collected Data'!G215</f>
        <v>6.7857142857142856</v>
      </c>
      <c r="T215" s="50" t="str">
        <f>IF(MAX('2. Collected Data'!AO215:AT215)='2. Collected Data'!AO215,"NaCl",IF(MAX('2. Collected Data'!AP215:AT215)='2. Collected Data'!AP215,"CaCl2",IF(MAX('2. Collected Data'!AQ215:AT215)='2. Collected Data'!AQ215,"MgCl2",IF(MAX('2. Collected Data'!AR215:AT215)='2. Collected Data'!AR215,"Potassium Acetate",IF('2. Collected Data'!AS215&gt;'2. Collected Data'!AT215,"Enhanced Brine","Ag Byproduct")))))</f>
        <v>MgCl2</v>
      </c>
      <c r="U215" s="72">
        <f>IF('2. Collected Data'!BC215&gt;0,'2. Collected Data'!BC215/'2. Collected Data'!$G215,"")</f>
        <v>135.71428571428572</v>
      </c>
      <c r="V215" s="72">
        <f>IF('2. Collected Data'!BD215&gt;0,'2. Collected Data'!BD215/'2. Collected Data'!$G215,"")</f>
        <v>164.28571428571428</v>
      </c>
      <c r="W215" s="72">
        <f>IF('2. Collected Data'!BE215&gt;0,'2. Collected Data'!BE215/'2. Collected Data'!$G215,"")</f>
        <v>114.28571428571429</v>
      </c>
      <c r="X215" s="72">
        <f>IF('2. Collected Data'!BF215&gt;0,'2. Collected Data'!BF215/'2. Collected Data'!$G215,"")</f>
        <v>414.28571428571428</v>
      </c>
      <c r="Y215" s="74">
        <f>IF(AND('2. Collected Data'!BB215&gt;0,'2. Collected Data'!BH215&gt;0),('2. Collected Data'!BH215-'2. Collected Data'!BB215)/'2. Collected Data'!BH215,"")</f>
        <v>0</v>
      </c>
    </row>
    <row r="216" spans="1:25" s="51" customFormat="1" ht="11.25" customHeight="1" x14ac:dyDescent="0.15">
      <c r="A216" s="67" t="str">
        <f>'2. Collected Data'!A216</f>
        <v>Arkansas</v>
      </c>
      <c r="B216" s="46"/>
      <c r="C216" s="46"/>
      <c r="D216" s="46"/>
      <c r="E216" s="46"/>
      <c r="F216" s="46"/>
      <c r="G216" s="146">
        <f>'2. Collected Data'!G216*'2. Collected Data'!AA216</f>
        <v>37650</v>
      </c>
      <c r="H216" s="45">
        <f>'2. Collected Data'!I216/'3. Calculated Stats'!$G216*1000</f>
        <v>2.337317397078353</v>
      </c>
      <c r="I216" s="45">
        <f>'2. Collected Data'!J216/'3. Calculated Stats'!$G216*1000</f>
        <v>0.79681274900398413</v>
      </c>
      <c r="J216" s="45">
        <f>'2. Collected Data'!K216/'3. Calculated Stats'!$G216*1000</f>
        <v>0</v>
      </c>
      <c r="K216" s="66">
        <f>('2. Collected Data'!Y216+'2. Collected Data'!Z216)/G216*1000</f>
        <v>9.9601593625498008</v>
      </c>
      <c r="L216" s="73">
        <f>IF(SUM('2. Collected Data'!Y216:Z216)&gt;0,(ROUND('2. Collected Data'!Y216/SUM('2. Collected Data'!Y216:Z216),2)),"")</f>
        <v>1</v>
      </c>
      <c r="M216" s="73">
        <f>IF(SUM('2. Collected Data'!Y216:Z216)&gt;0,1-L216,"")</f>
        <v>0</v>
      </c>
      <c r="N216" s="66">
        <f>IF('2. Collected Data'!AD216&gt;0,'2. Collected Data'!AE216/'2. Collected Data'!AD216,"")</f>
        <v>351.11111111111109</v>
      </c>
      <c r="O216" s="66">
        <f>IF('2. Collected Data'!AF216&gt;0,'2. Collected Data'!AG216/'2. Collected Data'!AF216,"")</f>
        <v>5000</v>
      </c>
      <c r="P216" s="66">
        <f>SUM('2. Collected Data'!AI216:AK216)/'2. Collected Data'!G216</f>
        <v>1.6193891102257636</v>
      </c>
      <c r="Q216" s="50" t="str">
        <f>IF(MAX('2. Collected Data'!AI216:AK216)='2. Collected Data'!AI216,"NaCl",IF(MAX('2. Collected Data'!AJ216:AK216)='2. Collected Data'!AJ216,"CaCl2","MgCl2"))</f>
        <v>CaCl2</v>
      </c>
      <c r="R216" s="66">
        <f>'2. Collected Data'!AL216/'2. Collected Data'!G216</f>
        <v>0.53120849933598935</v>
      </c>
      <c r="S216" s="66">
        <f>SUM('2. Collected Data'!AO216:AU216)/'2. Collected Data'!G216</f>
        <v>19.407740504648071</v>
      </c>
      <c r="T216" s="50" t="str">
        <f>IF(MAX('2. Collected Data'!AO216:AT216)='2. Collected Data'!AO216,"NaCl",IF(MAX('2. Collected Data'!AP216:AT216)='2. Collected Data'!AP216,"CaCl2",IF(MAX('2. Collected Data'!AQ216:AT216)='2. Collected Data'!AQ216,"MgCl2",IF(MAX('2. Collected Data'!AR216:AT216)='2. Collected Data'!AR216,"Potassium Acetate",IF('2. Collected Data'!AS216&gt;'2. Collected Data'!AT216,"Enhanced Brine","Ag Byproduct")))))</f>
        <v>NaCl</v>
      </c>
      <c r="U216" s="72" t="str">
        <f>IF('2. Collected Data'!BC216&gt;0,'2. Collected Data'!BC216/'2. Collected Data'!$G216,"")</f>
        <v/>
      </c>
      <c r="V216" s="72" t="str">
        <f>IF('2. Collected Data'!BD216&gt;0,'2. Collected Data'!BD216/'2. Collected Data'!$G216,"")</f>
        <v/>
      </c>
      <c r="W216" s="72">
        <f>IF('2. Collected Data'!BE216&gt;0,'2. Collected Data'!BE216/'2. Collected Data'!$G216,"")</f>
        <v>177.07423638778221</v>
      </c>
      <c r="X216" s="72">
        <f>IF('2. Collected Data'!BF216&gt;0,'2. Collected Data'!BF216/'2. Collected Data'!$G216,"")</f>
        <v>397.12095617529883</v>
      </c>
      <c r="Y216" s="74">
        <f>IF(AND('2. Collected Data'!BB216&gt;0,'2. Collected Data'!BH216&gt;0),('2. Collected Data'!BH216-'2. Collected Data'!BB216)/'2. Collected Data'!BH216,"")</f>
        <v>-1.5625E-2</v>
      </c>
    </row>
    <row r="217" spans="1:25" s="51" customFormat="1" ht="11.25" customHeight="1" x14ac:dyDescent="0.15">
      <c r="A217" s="67" t="str">
        <f>'2. Collected Data'!A217</f>
        <v>California</v>
      </c>
      <c r="B217" s="46"/>
      <c r="C217" s="46"/>
      <c r="D217" s="46"/>
      <c r="E217" s="46"/>
      <c r="F217" s="46"/>
      <c r="G217" s="146">
        <f>'2. Collected Data'!G217*'2. Collected Data'!AA217</f>
        <v>49645</v>
      </c>
      <c r="H217" s="45">
        <f>'2. Collected Data'!I217/'3. Calculated Stats'!$G217*1000</f>
        <v>20.646590794641959</v>
      </c>
      <c r="I217" s="45">
        <f>'2. Collected Data'!J217/'3. Calculated Stats'!$G217*1000</f>
        <v>3.8876019740155101</v>
      </c>
      <c r="J217" s="45">
        <f>'2. Collected Data'!K217/'3. Calculated Stats'!$G217*1000</f>
        <v>1.5510121865243227</v>
      </c>
      <c r="K217" s="66">
        <f>('2. Collected Data'!Y217+'2. Collected Data'!Z217)/G217*1000</f>
        <v>30.335381206566623</v>
      </c>
      <c r="L217" s="73">
        <f>IF(SUM('2. Collected Data'!Y217:Z217)&gt;0,(ROUND('2. Collected Data'!Y217/SUM('2. Collected Data'!Y217:Z217),2)),"")</f>
        <v>0.63</v>
      </c>
      <c r="M217" s="73">
        <f>IF(SUM('2. Collected Data'!Y217:Z217)&gt;0,1-L217,"")</f>
        <v>0.37</v>
      </c>
      <c r="N217" s="66">
        <f>IF('2. Collected Data'!AD217&gt;0,'2. Collected Data'!AE217/'2. Collected Data'!AD217,"")</f>
        <v>333.33333333333331</v>
      </c>
      <c r="O217" s="66">
        <f>IF('2. Collected Data'!AF217&gt;0,'2. Collected Data'!AG217/'2. Collected Data'!AF217,"")</f>
        <v>5000</v>
      </c>
      <c r="P217" s="66">
        <f>SUM('2. Collected Data'!AI217:AK217)/'2. Collected Data'!G217</f>
        <v>0.13683150367610031</v>
      </c>
      <c r="Q217" s="50" t="str">
        <f>IF(MAX('2. Collected Data'!AI217:AK217)='2. Collected Data'!AI217,"NaCl",IF(MAX('2. Collected Data'!AJ217:AK217)='2. Collected Data'!AJ217,"CaCl2","MgCl2"))</f>
        <v>NaCl</v>
      </c>
      <c r="R217" s="66">
        <f>'2. Collected Data'!AL217/'2. Collected Data'!G217</f>
        <v>0.7266189948635311</v>
      </c>
      <c r="S217" s="66">
        <f>SUM('2. Collected Data'!AO217:AU217)/'2. Collected Data'!G217</f>
        <v>10.498700775506093</v>
      </c>
      <c r="T217" s="50" t="str">
        <f>IF(MAX('2. Collected Data'!AO217:AT217)='2. Collected Data'!AO217,"NaCl",IF(MAX('2. Collected Data'!AP217:AT217)='2. Collected Data'!AP217,"CaCl2",IF(MAX('2. Collected Data'!AQ217:AT217)='2. Collected Data'!AQ217,"MgCl2",IF(MAX('2. Collected Data'!AR217:AT217)='2. Collected Data'!AR217,"Potassium Acetate",IF('2. Collected Data'!AS217&gt;'2. Collected Data'!AT217,"Enhanced Brine","Ag Byproduct")))))</f>
        <v>NaCl</v>
      </c>
      <c r="U217" s="72">
        <f>IF('2. Collected Data'!BC217&gt;0,'2. Collected Data'!BC217/'2. Collected Data'!$G217,"")</f>
        <v>191.41266995669253</v>
      </c>
      <c r="V217" s="72">
        <f>IF('2. Collected Data'!BD217&gt;0,'2. Collected Data'!BD217/'2. Collected Data'!$G217,"")</f>
        <v>41.30186322892537</v>
      </c>
      <c r="W217" s="72">
        <f>IF('2. Collected Data'!BE217&gt;0,'2. Collected Data'!BE217/'2. Collected Data'!$G217,"")</f>
        <v>37.030738241514754</v>
      </c>
      <c r="X217" s="72">
        <f>IF('2. Collected Data'!BF217&gt;0,'2. Collected Data'!BF217/'2. Collected Data'!$G217,"")</f>
        <v>274.08143821130022</v>
      </c>
      <c r="Y217" s="74" t="str">
        <f>IF(AND('2. Collected Data'!BB217&gt;0,'2. Collected Data'!BH217&gt;0),('2. Collected Data'!BH217-'2. Collected Data'!BB217)/'2. Collected Data'!BH217,"")</f>
        <v/>
      </c>
    </row>
    <row r="218" spans="1:25" s="51" customFormat="1" ht="11.25" customHeight="1" x14ac:dyDescent="0.15">
      <c r="A218" s="67" t="str">
        <f>'2. Collected Data'!A218</f>
        <v>Colorado</v>
      </c>
      <c r="B218" s="46"/>
      <c r="C218" s="46"/>
      <c r="D218" s="46"/>
      <c r="E218" s="46"/>
      <c r="F218" s="46"/>
      <c r="G218" s="146">
        <f>'2. Collected Data'!G218*'2. Collected Data'!AA218</f>
        <v>22540</v>
      </c>
      <c r="H218" s="45">
        <f>'2. Collected Data'!I218/'3. Calculated Stats'!$G218*1000</f>
        <v>39.662821650399287</v>
      </c>
      <c r="I218" s="45">
        <f>'2. Collected Data'!J218/'3. Calculated Stats'!$G218*1000</f>
        <v>3.9485359361135761</v>
      </c>
      <c r="J218" s="45">
        <f>'2. Collected Data'!K218/'3. Calculated Stats'!$G218*1000</f>
        <v>1.5971606033717836</v>
      </c>
      <c r="K218" s="66">
        <f>('2. Collected Data'!Y218+'2. Collected Data'!Z218)/G218*1000</f>
        <v>88.952972493345158</v>
      </c>
      <c r="L218" s="73">
        <f>IF(SUM('2. Collected Data'!Y218:Z218)&gt;0,(ROUND('2. Collected Data'!Y218/SUM('2. Collected Data'!Y218:Z218),2)),"")</f>
        <v>0.93</v>
      </c>
      <c r="M218" s="73">
        <f>IF(SUM('2. Collected Data'!Y218:Z218)&gt;0,1-L218,"")</f>
        <v>6.9999999999999951E-2</v>
      </c>
      <c r="N218" s="66">
        <f>IF('2. Collected Data'!AD218&gt;0,'2. Collected Data'!AE218/'2. Collected Data'!AD218,"")</f>
        <v>1030.0970873786407</v>
      </c>
      <c r="O218" s="66">
        <f>IF('2. Collected Data'!AF218&gt;0,'2. Collected Data'!AG218/'2. Collected Data'!AF218,"")</f>
        <v>43434.982035928144</v>
      </c>
      <c r="P218" s="66">
        <f>SUM('2. Collected Data'!AI218:AK218)/'2. Collected Data'!G218</f>
        <v>9.7889130434782601</v>
      </c>
      <c r="Q218" s="50" t="str">
        <f>IF(MAX('2. Collected Data'!AI218:AK218)='2. Collected Data'!AI218,"NaCl",IF(MAX('2. Collected Data'!AJ218:AK218)='2. Collected Data'!AJ218,"CaCl2","MgCl2"))</f>
        <v>MgCl2</v>
      </c>
      <c r="R218" s="66">
        <f>'2. Collected Data'!AL218/'2. Collected Data'!G218</f>
        <v>7.9652173913043481E-2</v>
      </c>
      <c r="S218" s="66">
        <f>SUM('2. Collected Data'!AO218:AU218)/'2. Collected Data'!G218</f>
        <v>590.59799999999996</v>
      </c>
      <c r="T218" s="50" t="str">
        <f>IF(MAX('2. Collected Data'!AO218:AT218)='2. Collected Data'!AO218,"NaCl",IF(MAX('2. Collected Data'!AP218:AT218)='2. Collected Data'!AP218,"CaCl2",IF(MAX('2. Collected Data'!AQ218:AT218)='2. Collected Data'!AQ218,"MgCl2",IF(MAX('2. Collected Data'!AR218:AT218)='2. Collected Data'!AR218,"Potassium Acetate",IF('2. Collected Data'!AS218&gt;'2. Collected Data'!AT218,"Enhanced Brine","Ag Byproduct")))))</f>
        <v>MgCl2</v>
      </c>
      <c r="U218" s="72">
        <f>IF('2. Collected Data'!BC218&gt;0,'2. Collected Data'!BC218/'2. Collected Data'!$G218,"")</f>
        <v>842.5367826086956</v>
      </c>
      <c r="V218" s="72">
        <f>IF('2. Collected Data'!BD218&gt;0,'2. Collected Data'!BD218/'2. Collected Data'!$G218,"")</f>
        <v>628.94952173913043</v>
      </c>
      <c r="W218" s="72">
        <f>IF('2. Collected Data'!BE218&gt;0,'2. Collected Data'!BE218/'2. Collected Data'!$G218,"")</f>
        <v>1045.6678260869564</v>
      </c>
      <c r="X218" s="72">
        <f>IF('2. Collected Data'!BF218&gt;0,'2. Collected Data'!BF218/'2. Collected Data'!$G218,"")</f>
        <v>2578.3105652173913</v>
      </c>
      <c r="Y218" s="74">
        <f>IF(AND('2. Collected Data'!BB218&gt;0,'2. Collected Data'!BH218&gt;0),('2. Collected Data'!BH218-'2. Collected Data'!BB218)/'2. Collected Data'!BH218,"")</f>
        <v>0.28160000000000002</v>
      </c>
    </row>
    <row r="219" spans="1:25" s="51" customFormat="1" ht="11.25" customHeight="1" x14ac:dyDescent="0.15">
      <c r="A219" s="67" t="str">
        <f>'2. Collected Data'!A219</f>
        <v>Connecticut</v>
      </c>
      <c r="B219" s="46"/>
      <c r="C219" s="46"/>
      <c r="D219" s="46"/>
      <c r="E219" s="46"/>
      <c r="F219" s="46"/>
      <c r="G219" s="146">
        <f>'2. Collected Data'!G219*'2. Collected Data'!AA219</f>
        <v>10870</v>
      </c>
      <c r="H219" s="45">
        <f>'2. Collected Data'!I219/'3. Calculated Stats'!$G219*1000</f>
        <v>58.32566697332107</v>
      </c>
      <c r="I219" s="45">
        <f>'2. Collected Data'!J219/'3. Calculated Stats'!$G219*1000</f>
        <v>0.18399264029438822</v>
      </c>
      <c r="J219" s="45">
        <f>'2. Collected Data'!K219/'3. Calculated Stats'!$G219*1000</f>
        <v>1.3799448022079117</v>
      </c>
      <c r="K219" s="66">
        <f>('2. Collected Data'!Y219+'2. Collected Data'!Z219)/G219*1000</f>
        <v>110.02759889604415</v>
      </c>
      <c r="L219" s="73">
        <f>IF(SUM('2. Collected Data'!Y219:Z219)&gt;0,(ROUND('2. Collected Data'!Y219/SUM('2. Collected Data'!Y219:Z219),2)),"")</f>
        <v>1</v>
      </c>
      <c r="M219" s="73">
        <f>IF(SUM('2. Collected Data'!Y219:Z219)&gt;0,1-L219,"")</f>
        <v>0</v>
      </c>
      <c r="N219" s="66">
        <f>IF('2. Collected Data'!AD219&gt;0,'2. Collected Data'!AE219/'2. Collected Data'!AD219,"")</f>
        <v>1546.3917525773195</v>
      </c>
      <c r="O219" s="66">
        <f>IF('2. Collected Data'!AF219&gt;0,'2. Collected Data'!AG219/'2. Collected Data'!AF219,"")</f>
        <v>4853.9325842696626</v>
      </c>
      <c r="P219" s="66">
        <f>SUM('2. Collected Data'!AI219:AK219)/'2. Collected Data'!G219</f>
        <v>21.462741490340388</v>
      </c>
      <c r="Q219" s="50" t="str">
        <f>IF(MAX('2. Collected Data'!AI219:AK219)='2. Collected Data'!AI219,"NaCl",IF(MAX('2. Collected Data'!AJ219:AK219)='2. Collected Data'!AJ219,"CaCl2","MgCl2"))</f>
        <v>NaCl</v>
      </c>
      <c r="R219" s="66">
        <f>'2. Collected Data'!AL219/'2. Collected Data'!G219</f>
        <v>0</v>
      </c>
      <c r="S219" s="66">
        <f>SUM('2. Collected Data'!AO219:AU219)/'2. Collected Data'!G219</f>
        <v>136.28334866605337</v>
      </c>
      <c r="T219" s="50" t="str">
        <f>IF(MAX('2. Collected Data'!AO219:AT219)='2. Collected Data'!AO219,"NaCl",IF(MAX('2. Collected Data'!AP219:AT219)='2. Collected Data'!AP219,"CaCl2",IF(MAX('2. Collected Data'!AQ219:AT219)='2. Collected Data'!AQ219,"MgCl2",IF(MAX('2. Collected Data'!AR219:AT219)='2. Collected Data'!AR219,"Potassium Acetate",IF('2. Collected Data'!AS219&gt;'2. Collected Data'!AT219,"Enhanced Brine","Ag Byproduct")))))</f>
        <v>MgCl2</v>
      </c>
      <c r="U219" s="72">
        <f>IF('2. Collected Data'!BC219&gt;0,'2. Collected Data'!BC219/'2. Collected Data'!$G219,"")</f>
        <v>2366.1453541858327</v>
      </c>
      <c r="V219" s="72" t="str">
        <f>IF('2. Collected Data'!BD219&gt;0,'2. Collected Data'!BD219/'2. Collected Data'!$G219,"")</f>
        <v/>
      </c>
      <c r="W219" s="72">
        <f>IF('2. Collected Data'!BE219&gt;0,'2. Collected Data'!BE219/'2. Collected Data'!$G219,"")</f>
        <v>1647.6540938362466</v>
      </c>
      <c r="X219" s="72">
        <f>IF('2. Collected Data'!BF219&gt;0,'2. Collected Data'!BF219/'2. Collected Data'!$G219,"")</f>
        <v>4575.3449862005518</v>
      </c>
      <c r="Y219" s="74">
        <f>IF(AND('2. Collected Data'!BB219&gt;0,'2. Collected Data'!BH219&gt;0),('2. Collected Data'!BH219-'2. Collected Data'!BB219)/'2. Collected Data'!BH219,"")</f>
        <v>0.04</v>
      </c>
    </row>
    <row r="220" spans="1:25" s="51" customFormat="1" ht="11.25" customHeight="1" x14ac:dyDescent="0.15">
      <c r="A220" s="67" t="str">
        <f>'2. Collected Data'!A220</f>
        <v>Delaware</v>
      </c>
      <c r="B220" s="46"/>
      <c r="C220" s="46"/>
      <c r="D220" s="46"/>
      <c r="E220" s="46"/>
      <c r="F220" s="46"/>
      <c r="G220" s="146">
        <f>'2. Collected Data'!G220*'2. Collected Data'!AA220</f>
        <v>13472</v>
      </c>
      <c r="H220" s="45">
        <f>'2. Collected Data'!I220/'3. Calculated Stats'!$G220*1000</f>
        <v>28.429334916864608</v>
      </c>
      <c r="I220" s="45">
        <f>'2. Collected Data'!J220/'3. Calculated Stats'!$G220*1000</f>
        <v>0.8165083135391924</v>
      </c>
      <c r="J220" s="45">
        <f>'2. Collected Data'!K220/'3. Calculated Stats'!$G220*1000</f>
        <v>0.37114014251781474</v>
      </c>
      <c r="K220" s="66">
        <f>('2. Collected Data'!Y220+'2. Collected Data'!Z220)/G220*1000</f>
        <v>24.421021377672211</v>
      </c>
      <c r="L220" s="73">
        <f>IF(SUM('2. Collected Data'!Y220:Z220)&gt;0,(ROUND('2. Collected Data'!Y220/SUM('2. Collected Data'!Y220:Z220),2)),"")</f>
        <v>0.87</v>
      </c>
      <c r="M220" s="73">
        <f>IF(SUM('2. Collected Data'!Y220:Z220)&gt;0,1-L220,"")</f>
        <v>0.13</v>
      </c>
      <c r="N220" s="66">
        <f>IF('2. Collected Data'!AD220&gt;0,'2. Collected Data'!AE220/'2. Collected Data'!AD220,"")</f>
        <v>2457.8947368421054</v>
      </c>
      <c r="O220" s="66">
        <f>IF('2. Collected Data'!AF220&gt;0,'2. Collected Data'!AG220/'2. Collected Data'!AF220,"")</f>
        <v>20000</v>
      </c>
      <c r="P220" s="66">
        <f>SUM('2. Collected Data'!AI220:AK220)/'2. Collected Data'!G220</f>
        <v>6.4949524940617573</v>
      </c>
      <c r="Q220" s="50" t="str">
        <f>IF(MAX('2. Collected Data'!AI220:AK220)='2. Collected Data'!AI220,"NaCl",IF(MAX('2. Collected Data'!AJ220:AK220)='2. Collected Data'!AJ220,"CaCl2","MgCl2"))</f>
        <v>NaCl</v>
      </c>
      <c r="R220" s="66">
        <f>'2. Collected Data'!AL220/'2. Collected Data'!G220</f>
        <v>0.19299287410926366</v>
      </c>
      <c r="S220" s="66">
        <f>SUM('2. Collected Data'!AO220:AU220)/'2. Collected Data'!G220</f>
        <v>46.392517814726844</v>
      </c>
      <c r="T220" s="50" t="str">
        <f>IF(MAX('2. Collected Data'!AO220:AT220)='2. Collected Data'!AO220,"NaCl",IF(MAX('2. Collected Data'!AP220:AT220)='2. Collected Data'!AP220,"CaCl2",IF(MAX('2. Collected Data'!AQ220:AT220)='2. Collected Data'!AQ220,"MgCl2",IF(MAX('2. Collected Data'!AR220:AT220)='2. Collected Data'!AR220,"Potassium Acetate",IF('2. Collected Data'!AS220&gt;'2. Collected Data'!AT220,"Enhanced Brine","Ag Byproduct")))))</f>
        <v>NaCl</v>
      </c>
      <c r="U220" s="72">
        <f>IF('2. Collected Data'!BC220&gt;0,'2. Collected Data'!BC220/'2. Collected Data'!$G220,"")</f>
        <v>176.06888361045131</v>
      </c>
      <c r="V220" s="72">
        <f>IF('2. Collected Data'!BD220&gt;0,'2. Collected Data'!BD220/'2. Collected Data'!$G220,"")</f>
        <v>54.334916864608076</v>
      </c>
      <c r="W220" s="72">
        <f>IF('2. Collected Data'!BE220&gt;0,'2. Collected Data'!BE220/'2. Collected Data'!$G220,"")</f>
        <v>388.36104513064134</v>
      </c>
      <c r="X220" s="72">
        <f>IF('2. Collected Data'!BF220&gt;0,'2. Collected Data'!BF220/'2. Collected Data'!$G220,"")</f>
        <v>1031.1757719714965</v>
      </c>
      <c r="Y220" s="74">
        <f>IF(AND('2. Collected Data'!BB220&gt;0,'2. Collected Data'!BH220&gt;0),('2. Collected Data'!BH220-'2. Collected Data'!BB220)/'2. Collected Data'!BH220,"")</f>
        <v>7.5673971306952498E-2</v>
      </c>
    </row>
    <row r="221" spans="1:25" s="51" customFormat="1" ht="11.25" customHeight="1" x14ac:dyDescent="0.15">
      <c r="A221" s="150" t="str">
        <f>'2. Collected Data'!A221</f>
        <v>District of Columbia</v>
      </c>
      <c r="B221" s="46"/>
      <c r="C221" s="46"/>
      <c r="D221" s="46"/>
      <c r="E221" s="46"/>
      <c r="F221" s="46"/>
      <c r="G221" s="146"/>
      <c r="H221" s="45"/>
      <c r="I221" s="45"/>
      <c r="J221" s="45"/>
      <c r="K221" s="66"/>
      <c r="L221" s="73"/>
      <c r="M221" s="73"/>
      <c r="N221" s="66"/>
      <c r="O221" s="66"/>
      <c r="P221" s="66"/>
      <c r="Q221" s="50"/>
      <c r="R221" s="66"/>
      <c r="S221" s="66"/>
      <c r="T221" s="50"/>
      <c r="U221" s="72"/>
      <c r="V221" s="72"/>
      <c r="W221" s="72"/>
      <c r="X221" s="72"/>
      <c r="Y221" s="74"/>
    </row>
    <row r="222" spans="1:25" s="51" customFormat="1" ht="11.25" customHeight="1" x14ac:dyDescent="0.15">
      <c r="A222" s="150" t="str">
        <f>'2. Collected Data'!A222</f>
        <v>Florida</v>
      </c>
      <c r="B222" s="46"/>
      <c r="C222" s="46"/>
      <c r="D222" s="46"/>
      <c r="E222" s="46"/>
      <c r="F222" s="46"/>
      <c r="G222" s="146"/>
      <c r="H222" s="45"/>
      <c r="I222" s="45"/>
      <c r="J222" s="45"/>
      <c r="K222" s="66"/>
      <c r="L222" s="73"/>
      <c r="M222" s="73"/>
      <c r="N222" s="66"/>
      <c r="O222" s="66"/>
      <c r="P222" s="66"/>
      <c r="Q222" s="50"/>
      <c r="R222" s="66"/>
      <c r="S222" s="66"/>
      <c r="T222" s="50"/>
      <c r="U222" s="72"/>
      <c r="V222" s="72"/>
      <c r="W222" s="72"/>
      <c r="X222" s="72"/>
      <c r="Y222" s="74"/>
    </row>
    <row r="223" spans="1:25" s="51" customFormat="1" ht="11.25" customHeight="1" x14ac:dyDescent="0.15">
      <c r="A223" s="150" t="str">
        <f>'2. Collected Data'!A223</f>
        <v>Georgia</v>
      </c>
      <c r="B223" s="46"/>
      <c r="C223" s="46"/>
      <c r="D223" s="46"/>
      <c r="E223" s="46"/>
      <c r="F223" s="46"/>
      <c r="G223" s="146"/>
      <c r="H223" s="45"/>
      <c r="I223" s="45"/>
      <c r="J223" s="45"/>
      <c r="K223" s="66"/>
      <c r="L223" s="73"/>
      <c r="M223" s="73"/>
      <c r="N223" s="66"/>
      <c r="O223" s="66"/>
      <c r="P223" s="66"/>
      <c r="Q223" s="50"/>
      <c r="R223" s="66"/>
      <c r="S223" s="66"/>
      <c r="T223" s="50"/>
      <c r="U223" s="72"/>
      <c r="V223" s="72"/>
      <c r="W223" s="72"/>
      <c r="X223" s="72"/>
      <c r="Y223" s="74"/>
    </row>
    <row r="224" spans="1:25" s="51" customFormat="1" ht="11.25" customHeight="1" x14ac:dyDescent="0.15">
      <c r="A224" s="150" t="str">
        <f>'2. Collected Data'!A224</f>
        <v>Hawaii</v>
      </c>
      <c r="B224" s="46"/>
      <c r="C224" s="46"/>
      <c r="D224" s="46"/>
      <c r="E224" s="46"/>
      <c r="F224" s="46"/>
      <c r="G224" s="146"/>
      <c r="H224" s="45"/>
      <c r="I224" s="45"/>
      <c r="J224" s="45"/>
      <c r="K224" s="66"/>
      <c r="L224" s="73"/>
      <c r="M224" s="73"/>
      <c r="N224" s="66"/>
      <c r="O224" s="66"/>
      <c r="P224" s="66"/>
      <c r="Q224" s="50"/>
      <c r="R224" s="66"/>
      <c r="S224" s="66"/>
      <c r="T224" s="50"/>
      <c r="U224" s="72"/>
      <c r="V224" s="72"/>
      <c r="W224" s="72"/>
      <c r="X224" s="72"/>
      <c r="Y224" s="74"/>
    </row>
    <row r="225" spans="1:25" s="51" customFormat="1" ht="11.25" customHeight="1" x14ac:dyDescent="0.15">
      <c r="A225" s="67" t="str">
        <f>'2. Collected Data'!A225</f>
        <v>Idaho</v>
      </c>
      <c r="B225" s="46"/>
      <c r="C225" s="46"/>
      <c r="D225" s="46"/>
      <c r="E225" s="46"/>
      <c r="F225" s="46"/>
      <c r="G225" s="146">
        <f>'2. Collected Data'!G225*'2. Collected Data'!AA225</f>
        <v>12284</v>
      </c>
      <c r="H225" s="45">
        <f>'2. Collected Data'!I225/'3. Calculated Stats'!$G225*1000</f>
        <v>32.725496580918268</v>
      </c>
      <c r="I225" s="45">
        <f>'2. Collected Data'!J225/'3. Calculated Stats'!$G225*1000</f>
        <v>3.0934549006838163</v>
      </c>
      <c r="J225" s="45">
        <f>'2. Collected Data'!K225/'3. Calculated Stats'!$G225*1000</f>
        <v>1.7909475740801042</v>
      </c>
      <c r="K225" s="66">
        <f>('2. Collected Data'!Y225+'2. Collected Data'!Z225)/G225*1000</f>
        <v>46.401823510257245</v>
      </c>
      <c r="L225" s="73">
        <f>IF(SUM('2. Collected Data'!Y225:Z225)&gt;0,(ROUND('2. Collected Data'!Y225/SUM('2. Collected Data'!Y225:Z225),2)),"")</f>
        <v>1</v>
      </c>
      <c r="M225" s="73">
        <f>IF(SUM('2. Collected Data'!Y225:Z225)&gt;0,1-L225,"")</f>
        <v>0</v>
      </c>
      <c r="N225" s="66">
        <f>IF('2. Collected Data'!AD225&gt;0,'2. Collected Data'!AE225/'2. Collected Data'!AD225,"")</f>
        <v>0</v>
      </c>
      <c r="O225" s="66">
        <f>IF('2. Collected Data'!AF225&gt;0,'2. Collected Data'!AG225/'2. Collected Data'!AF225,"")</f>
        <v>0</v>
      </c>
      <c r="P225" s="66">
        <f>SUM('2. Collected Data'!AI225:AK225)/'2. Collected Data'!G225</f>
        <v>3.1784435037447087</v>
      </c>
      <c r="Q225" s="50" t="str">
        <f>IF(MAX('2. Collected Data'!AI225:AK225)='2. Collected Data'!AI225,"NaCl",IF(MAX('2. Collected Data'!AJ225:AK225)='2. Collected Data'!AJ225,"CaCl2","MgCl2"))</f>
        <v>NaCl</v>
      </c>
      <c r="R225" s="66">
        <f>'2. Collected Data'!AL225/'2. Collected Data'!G225</f>
        <v>0.21434386193422339</v>
      </c>
      <c r="S225" s="66">
        <f>SUM('2. Collected Data'!AO225:AU225)/'2. Collected Data'!G225</f>
        <v>326.75113969391077</v>
      </c>
      <c r="T225" s="50" t="str">
        <f>IF(MAX('2. Collected Data'!AO225:AT225)='2. Collected Data'!AO225,"NaCl",IF(MAX('2. Collected Data'!AP225:AT225)='2. Collected Data'!AP225,"CaCl2",IF(MAX('2. Collected Data'!AQ225:AT225)='2. Collected Data'!AQ225,"MgCl2",IF(MAX('2. Collected Data'!AR225:AT225)='2. Collected Data'!AR225,"Potassium Acetate",IF('2. Collected Data'!AS225&gt;'2. Collected Data'!AT225,"Enhanced Brine","Ag Byproduct")))))</f>
        <v>NaCl</v>
      </c>
      <c r="U225" s="72" t="str">
        <f>IF('2. Collected Data'!BC225&gt;0,'2. Collected Data'!BC225/'2. Collected Data'!$G225,"")</f>
        <v/>
      </c>
      <c r="V225" s="72" t="str">
        <f>IF('2. Collected Data'!BD225&gt;0,'2. Collected Data'!BD225/'2. Collected Data'!$G225,"")</f>
        <v/>
      </c>
      <c r="W225" s="72" t="str">
        <f>IF('2. Collected Data'!BE225&gt;0,'2. Collected Data'!BE225/'2. Collected Data'!$G225,"")</f>
        <v/>
      </c>
      <c r="X225" s="72" t="str">
        <f>IF('2. Collected Data'!BF225&gt;0,'2. Collected Data'!BF225/'2. Collected Data'!$G225,"")</f>
        <v/>
      </c>
      <c r="Y225" s="74">
        <f>IF(AND('2. Collected Data'!BB225&gt;0,'2. Collected Data'!BH225&gt;0),('2. Collected Data'!BH225-'2. Collected Data'!BB225)/'2. Collected Data'!BH225,"")</f>
        <v>0</v>
      </c>
    </row>
    <row r="226" spans="1:25" s="51" customFormat="1" ht="11.25" customHeight="1" x14ac:dyDescent="0.15">
      <c r="A226" s="67" t="str">
        <f>'2. Collected Data'!A226</f>
        <v>Illinois</v>
      </c>
      <c r="B226" s="46"/>
      <c r="C226" s="46"/>
      <c r="D226" s="46"/>
      <c r="E226" s="46"/>
      <c r="F226" s="46"/>
      <c r="G226" s="146">
        <f>'2. Collected Data'!G226*'2. Collected Data'!AA226</f>
        <v>43780</v>
      </c>
      <c r="H226" s="45">
        <f>'2. Collected Data'!I226/'3. Calculated Stats'!$G226*1000</f>
        <v>42.553677478300592</v>
      </c>
      <c r="I226" s="45">
        <f>'2. Collected Data'!J226/'3. Calculated Stats'!$G226*1000</f>
        <v>2.0785746916400183</v>
      </c>
      <c r="J226" s="45">
        <f>'2. Collected Data'!K226/'3. Calculated Stats'!$G226*1000</f>
        <v>9.1365920511649157E-2</v>
      </c>
      <c r="K226" s="66">
        <f>('2. Collected Data'!Y226+'2. Collected Data'!Z226)/G226*1000</f>
        <v>83.736866148926453</v>
      </c>
      <c r="L226" s="73">
        <f>IF(SUM('2. Collected Data'!Y226:Z226)&gt;0,(ROUND('2. Collected Data'!Y226/SUM('2. Collected Data'!Y226:Z226),2)),"")</f>
        <v>0.43</v>
      </c>
      <c r="M226" s="73">
        <f>IF(SUM('2. Collected Data'!Y226:Z226)&gt;0,1-L226,"")</f>
        <v>0.57000000000000006</v>
      </c>
      <c r="N226" s="66">
        <f>IF('2. Collected Data'!AD226&gt;0,'2. Collected Data'!AE226/'2. Collected Data'!AD226,"")</f>
        <v>2529.9479166666665</v>
      </c>
      <c r="O226" s="66">
        <f>IF('2. Collected Data'!AF226&gt;0,'2. Collected Data'!AG226/'2. Collected Data'!AF226,"")</f>
        <v>2000</v>
      </c>
      <c r="P226" s="66">
        <f>SUM('2. Collected Data'!AI226:AK226)/'2. Collected Data'!G226</f>
        <v>12.300137048880767</v>
      </c>
      <c r="Q226" s="50" t="str">
        <f>IF(MAX('2. Collected Data'!AI226:AK226)='2. Collected Data'!AI226,"NaCl",IF(MAX('2. Collected Data'!AJ226:AK226)='2. Collected Data'!AJ226,"CaCl2","MgCl2"))</f>
        <v>NaCl</v>
      </c>
      <c r="R226" s="66">
        <f>'2. Collected Data'!AL226/'2. Collected Data'!G226</f>
        <v>0</v>
      </c>
      <c r="S226" s="66">
        <f>SUM('2. Collected Data'!AO226:AU226)/'2. Collected Data'!G226</f>
        <v>57.172224760164461</v>
      </c>
      <c r="T226" s="50" t="str">
        <f>IF(MAX('2. Collected Data'!AO226:AT226)='2. Collected Data'!AO226,"NaCl",IF(MAX('2. Collected Data'!AP226:AT226)='2. Collected Data'!AP226,"CaCl2",IF(MAX('2. Collected Data'!AQ226:AT226)='2. Collected Data'!AQ226,"MgCl2",IF(MAX('2. Collected Data'!AR226:AT226)='2. Collected Data'!AR226,"Potassium Acetate",IF('2. Collected Data'!AS226&gt;'2. Collected Data'!AT226,"Enhanced Brine","Ag Byproduct")))))</f>
        <v>NaCl</v>
      </c>
      <c r="U226" s="72">
        <f>IF('2. Collected Data'!BC226&gt;0,'2. Collected Data'!BC226/'2. Collected Data'!$G226,"")</f>
        <v>612.15166742804934</v>
      </c>
      <c r="V226" s="72">
        <f>IF('2. Collected Data'!BD226&gt;0,'2. Collected Data'!BD226/'2. Collected Data'!$G226,"")</f>
        <v>440.84056646870715</v>
      </c>
      <c r="W226" s="72">
        <f>IF('2. Collected Data'!BE226&gt;0,'2. Collected Data'!BE226/'2. Collected Data'!$G226,"")</f>
        <v>584.74189127455463</v>
      </c>
      <c r="X226" s="72">
        <f>IF('2. Collected Data'!BF226&gt;0,'2. Collected Data'!BF226/'2. Collected Data'!$G226,"")</f>
        <v>1637.734125171311</v>
      </c>
      <c r="Y226" s="74">
        <f>IF(AND('2. Collected Data'!BB226&gt;0,'2. Collected Data'!BH226&gt;0),('2. Collected Data'!BH226-'2. Collected Data'!BB226)/'2. Collected Data'!BH226,"")</f>
        <v>-3.0769230769230771E-2</v>
      </c>
    </row>
    <row r="227" spans="1:25" s="51" customFormat="1" ht="11.25" customHeight="1" x14ac:dyDescent="0.15">
      <c r="A227" s="67" t="str">
        <f>'2. Collected Data'!A227</f>
        <v>Indiana</v>
      </c>
      <c r="B227" s="46"/>
      <c r="C227" s="46"/>
      <c r="D227" s="46"/>
      <c r="E227" s="46"/>
      <c r="F227" s="46"/>
      <c r="G227" s="146">
        <f>'2. Collected Data'!G227*'2. Collected Data'!AA227</f>
        <v>29203</v>
      </c>
      <c r="H227" s="45">
        <f>'2. Collected Data'!I227/'3. Calculated Stats'!$G227*1000</f>
        <v>37.667362942163479</v>
      </c>
      <c r="I227" s="45">
        <f>'2. Collected Data'!J227/'3. Calculated Stats'!$G227*1000</f>
        <v>0</v>
      </c>
      <c r="J227" s="45">
        <f>'2. Collected Data'!K227/'3. Calculated Stats'!$G227*1000</f>
        <v>0</v>
      </c>
      <c r="K227" s="66">
        <f>('2. Collected Data'!Y227+'2. Collected Data'!Z227)/G227*1000</f>
        <v>46.056911961099885</v>
      </c>
      <c r="L227" s="73">
        <f>IF(SUM('2. Collected Data'!Y227:Z227)&gt;0,(ROUND('2. Collected Data'!Y227/SUM('2. Collected Data'!Y227:Z227),2)),"")</f>
        <v>0.89</v>
      </c>
      <c r="M227" s="73">
        <f>IF(SUM('2. Collected Data'!Y227:Z227)&gt;0,1-L227,"")</f>
        <v>0.10999999999999999</v>
      </c>
      <c r="N227" s="66">
        <f>IF('2. Collected Data'!AD227&gt;0,'2. Collected Data'!AE227/'2. Collected Data'!AD227,"")</f>
        <v>3183.3333333333335</v>
      </c>
      <c r="O227" s="66">
        <f>IF('2. Collected Data'!AF227&gt;0,'2. Collected Data'!AG227/'2. Collected Data'!AF227,"")</f>
        <v>11666.666666666666</v>
      </c>
      <c r="P227" s="66">
        <f>SUM('2. Collected Data'!AI227:AK227)/'2. Collected Data'!G227</f>
        <v>9.5298428243673587</v>
      </c>
      <c r="Q227" s="50" t="str">
        <f>IF(MAX('2. Collected Data'!AI227:AK227)='2. Collected Data'!AI227,"NaCl",IF(MAX('2. Collected Data'!AJ227:AK227)='2. Collected Data'!AJ227,"CaCl2","MgCl2"))</f>
        <v>NaCl</v>
      </c>
      <c r="R227" s="66">
        <f>'2. Collected Data'!AL227/'2. Collected Data'!G227</f>
        <v>0</v>
      </c>
      <c r="S227" s="66">
        <f>SUM('2. Collected Data'!AO227:AU227)/'2. Collected Data'!G227</f>
        <v>177.93240420504742</v>
      </c>
      <c r="T227" s="50" t="str">
        <f>IF(MAX('2. Collected Data'!AO227:AT227)='2. Collected Data'!AO227,"NaCl",IF(MAX('2. Collected Data'!AP227:AT227)='2. Collected Data'!AP227,"CaCl2",IF(MAX('2. Collected Data'!AQ227:AT227)='2. Collected Data'!AQ227,"MgCl2",IF(MAX('2. Collected Data'!AR227:AT227)='2. Collected Data'!AR227,"Potassium Acetate",IF('2. Collected Data'!AS227&gt;'2. Collected Data'!AT227,"Enhanced Brine","Ag Byproduct")))))</f>
        <v>NaCl</v>
      </c>
      <c r="U227" s="72" t="str">
        <f>IF('2. Collected Data'!BC227&gt;0,'2. Collected Data'!BC227/'2. Collected Data'!$G227,"")</f>
        <v/>
      </c>
      <c r="V227" s="72" t="str">
        <f>IF('2. Collected Data'!BD227&gt;0,'2. Collected Data'!BD227/'2. Collected Data'!$G227,"")</f>
        <v/>
      </c>
      <c r="W227" s="72" t="str">
        <f>IF('2. Collected Data'!BE227&gt;0,'2. Collected Data'!BE227/'2. Collected Data'!$G227,"")</f>
        <v/>
      </c>
      <c r="X227" s="72">
        <f>IF('2. Collected Data'!BF227&gt;0,'2. Collected Data'!BF227/'2. Collected Data'!$G227,"")</f>
        <v>1379.9952059719892</v>
      </c>
      <c r="Y227" s="74">
        <f>IF(AND('2. Collected Data'!BB227&gt;0,'2. Collected Data'!BH227&gt;0),('2. Collected Data'!BH227-'2. Collected Data'!BB227)/'2. Collected Data'!BH227,"")</f>
        <v>0</v>
      </c>
    </row>
    <row r="228" spans="1:25" s="51" customFormat="1" ht="11.25" customHeight="1" x14ac:dyDescent="0.15">
      <c r="A228" s="67" t="str">
        <f>'2. Collected Data'!A228</f>
        <v>Iowa</v>
      </c>
      <c r="B228" s="46"/>
      <c r="C228" s="46"/>
      <c r="D228" s="46"/>
      <c r="E228" s="46"/>
      <c r="F228" s="46"/>
      <c r="G228" s="146">
        <f>'2. Collected Data'!G228*'2. Collected Data'!AA228</f>
        <v>23157.119999999999</v>
      </c>
      <c r="H228" s="45">
        <f>'2. Collected Data'!I228/'3. Calculated Stats'!$G228*1000</f>
        <v>38.519470469557533</v>
      </c>
      <c r="I228" s="45">
        <f>'2. Collected Data'!J228/'3. Calculated Stats'!$G228*1000</f>
        <v>2.2887129314871628</v>
      </c>
      <c r="J228" s="45">
        <f>'2. Collected Data'!K228/'3. Calculated Stats'!$G228*1000</f>
        <v>3.8001271315258549</v>
      </c>
      <c r="K228" s="66">
        <f>('2. Collected Data'!Y228+'2. Collected Data'!Z228)/G228*1000</f>
        <v>69.265953624630356</v>
      </c>
      <c r="L228" s="73">
        <f>IF(SUM('2. Collected Data'!Y228:Z228)&gt;0,(ROUND('2. Collected Data'!Y228/SUM('2. Collected Data'!Y228:Z228),2)),"")</f>
        <v>0.7</v>
      </c>
      <c r="M228" s="73">
        <f>IF(SUM('2. Collected Data'!Y228:Z228)&gt;0,1-L228,"")</f>
        <v>0.30000000000000004</v>
      </c>
      <c r="N228" s="66">
        <f>IF('2. Collected Data'!AD228&gt;0,'2. Collected Data'!AE228/'2. Collected Data'!AD228,"")</f>
        <v>2035.3211009174313</v>
      </c>
      <c r="O228" s="66">
        <f>IF('2. Collected Data'!AF228&gt;0,'2. Collected Data'!AG228/'2. Collected Data'!AF228,"")</f>
        <v>26146.788990825688</v>
      </c>
      <c r="P228" s="66">
        <f>SUM('2. Collected Data'!AI228:AK228)/'2. Collected Data'!G228</f>
        <v>5.172581046347732</v>
      </c>
      <c r="Q228" s="50" t="str">
        <f>IF(MAX('2. Collected Data'!AI228:AK228)='2. Collected Data'!AI228,"NaCl",IF(MAX('2. Collected Data'!AJ228:AK228)='2. Collected Data'!AJ228,"CaCl2","MgCl2"))</f>
        <v>NaCl</v>
      </c>
      <c r="R228" s="66">
        <f>'2. Collected Data'!AL228/'2. Collected Data'!G228</f>
        <v>0.8224442417709974</v>
      </c>
      <c r="S228" s="66">
        <f>SUM('2. Collected Data'!AO228:AU228)/'2. Collected Data'!G228</f>
        <v>775.23186302959948</v>
      </c>
      <c r="T228" s="50" t="str">
        <f>IF(MAX('2. Collected Data'!AO228:AT228)='2. Collected Data'!AO228,"NaCl",IF(MAX('2. Collected Data'!AP228:AT228)='2. Collected Data'!AP228,"CaCl2",IF(MAX('2. Collected Data'!AQ228:AT228)='2. Collected Data'!AQ228,"MgCl2",IF(MAX('2. Collected Data'!AR228:AT228)='2. Collected Data'!AR228,"Potassium Acetate",IF('2. Collected Data'!AS228&gt;'2. Collected Data'!AT228,"Enhanced Brine","Ag Byproduct")))))</f>
        <v>NaCl</v>
      </c>
      <c r="U228" s="72">
        <f>IF('2. Collected Data'!BC228&gt;0,'2. Collected Data'!BC228/'2. Collected Data'!$G228,"")</f>
        <v>403.21561230412073</v>
      </c>
      <c r="V228" s="72">
        <f>IF('2. Collected Data'!BD228&gt;0,'2. Collected Data'!BD228/'2. Collected Data'!$G228,"")</f>
        <v>247.17656081585275</v>
      </c>
      <c r="W228" s="72">
        <f>IF('2. Collected Data'!BE228&gt;0,'2. Collected Data'!BE228/'2. Collected Data'!$G228,"")</f>
        <v>395.13871154962277</v>
      </c>
      <c r="X228" s="72">
        <f>IF('2. Collected Data'!BF228&gt;0,'2. Collected Data'!BF228/'2. Collected Data'!$G228,"")</f>
        <v>1045.5308846695962</v>
      </c>
      <c r="Y228" s="74" t="str">
        <f>IF(AND('2. Collected Data'!BB228&gt;0,'2. Collected Data'!BH228&gt;0),('2. Collected Data'!BH228-'2. Collected Data'!BB228)/'2. Collected Data'!BH228,"")</f>
        <v/>
      </c>
    </row>
    <row r="229" spans="1:25" s="51" customFormat="1" ht="11.25" customHeight="1" x14ac:dyDescent="0.15">
      <c r="A229" s="67" t="str">
        <f>'2. Collected Data'!A229</f>
        <v>Kansas</v>
      </c>
      <c r="B229" s="46"/>
      <c r="C229" s="46"/>
      <c r="D229" s="46"/>
      <c r="E229" s="46"/>
      <c r="F229" s="46"/>
      <c r="G229" s="146">
        <f>'2. Collected Data'!G229*'2. Collected Data'!AA229</f>
        <v>25300</v>
      </c>
      <c r="H229" s="45">
        <f>'2. Collected Data'!I229/'3. Calculated Stats'!$G229*1000</f>
        <v>23.359683794466402</v>
      </c>
      <c r="I229" s="45">
        <f>'2. Collected Data'!J229/'3. Calculated Stats'!$G229*1000</f>
        <v>4.5059288537549413</v>
      </c>
      <c r="J229" s="45">
        <f>'2. Collected Data'!K229/'3. Calculated Stats'!$G229*1000</f>
        <v>0.15810276679841898</v>
      </c>
      <c r="K229" s="66">
        <f>('2. Collected Data'!Y229+'2. Collected Data'!Z229)/G229*1000</f>
        <v>51.976284584980235</v>
      </c>
      <c r="L229" s="73">
        <f>IF(SUM('2. Collected Data'!Y229:Z229)&gt;0,(ROUND('2. Collected Data'!Y229/SUM('2. Collected Data'!Y229:Z229),2)),"")</f>
        <v>0.99</v>
      </c>
      <c r="M229" s="73">
        <f>IF(SUM('2. Collected Data'!Y229:Z229)&gt;0,1-L229,"")</f>
        <v>1.0000000000000009E-2</v>
      </c>
      <c r="N229" s="66">
        <f>IF('2. Collected Data'!AD229&gt;0,'2. Collected Data'!AE229/'2. Collected Data'!AD229,"")</f>
        <v>613.49693251533745</v>
      </c>
      <c r="O229" s="66">
        <f>IF('2. Collected Data'!AF229&gt;0,'2. Collected Data'!AG229/'2. Collected Data'!AF229,"")</f>
        <v>16000</v>
      </c>
      <c r="P229" s="66">
        <f>SUM('2. Collected Data'!AI229:AK229)/'2. Collected Data'!G229</f>
        <v>3.3596837944664033</v>
      </c>
      <c r="Q229" s="50" t="str">
        <f>IF(MAX('2. Collected Data'!AI229:AK229)='2. Collected Data'!AI229,"NaCl",IF(MAX('2. Collected Data'!AJ229:AK229)='2. Collected Data'!AJ229,"CaCl2","MgCl2"))</f>
        <v>NaCl</v>
      </c>
      <c r="R229" s="66">
        <f>'2. Collected Data'!AL229/'2. Collected Data'!G229</f>
        <v>1.7786561264822134</v>
      </c>
      <c r="S229" s="66">
        <f>SUM('2. Collected Data'!AO229:AU229)/'2. Collected Data'!G229</f>
        <v>159.28853754940712</v>
      </c>
      <c r="T229" s="50" t="str">
        <f>IF(MAX('2. Collected Data'!AO229:AT229)='2. Collected Data'!AO229,"NaCl",IF(MAX('2. Collected Data'!AP229:AT229)='2. Collected Data'!AP229,"CaCl2",IF(MAX('2. Collected Data'!AQ229:AT229)='2. Collected Data'!AQ229,"MgCl2",IF(MAX('2. Collected Data'!AR229:AT229)='2. Collected Data'!AR229,"Potassium Acetate",IF('2. Collected Data'!AS229&gt;'2. Collected Data'!AT229,"Enhanced Brine","Ag Byproduct")))))</f>
        <v>NaCl</v>
      </c>
      <c r="U229" s="72">
        <f>IF('2. Collected Data'!BC229&gt;0,'2. Collected Data'!BC229/'2. Collected Data'!$G229,"")</f>
        <v>264.82213438735175</v>
      </c>
      <c r="V229" s="72">
        <f>IF('2. Collected Data'!BD229&gt;0,'2. Collected Data'!BD229/'2. Collected Data'!$G229,"")</f>
        <v>209.48616600790513</v>
      </c>
      <c r="W229" s="72">
        <f>IF('2. Collected Data'!BE229&gt;0,'2. Collected Data'!BE229/'2. Collected Data'!$G229,"")</f>
        <v>166.00790513833991</v>
      </c>
      <c r="X229" s="72">
        <f>IF('2. Collected Data'!BF229&gt;0,'2. Collected Data'!BF229/'2. Collected Data'!$G229,"")</f>
        <v>632.41106719367588</v>
      </c>
      <c r="Y229" s="74">
        <f>IF(AND('2. Collected Data'!BB229&gt;0,'2. Collected Data'!BH229&gt;0),('2. Collected Data'!BH229-'2. Collected Data'!BB229)/'2. Collected Data'!BH229,"")</f>
        <v>0</v>
      </c>
    </row>
    <row r="230" spans="1:25" s="51" customFormat="1" ht="11.25" customHeight="1" x14ac:dyDescent="0.15">
      <c r="A230" s="150" t="str">
        <f>'2. Collected Data'!A230</f>
        <v>Kentucky</v>
      </c>
      <c r="B230" s="46"/>
      <c r="C230" s="46"/>
      <c r="D230" s="46"/>
      <c r="E230" s="46"/>
      <c r="F230" s="46"/>
      <c r="G230" s="146"/>
      <c r="H230" s="45"/>
      <c r="I230" s="45"/>
      <c r="J230" s="45"/>
      <c r="K230" s="66"/>
      <c r="L230" s="73"/>
      <c r="M230" s="73"/>
      <c r="N230" s="66"/>
      <c r="O230" s="66"/>
      <c r="P230" s="66"/>
      <c r="Q230" s="50"/>
      <c r="R230" s="66"/>
      <c r="S230" s="66"/>
      <c r="T230" s="50"/>
      <c r="U230" s="72"/>
      <c r="V230" s="72"/>
      <c r="W230" s="72"/>
      <c r="X230" s="72"/>
      <c r="Y230" s="74"/>
    </row>
    <row r="231" spans="1:25" s="51" customFormat="1" ht="11.25" customHeight="1" x14ac:dyDescent="0.15">
      <c r="A231" s="67" t="str">
        <f>'2. Collected Data'!A231</f>
        <v>Louisiana</v>
      </c>
      <c r="B231" s="46"/>
      <c r="C231" s="46"/>
      <c r="D231" s="46"/>
      <c r="E231" s="46"/>
      <c r="F231" s="46"/>
      <c r="G231" s="146">
        <f>'2. Collected Data'!G231*'2. Collected Data'!AA231</f>
        <v>39300</v>
      </c>
      <c r="H231" s="45">
        <f>'2. Collected Data'!I231/'3. Calculated Stats'!$G231*1000</f>
        <v>0</v>
      </c>
      <c r="I231" s="45">
        <f>'2. Collected Data'!J231/'3. Calculated Stats'!$G231*1000</f>
        <v>1.2213740458015268</v>
      </c>
      <c r="J231" s="45">
        <f>'2. Collected Data'!K231/'3. Calculated Stats'!$G231*1000</f>
        <v>0</v>
      </c>
      <c r="K231" s="66">
        <f>('2. Collected Data'!Y231+'2. Collected Data'!Z231)/G231*1000</f>
        <v>25.445292620865139</v>
      </c>
      <c r="L231" s="73">
        <f>IF(SUM('2. Collected Data'!Y231:Z231)&gt;0,(ROUND('2. Collected Data'!Y231/SUM('2. Collected Data'!Y231:Z231),2)),"")</f>
        <v>1</v>
      </c>
      <c r="M231" s="73">
        <f>IF(SUM('2. Collected Data'!Y231:Z231)&gt;0,1-L231,"")</f>
        <v>0</v>
      </c>
      <c r="N231" s="66">
        <f>IF('2. Collected Data'!AD231&gt;0,'2. Collected Data'!AE231/'2. Collected Data'!AD231,"")</f>
        <v>94.594594594594597</v>
      </c>
      <c r="O231" s="66">
        <f>IF('2. Collected Data'!AF231&gt;0,'2. Collected Data'!AG231/'2. Collected Data'!AF231,"")</f>
        <v>4966.666666666667</v>
      </c>
      <c r="P231" s="66">
        <f>SUM('2. Collected Data'!AI231:AK231)/'2. Collected Data'!G231</f>
        <v>2.9567430025445294E-2</v>
      </c>
      <c r="Q231" s="50" t="str">
        <f>IF(MAX('2. Collected Data'!AI231:AK231)='2. Collected Data'!AI231,"NaCl",IF(MAX('2. Collected Data'!AJ231:AK231)='2. Collected Data'!AJ231,"CaCl2","MgCl2"))</f>
        <v>NaCl</v>
      </c>
      <c r="R231" s="66">
        <f>'2. Collected Data'!AL231/'2. Collected Data'!G231</f>
        <v>0</v>
      </c>
      <c r="S231" s="66">
        <f>SUM('2. Collected Data'!AO231:AU231)/'2. Collected Data'!G231</f>
        <v>0.67849872773536901</v>
      </c>
      <c r="T231" s="50" t="str">
        <f>IF(MAX('2. Collected Data'!AO231:AT231)='2. Collected Data'!AO231,"NaCl",IF(MAX('2. Collected Data'!AP231:AT231)='2. Collected Data'!AP231,"CaCl2",IF(MAX('2. Collected Data'!AQ231:AT231)='2. Collected Data'!AQ231,"MgCl2",IF(MAX('2. Collected Data'!AR231:AT231)='2. Collected Data'!AR231,"Potassium Acetate",IF('2. Collected Data'!AS231&gt;'2. Collected Data'!AT231,"Enhanced Brine","Ag Byproduct")))))</f>
        <v>NaCl</v>
      </c>
      <c r="U231" s="72">
        <f>IF('2. Collected Data'!BC231&gt;0,'2. Collected Data'!BC231/'2. Collected Data'!$G231,"")</f>
        <v>48.306972010178114</v>
      </c>
      <c r="V231" s="72">
        <f>IF('2. Collected Data'!BD231&gt;0,'2. Collected Data'!BD231/'2. Collected Data'!$G231,"")</f>
        <v>18.619796437659033</v>
      </c>
      <c r="W231" s="72">
        <f>IF('2. Collected Data'!BE231&gt;0,'2. Collected Data'!BE231/'2. Collected Data'!$G231,"")</f>
        <v>6.7113740458015263</v>
      </c>
      <c r="X231" s="72">
        <f>IF('2. Collected Data'!BF231&gt;0,'2. Collected Data'!BF231/'2. Collected Data'!$G231,"")</f>
        <v>73.638142493638682</v>
      </c>
      <c r="Y231" s="74" t="str">
        <f>IF(AND('2. Collected Data'!BB231&gt;0,'2. Collected Data'!BH231&gt;0),('2. Collected Data'!BH231-'2. Collected Data'!BB231)/'2. Collected Data'!BH231,"")</f>
        <v/>
      </c>
    </row>
    <row r="232" spans="1:25" s="51" customFormat="1" ht="11.25" customHeight="1" x14ac:dyDescent="0.15">
      <c r="A232" s="67" t="str">
        <f>'2. Collected Data'!A232</f>
        <v>Maine</v>
      </c>
      <c r="B232" s="46"/>
      <c r="C232" s="46"/>
      <c r="D232" s="46"/>
      <c r="E232" s="46"/>
      <c r="F232" s="46"/>
      <c r="G232" s="146">
        <f>'2. Collected Data'!G232*'2. Collected Data'!AA232</f>
        <v>7802</v>
      </c>
      <c r="H232" s="45">
        <f>'2. Collected Data'!I232/'3. Calculated Stats'!$G232*1000</f>
        <v>51.397077672391696</v>
      </c>
      <c r="I232" s="45">
        <f>'2. Collected Data'!J232/'3. Calculated Stats'!$G232*1000</f>
        <v>2.8197897974878239</v>
      </c>
      <c r="J232" s="45">
        <f>'2. Collected Data'!K232/'3. Calculated Stats'!$G232*1000</f>
        <v>1.5380671622660858</v>
      </c>
      <c r="K232" s="66">
        <f>('2. Collected Data'!Y232+'2. Collected Data'!Z232)/G232*1000</f>
        <v>125.2243014611638</v>
      </c>
      <c r="L232" s="73">
        <f>IF(SUM('2. Collected Data'!Y232:Z232)&gt;0,(ROUND('2. Collected Data'!Y232/SUM('2. Collected Data'!Y232:Z232),2)),"")</f>
        <v>1</v>
      </c>
      <c r="M232" s="73">
        <f>IF(SUM('2. Collected Data'!Y232:Z232)&gt;0,1-L232,"")</f>
        <v>0</v>
      </c>
      <c r="N232" s="66">
        <f>IF('2. Collected Data'!AD232&gt;0,'2. Collected Data'!AE232/'2. Collected Data'!AD232,"")</f>
        <v>850</v>
      </c>
      <c r="O232" s="66">
        <f>IF('2. Collected Data'!AF232&gt;0,'2. Collected Data'!AG232/'2. Collected Data'!AF232,"")</f>
        <v>8250</v>
      </c>
      <c r="P232" s="66">
        <f>SUM('2. Collected Data'!AI232:AK232)/'2. Collected Data'!G232</f>
        <v>15.948554216867469</v>
      </c>
      <c r="Q232" s="50" t="str">
        <f>IF(MAX('2. Collected Data'!AI232:AK232)='2. Collected Data'!AI232,"NaCl",IF(MAX('2. Collected Data'!AJ232:AK232)='2. Collected Data'!AJ232,"CaCl2","MgCl2"))</f>
        <v>NaCl</v>
      </c>
      <c r="R232" s="66">
        <f>'2. Collected Data'!AL232/'2. Collected Data'!G232</f>
        <v>3.0120481927710845</v>
      </c>
      <c r="S232" s="66">
        <f>SUM('2. Collected Data'!AO232:AU232)/'2. Collected Data'!G232</f>
        <v>155.42168674698794</v>
      </c>
      <c r="T232" s="50" t="str">
        <f>IF(MAX('2. Collected Data'!AO232:AT232)='2. Collected Data'!AO232,"NaCl",IF(MAX('2. Collected Data'!AP232:AT232)='2. Collected Data'!AP232,"CaCl2",IF(MAX('2. Collected Data'!AQ232:AT232)='2. Collected Data'!AQ232,"MgCl2",IF(MAX('2. Collected Data'!AR232:AT232)='2. Collected Data'!AR232,"Potassium Acetate",IF('2. Collected Data'!AS232&gt;'2. Collected Data'!AT232,"Enhanced Brine","Ag Byproduct")))))</f>
        <v>NaCl</v>
      </c>
      <c r="U232" s="72">
        <f>IF('2. Collected Data'!BC232&gt;0,'2. Collected Data'!BC232/'2. Collected Data'!$G232,"")</f>
        <v>1112.0481927710844</v>
      </c>
      <c r="V232" s="72">
        <f>IF('2. Collected Data'!BD232&gt;0,'2. Collected Data'!BD232/'2. Collected Data'!$G232,"")</f>
        <v>1341.8072289156626</v>
      </c>
      <c r="W232" s="72">
        <f>IF('2. Collected Data'!BE232&gt;0,'2. Collected Data'!BE232/'2. Collected Data'!$G232,"")</f>
        <v>1133.0120481927711</v>
      </c>
      <c r="X232" s="72">
        <f>IF('2. Collected Data'!BF232&gt;0,'2. Collected Data'!BF232/'2. Collected Data'!$G232,"")</f>
        <v>3790.9638554216867</v>
      </c>
      <c r="Y232" s="74">
        <f>IF(AND('2. Collected Data'!BB232&gt;0,'2. Collected Data'!BH232&gt;0),('2. Collected Data'!BH232-'2. Collected Data'!BB232)/'2. Collected Data'!BH232,"")</f>
        <v>3.8301662707838455E-2</v>
      </c>
    </row>
    <row r="233" spans="1:25" s="51" customFormat="1" ht="11.25" customHeight="1" x14ac:dyDescent="0.15">
      <c r="A233" s="150" t="str">
        <f>'2. Collected Data'!A233</f>
        <v>Maryland</v>
      </c>
      <c r="B233" s="46"/>
      <c r="C233" s="46"/>
      <c r="D233" s="46"/>
      <c r="E233" s="46"/>
      <c r="F233" s="46"/>
      <c r="G233" s="146"/>
      <c r="H233" s="45"/>
      <c r="I233" s="45"/>
      <c r="J233" s="45"/>
      <c r="K233" s="66"/>
      <c r="L233" s="73"/>
      <c r="M233" s="73"/>
      <c r="N233" s="66"/>
      <c r="O233" s="66"/>
      <c r="P233" s="66"/>
      <c r="Q233" s="50"/>
      <c r="R233" s="66"/>
      <c r="S233" s="66"/>
      <c r="T233" s="50"/>
      <c r="U233" s="72"/>
      <c r="V233" s="72"/>
      <c r="W233" s="72"/>
      <c r="X233" s="72"/>
      <c r="Y233" s="74"/>
    </row>
    <row r="234" spans="1:25" s="51" customFormat="1" ht="11.25" customHeight="1" x14ac:dyDescent="0.15">
      <c r="A234" s="67" t="str">
        <f>'2. Collected Data'!A234</f>
        <v>Massachusetts</v>
      </c>
      <c r="B234" s="46"/>
      <c r="C234" s="46"/>
      <c r="D234" s="46"/>
      <c r="E234" s="46"/>
      <c r="F234" s="46"/>
      <c r="G234" s="146">
        <f>'2. Collected Data'!G234*'2. Collected Data'!AA234</f>
        <v>2100</v>
      </c>
      <c r="H234" s="45">
        <f>'2. Collected Data'!I234/'3. Calculated Stats'!$G234*1000</f>
        <v>119.04761904761904</v>
      </c>
      <c r="I234" s="45">
        <f>'2. Collected Data'!J234/'3. Calculated Stats'!$G234*1000</f>
        <v>2.8571428571428572</v>
      </c>
      <c r="J234" s="45">
        <f>'2. Collected Data'!K234/'3. Calculated Stats'!$G234*1000</f>
        <v>7.1428571428571423</v>
      </c>
      <c r="K234" s="66">
        <f>('2. Collected Data'!Y234+'2. Collected Data'!Z234)/G234*1000</f>
        <v>345.23809523809524</v>
      </c>
      <c r="L234" s="73">
        <f>IF(SUM('2. Collected Data'!Y234:Z234)&gt;0,(ROUND('2. Collected Data'!Y234/SUM('2. Collected Data'!Y234:Z234),2)),"")</f>
        <v>1</v>
      </c>
      <c r="M234" s="73">
        <f>IF(SUM('2. Collected Data'!Y234:Z234)&gt;0,1-L234,"")</f>
        <v>0</v>
      </c>
      <c r="N234" s="66">
        <f>IF('2. Collected Data'!AD234&gt;0,'2. Collected Data'!AE234/'2. Collected Data'!AD234,"")</f>
        <v>2678.5714285714284</v>
      </c>
      <c r="O234" s="66">
        <f>IF('2. Collected Data'!AF234&gt;0,'2. Collected Data'!AG234/'2. Collected Data'!AF234,"")</f>
        <v>3571.4285714285716</v>
      </c>
      <c r="P234" s="66">
        <f>SUM('2. Collected Data'!AI234:AK234)/'2. Collected Data'!G234</f>
        <v>29.22604761904762</v>
      </c>
      <c r="Q234" s="50" t="str">
        <f>IF(MAX('2. Collected Data'!AI234:AK234)='2. Collected Data'!AI234,"NaCl",IF(MAX('2. Collected Data'!AJ234:AK234)='2. Collected Data'!AJ234,"CaCl2","MgCl2"))</f>
        <v>NaCl</v>
      </c>
      <c r="R234" s="66">
        <f>'2. Collected Data'!AL234/'2. Collected Data'!G234</f>
        <v>0.23809523809523808</v>
      </c>
      <c r="S234" s="66">
        <f>SUM('2. Collected Data'!AO234:AU234)/'2. Collected Data'!G234</f>
        <v>94.400619047619045</v>
      </c>
      <c r="T234" s="50" t="str">
        <f>IF(MAX('2. Collected Data'!AO234:AT234)='2. Collected Data'!AO234,"NaCl",IF(MAX('2. Collected Data'!AP234:AT234)='2. Collected Data'!AP234,"CaCl2",IF(MAX('2. Collected Data'!AQ234:AT234)='2. Collected Data'!AQ234,"MgCl2",IF(MAX('2. Collected Data'!AR234:AT234)='2. Collected Data'!AR234,"Potassium Acetate",IF('2. Collected Data'!AS234&gt;'2. Collected Data'!AT234,"Enhanced Brine","Ag Byproduct")))))</f>
        <v>MgCl2</v>
      </c>
      <c r="U234" s="72">
        <f>IF('2. Collected Data'!BC234&gt;0,'2. Collected Data'!BC234/'2. Collected Data'!$G234,"")</f>
        <v>787.53323809523806</v>
      </c>
      <c r="V234" s="72">
        <f>IF('2. Collected Data'!BD234&gt;0,'2. Collected Data'!BD234/'2. Collected Data'!$G234,"")</f>
        <v>4706.1930000000002</v>
      </c>
      <c r="W234" s="72" t="str">
        <f>IF('2. Collected Data'!BE234&gt;0,'2. Collected Data'!BE234/'2. Collected Data'!$G234,"")</f>
        <v/>
      </c>
      <c r="X234" s="72">
        <f>IF('2. Collected Data'!BF234&gt;0,'2. Collected Data'!BF234/'2. Collected Data'!$G234,"")</f>
        <v>7671.8149999999996</v>
      </c>
      <c r="Y234" s="74">
        <f>IF(AND('2. Collected Data'!BB234&gt;0,'2. Collected Data'!BH234&gt;0),('2. Collected Data'!BH234-'2. Collected Data'!BB234)/'2. Collected Data'!BH234,"")</f>
        <v>2.6666666666666668E-2</v>
      </c>
    </row>
    <row r="235" spans="1:25" s="51" customFormat="1" ht="11.25" customHeight="1" x14ac:dyDescent="0.15">
      <c r="A235" s="67" t="str">
        <f>'2. Collected Data'!A235</f>
        <v>Michigan</v>
      </c>
      <c r="B235" s="46"/>
      <c r="C235" s="46"/>
      <c r="D235" s="46"/>
      <c r="E235" s="46"/>
      <c r="F235" s="46"/>
      <c r="G235" s="146">
        <f>'2. Collected Data'!G235*'2. Collected Data'!AA235</f>
        <v>7570.75</v>
      </c>
      <c r="H235" s="45">
        <f>'2. Collected Data'!I235/'3. Calculated Stats'!$G235*1000</f>
        <v>41.739589868903344</v>
      </c>
      <c r="I235" s="45">
        <f>'2. Collected Data'!J235/'3. Calculated Stats'!$G235*1000</f>
        <v>2.9059208136578278</v>
      </c>
      <c r="J235" s="45">
        <f>'2. Collected Data'!K235/'3. Calculated Stats'!$G235*1000</f>
        <v>1.0566984776937556</v>
      </c>
      <c r="K235" s="66">
        <f>('2. Collected Data'!Y235+'2. Collected Data'!Z235)/G235*1000</f>
        <v>69.345837598652707</v>
      </c>
      <c r="L235" s="73">
        <f>IF(SUM('2. Collected Data'!Y235:Z235)&gt;0,(ROUND('2. Collected Data'!Y235/SUM('2. Collected Data'!Y235:Z235),2)),"")</f>
        <v>0.72</v>
      </c>
      <c r="M235" s="73">
        <f>IF(SUM('2. Collected Data'!Y235:Z235)&gt;0,1-L235,"")</f>
        <v>0.28000000000000003</v>
      </c>
      <c r="N235" s="66" t="str">
        <f>IF('2. Collected Data'!AD235&gt;0,'2. Collected Data'!AE235/'2. Collected Data'!AD235,"")</f>
        <v/>
      </c>
      <c r="O235" s="66" t="str">
        <f>IF('2. Collected Data'!AF235&gt;0,'2. Collected Data'!AG235/'2. Collected Data'!AF235,"")</f>
        <v/>
      </c>
      <c r="P235" s="66">
        <f>SUM('2. Collected Data'!AI235:AK235)/'2. Collected Data'!G235</f>
        <v>15.739589868903344</v>
      </c>
      <c r="Q235" s="50" t="str">
        <f>IF(MAX('2. Collected Data'!AI235:AK235)='2. Collected Data'!AI235,"NaCl",IF(MAX('2. Collected Data'!AJ235:AK235)='2. Collected Data'!AJ235,"CaCl2","MgCl2"))</f>
        <v>NaCl</v>
      </c>
      <c r="R235" s="66">
        <f>'2. Collected Data'!AL235/'2. Collected Data'!G235</f>
        <v>2.9917775649704454</v>
      </c>
      <c r="S235" s="66">
        <f>SUM('2. Collected Data'!AO235:AU235)/'2. Collected Data'!G235</f>
        <v>82.32341577782914</v>
      </c>
      <c r="T235" s="50" t="str">
        <f>IF(MAX('2. Collected Data'!AO235:AT235)='2. Collected Data'!AO235,"NaCl",IF(MAX('2. Collected Data'!AP235:AT235)='2. Collected Data'!AP235,"CaCl2",IF(MAX('2. Collected Data'!AQ235:AT235)='2. Collected Data'!AQ235,"MgCl2",IF(MAX('2. Collected Data'!AR235:AT235)='2. Collected Data'!AR235,"Potassium Acetate",IF('2. Collected Data'!AS235&gt;'2. Collected Data'!AT235,"Enhanced Brine","Ag Byproduct")))))</f>
        <v>NaCl</v>
      </c>
      <c r="U235" s="72" t="str">
        <f>IF('2. Collected Data'!BC235&gt;0,'2. Collected Data'!BC235/'2. Collected Data'!$G235,"")</f>
        <v/>
      </c>
      <c r="V235" s="72" t="str">
        <f>IF('2. Collected Data'!BD235&gt;0,'2. Collected Data'!BD235/'2. Collected Data'!$G235,"")</f>
        <v/>
      </c>
      <c r="W235" s="72" t="str">
        <f>IF('2. Collected Data'!BE235&gt;0,'2. Collected Data'!BE235/'2. Collected Data'!$G235,"")</f>
        <v/>
      </c>
      <c r="X235" s="72">
        <f>IF('2. Collected Data'!BF235&gt;0,'2. Collected Data'!BF235/'2. Collected Data'!$G235,"")</f>
        <v>3632.401017072285</v>
      </c>
      <c r="Y235" s="74">
        <f>IF(AND('2. Collected Data'!BB235&gt;0,'2. Collected Data'!BH235&gt;0),('2. Collected Data'!BH235-'2. Collected Data'!BB235)/'2. Collected Data'!BH235,"")</f>
        <v>-8.5078318219291071E-2</v>
      </c>
    </row>
    <row r="236" spans="1:25" s="51" customFormat="1" ht="11.25" customHeight="1" x14ac:dyDescent="0.15">
      <c r="A236" s="67" t="str">
        <f>'2. Collected Data'!A236</f>
        <v>Minnesota</v>
      </c>
      <c r="B236" s="46"/>
      <c r="C236" s="46"/>
      <c r="D236" s="46"/>
      <c r="E236" s="46"/>
      <c r="F236" s="46"/>
      <c r="G236" s="146">
        <f>'2. Collected Data'!G236*'2. Collected Data'!AA236</f>
        <v>30546</v>
      </c>
      <c r="H236" s="45">
        <f>'2. Collected Data'!I236/'3. Calculated Stats'!$G236*1000</f>
        <v>27.466771426700713</v>
      </c>
      <c r="I236" s="45">
        <f>'2. Collected Data'!J236/'3. Calculated Stats'!$G236*1000</f>
        <v>0</v>
      </c>
      <c r="J236" s="45">
        <f>'2. Collected Data'!K236/'3. Calculated Stats'!$G236*1000</f>
        <v>0</v>
      </c>
      <c r="K236" s="66">
        <f>('2. Collected Data'!Y236+'2. Collected Data'!Z236)/G236*1000</f>
        <v>60.269757087671053</v>
      </c>
      <c r="L236" s="73">
        <f>IF(SUM('2. Collected Data'!Y236:Z236)&gt;0,(ROUND('2. Collected Data'!Y236/SUM('2. Collected Data'!Y236:Z236),2)),"")</f>
        <v>0.82</v>
      </c>
      <c r="M236" s="73">
        <f>IF(SUM('2. Collected Data'!Y236:Z236)&gt;0,1-L236,"")</f>
        <v>0.18000000000000005</v>
      </c>
      <c r="N236" s="66">
        <f>IF('2. Collected Data'!AD236&gt;0,'2. Collected Data'!AE236/'2. Collected Data'!AD236,"")</f>
        <v>0</v>
      </c>
      <c r="O236" s="66">
        <f>IF('2. Collected Data'!AF236&gt;0,'2. Collected Data'!AG236/'2. Collected Data'!AF236,"")</f>
        <v>0</v>
      </c>
      <c r="P236" s="66">
        <f>SUM('2. Collected Data'!AI236:AK236)/'2. Collected Data'!G236</f>
        <v>5.6926602501145815</v>
      </c>
      <c r="Q236" s="50" t="str">
        <f>IF(MAX('2. Collected Data'!AI236:AK236)='2. Collected Data'!AI236,"NaCl",IF(MAX('2. Collected Data'!AJ236:AK236)='2. Collected Data'!AJ236,"CaCl2","MgCl2"))</f>
        <v>NaCl</v>
      </c>
      <c r="R236" s="66">
        <f>'2. Collected Data'!AL236/'2. Collected Data'!G236</f>
        <v>1.3029529234597002</v>
      </c>
      <c r="S236" s="66">
        <f>SUM('2. Collected Data'!AO236:AU236)/'2. Collected Data'!G236</f>
        <v>82.041871276108168</v>
      </c>
      <c r="T236" s="50" t="str">
        <f>IF(MAX('2. Collected Data'!AO236:AT236)='2. Collected Data'!AO236,"NaCl",IF(MAX('2. Collected Data'!AP236:AT236)='2. Collected Data'!AP236,"CaCl2",IF(MAX('2. Collected Data'!AQ236:AT236)='2. Collected Data'!AQ236,"MgCl2",IF(MAX('2. Collected Data'!AR236:AT236)='2. Collected Data'!AR236,"Potassium Acetate",IF('2. Collected Data'!AS236&gt;'2. Collected Data'!AT236,"Enhanced Brine","Ag Byproduct")))))</f>
        <v>NaCl</v>
      </c>
      <c r="U236" s="72">
        <f>IF('2. Collected Data'!BC236&gt;0,'2. Collected Data'!BC236/'2. Collected Data'!$G236,"")</f>
        <v>892.20650821711513</v>
      </c>
      <c r="V236" s="72">
        <f>IF('2. Collected Data'!BD236&gt;0,'2. Collected Data'!BD236/'2. Collected Data'!$G236,"")</f>
        <v>1208.7959143586722</v>
      </c>
      <c r="W236" s="72">
        <f>IF('2. Collected Data'!BE236&gt;0,'2. Collected Data'!BE236/'2. Collected Data'!$G236,"")</f>
        <v>777.08308780200355</v>
      </c>
      <c r="X236" s="72">
        <f>IF('2. Collected Data'!BF236&gt;0,'2. Collected Data'!BF236/'2. Collected Data'!$G236,"")</f>
        <v>2878.0855103777908</v>
      </c>
      <c r="Y236" s="74">
        <f>IF(AND('2. Collected Data'!BB236&gt;0,'2. Collected Data'!BH236&gt;0),('2. Collected Data'!BH236-'2. Collected Data'!BB236)/'2. Collected Data'!BH236,"")</f>
        <v>1.8867924528301976E-2</v>
      </c>
    </row>
    <row r="237" spans="1:25" s="51" customFormat="1" ht="11.25" customHeight="1" x14ac:dyDescent="0.15">
      <c r="A237" s="150" t="str">
        <f>'2. Collected Data'!A237</f>
        <v>Mississippi</v>
      </c>
      <c r="B237" s="46"/>
      <c r="C237" s="46"/>
      <c r="D237" s="46"/>
      <c r="E237" s="46"/>
      <c r="F237" s="46"/>
      <c r="G237" s="146"/>
      <c r="H237" s="45"/>
      <c r="I237" s="45"/>
      <c r="J237" s="45"/>
      <c r="K237" s="66"/>
      <c r="L237" s="73"/>
      <c r="M237" s="73"/>
      <c r="N237" s="66"/>
      <c r="O237" s="66"/>
      <c r="P237" s="66"/>
      <c r="Q237" s="50"/>
      <c r="R237" s="66"/>
      <c r="S237" s="66"/>
      <c r="T237" s="50"/>
      <c r="U237" s="72"/>
      <c r="V237" s="72"/>
      <c r="W237" s="72"/>
      <c r="X237" s="72"/>
      <c r="Y237" s="74"/>
    </row>
    <row r="238" spans="1:25" s="51" customFormat="1" ht="11.25" customHeight="1" x14ac:dyDescent="0.15">
      <c r="A238" s="67" t="str">
        <f>'2. Collected Data'!A238</f>
        <v>Missouri</v>
      </c>
      <c r="B238" s="46"/>
      <c r="C238" s="46"/>
      <c r="D238" s="46"/>
      <c r="E238" s="46"/>
      <c r="F238" s="46"/>
      <c r="G238" s="146">
        <f>'2. Collected Data'!G238*'2. Collected Data'!AA238</f>
        <v>77000</v>
      </c>
      <c r="H238" s="45">
        <f>'2. Collected Data'!I238/'3. Calculated Stats'!$G238*1000</f>
        <v>21</v>
      </c>
      <c r="I238" s="45">
        <f>'2. Collected Data'!J238/'3. Calculated Stats'!$G238*1000</f>
        <v>1.4415584415584417</v>
      </c>
      <c r="J238" s="45">
        <f>'2. Collected Data'!K238/'3. Calculated Stats'!$G238*1000</f>
        <v>3.896103896103896E-2</v>
      </c>
      <c r="K238" s="66">
        <f>('2. Collected Data'!Y238+'2. Collected Data'!Z238)/G238*1000</f>
        <v>45.454545454545453</v>
      </c>
      <c r="L238" s="73">
        <f>IF(SUM('2. Collected Data'!Y238:Z238)&gt;0,(ROUND('2. Collected Data'!Y238/SUM('2. Collected Data'!Y238:Z238),2)),"")</f>
        <v>0.86</v>
      </c>
      <c r="M238" s="73">
        <f>IF(SUM('2. Collected Data'!Y238:Z238)&gt;0,1-L238,"")</f>
        <v>0.14000000000000001</v>
      </c>
      <c r="N238" s="66">
        <f>IF('2. Collected Data'!AD238&gt;0,'2. Collected Data'!AE238/'2. Collected Data'!AD238,"")</f>
        <v>1472.2222222222222</v>
      </c>
      <c r="O238" s="66">
        <f>IF('2. Collected Data'!AF238&gt;0,'2. Collected Data'!AG238/'2. Collected Data'!AF238,"")</f>
        <v>16184.971098265896</v>
      </c>
      <c r="P238" s="66">
        <f>SUM('2. Collected Data'!AI238:AK238)/'2. Collected Data'!G238</f>
        <v>1.5675324675324676</v>
      </c>
      <c r="Q238" s="50" t="str">
        <f>IF(MAX('2. Collected Data'!AI238:AK238)='2. Collected Data'!AI238,"NaCl",IF(MAX('2. Collected Data'!AJ238:AK238)='2. Collected Data'!AJ238,"CaCl2","MgCl2"))</f>
        <v>NaCl</v>
      </c>
      <c r="R238" s="66">
        <f>'2. Collected Data'!AL238/'2. Collected Data'!G238</f>
        <v>0.96103896103896103</v>
      </c>
      <c r="S238" s="66">
        <f>SUM('2. Collected Data'!AO238:AU238)/'2. Collected Data'!G238</f>
        <v>50.649350649350652</v>
      </c>
      <c r="T238" s="50" t="str">
        <f>IF(MAX('2. Collected Data'!AO238:AT238)='2. Collected Data'!AO238,"NaCl",IF(MAX('2. Collected Data'!AP238:AT238)='2. Collected Data'!AP238,"CaCl2",IF(MAX('2. Collected Data'!AQ238:AT238)='2. Collected Data'!AQ238,"MgCl2",IF(MAX('2. Collected Data'!AR238:AT238)='2. Collected Data'!AR238,"Potassium Acetate",IF('2. Collected Data'!AS238&gt;'2. Collected Data'!AT238,"Enhanced Brine","Ag Byproduct")))))</f>
        <v>NaCl</v>
      </c>
      <c r="U238" s="72">
        <f>IF('2. Collected Data'!BC238&gt;0,'2. Collected Data'!BC238/'2. Collected Data'!$G238,"")</f>
        <v>283.11688311688312</v>
      </c>
      <c r="V238" s="72">
        <f>IF('2. Collected Data'!BD238&gt;0,'2. Collected Data'!BD238/'2. Collected Data'!$G238,"")</f>
        <v>159.74025974025975</v>
      </c>
      <c r="W238" s="72">
        <f>IF('2. Collected Data'!BE238&gt;0,'2. Collected Data'!BE238/'2. Collected Data'!$G238,"")</f>
        <v>206.49350649350649</v>
      </c>
      <c r="X238" s="72">
        <f>IF('2. Collected Data'!BF238&gt;0,'2. Collected Data'!BF238/'2. Collected Data'!$G238,"")</f>
        <v>649.35064935064941</v>
      </c>
      <c r="Y238" s="74">
        <f>IF(AND('2. Collected Data'!BB238&gt;0,'2. Collected Data'!BH238&gt;0),('2. Collected Data'!BH238-'2. Collected Data'!BB238)/'2. Collected Data'!BH238,"")</f>
        <v>-9.5890410958904104E-2</v>
      </c>
    </row>
    <row r="239" spans="1:25" s="51" customFormat="1" ht="11.25" customHeight="1" x14ac:dyDescent="0.15">
      <c r="A239" s="67" t="str">
        <f>'2. Collected Data'!A239</f>
        <v>Montana</v>
      </c>
      <c r="B239" s="46"/>
      <c r="C239" s="46"/>
      <c r="D239" s="46"/>
      <c r="E239" s="46"/>
      <c r="F239" s="46"/>
      <c r="G239" s="146">
        <f>'2. Collected Data'!G239*'2. Collected Data'!AA239</f>
        <v>24750</v>
      </c>
      <c r="H239" s="45">
        <f>'2. Collected Data'!I239/'3. Calculated Stats'!$G239*1000</f>
        <v>22.828282828282831</v>
      </c>
      <c r="I239" s="45">
        <f>'2. Collected Data'!J239/'3. Calculated Stats'!$G239*1000</f>
        <v>2.7474747474747478</v>
      </c>
      <c r="J239" s="45">
        <f>'2. Collected Data'!K239/'3. Calculated Stats'!$G239*1000</f>
        <v>1.494949494949495</v>
      </c>
      <c r="K239" s="66">
        <f>('2. Collected Data'!Y239+'2. Collected Data'!Z239)/G239*1000</f>
        <v>29.777777777777779</v>
      </c>
      <c r="L239" s="73">
        <f>IF(SUM('2. Collected Data'!Y239:Z239)&gt;0,(ROUND('2. Collected Data'!Y239/SUM('2. Collected Data'!Y239:Z239),2)),"")</f>
        <v>0.76</v>
      </c>
      <c r="M239" s="73">
        <f>IF(SUM('2. Collected Data'!Y239:Z239)&gt;0,1-L239,"")</f>
        <v>0.24</v>
      </c>
      <c r="N239" s="66">
        <f>IF('2. Collected Data'!AD239&gt;0,'2. Collected Data'!AE239/'2. Collected Data'!AD239,"")</f>
        <v>279.16666666666669</v>
      </c>
      <c r="O239" s="66">
        <f>IF('2. Collected Data'!AF239&gt;0,'2. Collected Data'!AG239/'2. Collected Data'!AF239,"")</f>
        <v>10000</v>
      </c>
      <c r="P239" s="66">
        <f>SUM('2. Collected Data'!AI239:AK239)/'2. Collected Data'!G239</f>
        <v>0.12864</v>
      </c>
      <c r="Q239" s="50" t="str">
        <f>IF(MAX('2. Collected Data'!AI239:AK239)='2. Collected Data'!AI239,"NaCl",IF(MAX('2. Collected Data'!AJ239:AK239)='2. Collected Data'!AJ239,"CaCl2","MgCl2"))</f>
        <v>NaCl</v>
      </c>
      <c r="R239" s="66">
        <f>'2. Collected Data'!AL239/'2. Collected Data'!G239</f>
        <v>8.5777199999999993</v>
      </c>
      <c r="S239" s="66">
        <f>SUM('2. Collected Data'!AO239:AU239)/'2. Collected Data'!G239</f>
        <v>300.44868000000002</v>
      </c>
      <c r="T239" s="50" t="str">
        <f>IF(MAX('2. Collected Data'!AO239:AT239)='2. Collected Data'!AO239,"NaCl",IF(MAX('2. Collected Data'!AP239:AT239)='2. Collected Data'!AP239,"CaCl2",IF(MAX('2. Collected Data'!AQ239:AT239)='2. Collected Data'!AQ239,"MgCl2",IF(MAX('2. Collected Data'!AR239:AT239)='2. Collected Data'!AR239,"Potassium Acetate",IF('2. Collected Data'!AS239&gt;'2. Collected Data'!AT239,"Enhanced Brine","Ag Byproduct")))))</f>
        <v>NaCl</v>
      </c>
      <c r="U239" s="72">
        <f>IF('2. Collected Data'!BC239&gt;0,'2. Collected Data'!BC239/'2. Collected Data'!$G239,"")</f>
        <v>267.01551999999998</v>
      </c>
      <c r="V239" s="72">
        <f>IF('2. Collected Data'!BD239&gt;0,'2. Collected Data'!BD239/'2. Collected Data'!$G239,"")</f>
        <v>172.73403999999999</v>
      </c>
      <c r="W239" s="72">
        <f>IF('2. Collected Data'!BE239&gt;0,'2. Collected Data'!BE239/'2. Collected Data'!$G239,"")</f>
        <v>350.37691999999998</v>
      </c>
      <c r="X239" s="72">
        <f>IF('2. Collected Data'!BF239&gt;0,'2. Collected Data'!BF239/'2. Collected Data'!$G239,"")</f>
        <v>794.12656000000004</v>
      </c>
      <c r="Y239" s="74">
        <f>IF(AND('2. Collected Data'!BB239&gt;0,'2. Collected Data'!BH239&gt;0),('2. Collected Data'!BH239-'2. Collected Data'!BB239)/'2. Collected Data'!BH239,"")</f>
        <v>0</v>
      </c>
    </row>
    <row r="240" spans="1:25" s="51" customFormat="1" ht="11.25" customHeight="1" x14ac:dyDescent="0.15">
      <c r="A240" s="67" t="str">
        <f>'2. Collected Data'!A240</f>
        <v>Nebraska</v>
      </c>
      <c r="B240" s="46"/>
      <c r="C240" s="46"/>
      <c r="D240" s="46"/>
      <c r="E240" s="46"/>
      <c r="F240" s="46"/>
      <c r="G240" s="146">
        <f>'2. Collected Data'!G240*'2. Collected Data'!AA240</f>
        <v>23040</v>
      </c>
      <c r="H240" s="45">
        <f>'2. Collected Data'!I240/'3. Calculated Stats'!$G240*1000</f>
        <v>30.295138888888889</v>
      </c>
      <c r="I240" s="45">
        <f>'2. Collected Data'!J240/'3. Calculated Stats'!$G240*1000</f>
        <v>5.859375</v>
      </c>
      <c r="J240" s="45">
        <f>'2. Collected Data'!K240/'3. Calculated Stats'!$G240*1000</f>
        <v>1.1284722222222221</v>
      </c>
      <c r="K240" s="66">
        <f>('2. Collected Data'!Y240+'2. Collected Data'!Z240)/G240*1000</f>
        <v>36.414930555555557</v>
      </c>
      <c r="L240" s="73">
        <f>IF(SUM('2. Collected Data'!Y240:Z240)&gt;0,(ROUND('2. Collected Data'!Y240/SUM('2. Collected Data'!Y240:Z240),2)),"")</f>
        <v>1</v>
      </c>
      <c r="M240" s="73">
        <f>IF(SUM('2. Collected Data'!Y240:Z240)&gt;0,1-L240,"")</f>
        <v>0</v>
      </c>
      <c r="N240" s="66">
        <f>IF('2. Collected Data'!AD240&gt;0,'2. Collected Data'!AE240/'2. Collected Data'!AD240,"")</f>
        <v>1236.6412213740457</v>
      </c>
      <c r="O240" s="66">
        <f>IF('2. Collected Data'!AF240&gt;0,'2. Collected Data'!AG240/'2. Collected Data'!AF240,"")</f>
        <v>51153.846153846156</v>
      </c>
      <c r="P240" s="66">
        <f>SUM('2. Collected Data'!AI240:AK240)/'2. Collected Data'!G240</f>
        <v>5.0009166666666669</v>
      </c>
      <c r="Q240" s="50" t="str">
        <f>IF(MAX('2. Collected Data'!AI240:AK240)='2. Collected Data'!AI240,"NaCl",IF(MAX('2. Collected Data'!AJ240:AK240)='2. Collected Data'!AJ240,"CaCl2","MgCl2"))</f>
        <v>NaCl</v>
      </c>
      <c r="R240" s="66">
        <f>'2. Collected Data'!AL240/'2. Collected Data'!G240</f>
        <v>1.875</v>
      </c>
      <c r="S240" s="66">
        <f>SUM('2. Collected Data'!AO240:AU240)/'2. Collected Data'!G240</f>
        <v>99.875</v>
      </c>
      <c r="T240" s="50" t="str">
        <f>IF(MAX('2. Collected Data'!AO240:AT240)='2. Collected Data'!AO240,"NaCl",IF(MAX('2. Collected Data'!AP240:AT240)='2. Collected Data'!AP240,"CaCl2",IF(MAX('2. Collected Data'!AQ240:AT240)='2. Collected Data'!AQ240,"MgCl2",IF(MAX('2. Collected Data'!AR240:AT240)='2. Collected Data'!AR240,"Potassium Acetate",IF('2. Collected Data'!AS240&gt;'2. Collected Data'!AT240,"Enhanced Brine","Ag Byproduct")))))</f>
        <v>MgCl2</v>
      </c>
      <c r="U240" s="72">
        <f>IF('2. Collected Data'!BC240&gt;0,'2. Collected Data'!BC240/'2. Collected Data'!$G240,"")</f>
        <v>141.66666666666666</v>
      </c>
      <c r="V240" s="72">
        <f>IF('2. Collected Data'!BD240&gt;0,'2. Collected Data'!BD240/'2. Collected Data'!$G240,"")</f>
        <v>329.16666666666669</v>
      </c>
      <c r="W240" s="72">
        <f>IF('2. Collected Data'!BE240&gt;0,'2. Collected Data'!BE240/'2. Collected Data'!$G240,"")</f>
        <v>458.33333333333331</v>
      </c>
      <c r="X240" s="72">
        <f>IF('2. Collected Data'!BF240&gt;0,'2. Collected Data'!BF240/'2. Collected Data'!$G240,"")</f>
        <v>929.16666666666663</v>
      </c>
      <c r="Y240" s="74">
        <f>IF(AND('2. Collected Data'!BB240&gt;0,'2. Collected Data'!BH240&gt;0),('2. Collected Data'!BH240-'2. Collected Data'!BB240)/'2. Collected Data'!BH240,"")</f>
        <v>9.6594857539958334E-2</v>
      </c>
    </row>
    <row r="241" spans="1:25" s="51" customFormat="1" ht="11.25" customHeight="1" x14ac:dyDescent="0.15">
      <c r="A241" s="67" t="str">
        <f>'2. Collected Data'!A241</f>
        <v>Nevada</v>
      </c>
      <c r="B241" s="46"/>
      <c r="C241" s="46"/>
      <c r="D241" s="46"/>
      <c r="E241" s="46"/>
      <c r="F241" s="46"/>
      <c r="G241" s="146">
        <f>'2. Collected Data'!G241*'2. Collected Data'!AA241</f>
        <v>13706</v>
      </c>
      <c r="H241" s="45">
        <f>'2. Collected Data'!I241/'3. Calculated Stats'!$G241*1000</f>
        <v>23.274478330658106</v>
      </c>
      <c r="I241" s="45">
        <f>'2. Collected Data'!J241/'3. Calculated Stats'!$G241*1000</f>
        <v>3.6480373559025243</v>
      </c>
      <c r="J241" s="45">
        <f>'2. Collected Data'!K241/'3. Calculated Stats'!$G241*1000</f>
        <v>0.9484897125346563</v>
      </c>
      <c r="K241" s="66">
        <f>('2. Collected Data'!Y241+'2. Collected Data'!Z241)/G241*1000</f>
        <v>33.999708157011526</v>
      </c>
      <c r="L241" s="73">
        <f>IF(SUM('2. Collected Data'!Y241:Z241)&gt;0,(ROUND('2. Collected Data'!Y241/SUM('2. Collected Data'!Y241:Z241),2)),"")</f>
        <v>0.92</v>
      </c>
      <c r="M241" s="73">
        <f>IF(SUM('2. Collected Data'!Y241:Z241)&gt;0,1-L241,"")</f>
        <v>7.999999999999996E-2</v>
      </c>
      <c r="N241" s="66">
        <f>IF('2. Collected Data'!AD241&gt;0,'2. Collected Data'!AE241/'2. Collected Data'!AD241,"")</f>
        <v>375</v>
      </c>
      <c r="O241" s="66">
        <f>IF('2. Collected Data'!AF241&gt;0,'2. Collected Data'!AG241/'2. Collected Data'!AF241,"")</f>
        <v>37866.666666666664</v>
      </c>
      <c r="P241" s="66">
        <f>SUM('2. Collected Data'!AI241:AK241)/'2. Collected Data'!G241</f>
        <v>6.2673281774405371E-2</v>
      </c>
      <c r="Q241" s="50" t="str">
        <f>IF(MAX('2. Collected Data'!AI241:AK241)='2. Collected Data'!AI241,"NaCl",IF(MAX('2. Collected Data'!AJ241:AK241)='2. Collected Data'!AJ241,"CaCl2","MgCl2"))</f>
        <v>NaCl</v>
      </c>
      <c r="R241" s="66">
        <f>'2. Collected Data'!AL241/'2. Collected Data'!G241</f>
        <v>4.3127827228950828</v>
      </c>
      <c r="S241" s="66">
        <f>SUM('2. Collected Data'!AO241:AU241)/'2. Collected Data'!G241</f>
        <v>21.199693564862105</v>
      </c>
      <c r="T241" s="50" t="str">
        <f>IF(MAX('2. Collected Data'!AO241:AT241)='2. Collected Data'!AO241,"NaCl",IF(MAX('2. Collected Data'!AP241:AT241)='2. Collected Data'!AP241,"CaCl2",IF(MAX('2. Collected Data'!AQ241:AT241)='2. Collected Data'!AQ241,"MgCl2",IF(MAX('2. Collected Data'!AR241:AT241)='2. Collected Data'!AR241,"Potassium Acetate",IF('2. Collected Data'!AS241&gt;'2. Collected Data'!AT241,"Enhanced Brine","Ag Byproduct")))))</f>
        <v>NaCl</v>
      </c>
      <c r="U241" s="72">
        <f>IF('2. Collected Data'!BC241&gt;0,'2. Collected Data'!BC241/'2. Collected Data'!$G241,"")</f>
        <v>66.648475120385228</v>
      </c>
      <c r="V241" s="72">
        <f>IF('2. Collected Data'!BD241&gt;0,'2. Collected Data'!BD241/'2. Collected Data'!$G241,"")</f>
        <v>171.57427404056617</v>
      </c>
      <c r="W241" s="72">
        <f>IF('2. Collected Data'!BE241&gt;0,'2. Collected Data'!BE241/'2. Collected Data'!$G241,"")</f>
        <v>132.02444185028455</v>
      </c>
      <c r="X241" s="72">
        <f>IF('2. Collected Data'!BF241&gt;0,'2. Collected Data'!BF241/'2. Collected Data'!$G241,"")</f>
        <v>370.24719101123594</v>
      </c>
      <c r="Y241" s="74">
        <f>IF(AND('2. Collected Data'!BB241&gt;0,'2. Collected Data'!BH241&gt;0),('2. Collected Data'!BH241-'2. Collected Data'!BB241)/'2. Collected Data'!BH241,"")</f>
        <v>-2.7227227227227216E-2</v>
      </c>
    </row>
    <row r="242" spans="1:25" s="51" customFormat="1" ht="11.25" customHeight="1" x14ac:dyDescent="0.15">
      <c r="A242" s="67" t="str">
        <f>'2. Collected Data'!A242</f>
        <v>New Hampshire</v>
      </c>
      <c r="B242" s="46"/>
      <c r="C242" s="46"/>
      <c r="D242" s="46"/>
      <c r="E242" s="46"/>
      <c r="F242" s="46"/>
      <c r="G242" s="146">
        <f>'2. Collected Data'!G242*'2. Collected Data'!AA242</f>
        <v>4308.3600000000006</v>
      </c>
      <c r="H242" s="45">
        <f>'2. Collected Data'!I242/'3. Calculated Stats'!$G242*1000</f>
        <v>77.755804993083217</v>
      </c>
      <c r="I242" s="45">
        <f>'2. Collected Data'!J242/'3. Calculated Stats'!$G242*1000</f>
        <v>5.1063513726800913</v>
      </c>
      <c r="J242" s="45">
        <f>'2. Collected Data'!K242/'3. Calculated Stats'!$G242*1000</f>
        <v>0.46421376115273555</v>
      </c>
      <c r="K242" s="66">
        <f>('2. Collected Data'!Y242+'2. Collected Data'!Z242)/G242*1000</f>
        <v>154.1189687027082</v>
      </c>
      <c r="L242" s="73">
        <f>IF(SUM('2. Collected Data'!Y242:Z242)&gt;0,(ROUND('2. Collected Data'!Y242/SUM('2. Collected Data'!Y242:Z242),2)),"")</f>
        <v>1</v>
      </c>
      <c r="M242" s="73">
        <f>IF(SUM('2. Collected Data'!Y242:Z242)&gt;0,1-L242,"")</f>
        <v>0</v>
      </c>
      <c r="N242" s="66">
        <f>IF('2. Collected Data'!AD242&gt;0,'2. Collected Data'!AE242/'2. Collected Data'!AD242,"")</f>
        <v>1959.1588785046729</v>
      </c>
      <c r="O242" s="66">
        <f>IF('2. Collected Data'!AF242&gt;0,'2. Collected Data'!AG242/'2. Collected Data'!AF242,"")</f>
        <v>5272.727272727273</v>
      </c>
      <c r="P242" s="66">
        <f>SUM('2. Collected Data'!AI242:AK242)/'2. Collected Data'!G242</f>
        <v>21.491842835789026</v>
      </c>
      <c r="Q242" s="50" t="str">
        <f>IF(MAX('2. Collected Data'!AI242:AK242)='2. Collected Data'!AI242,"NaCl",IF(MAX('2. Collected Data'!AJ242:AK242)='2. Collected Data'!AJ242,"CaCl2","MgCl2"))</f>
        <v>CaCl2</v>
      </c>
      <c r="R242" s="66">
        <f>'2. Collected Data'!AL242/'2. Collected Data'!G242</f>
        <v>8.0853064275037365</v>
      </c>
      <c r="S242" s="66">
        <f>SUM('2. Collected Data'!AO242:AU242)/'2. Collected Data'!G242</f>
        <v>31.197202647875294</v>
      </c>
      <c r="T242" s="50" t="str">
        <f>IF(MAX('2. Collected Data'!AO242:AT242)='2. Collected Data'!AO242,"NaCl",IF(MAX('2. Collected Data'!AP242:AT242)='2. Collected Data'!AP242,"CaCl2",IF(MAX('2. Collected Data'!AQ242:AT242)='2. Collected Data'!AQ242,"MgCl2",IF(MAX('2. Collected Data'!AR242:AT242)='2. Collected Data'!AR242,"Potassium Acetate",IF('2. Collected Data'!AS242&gt;'2. Collected Data'!AT242,"Enhanced Brine","Ag Byproduct")))))</f>
        <v>Enhanced Brine</v>
      </c>
      <c r="U242" s="72">
        <f>IF('2. Collected Data'!BC242&gt;0,'2. Collected Data'!BC242/'2. Collected Data'!$G242,"")</f>
        <v>1153.6451932521888</v>
      </c>
      <c r="V242" s="72">
        <f>IF('2. Collected Data'!BD242&gt;0,'2. Collected Data'!BD242/'2. Collected Data'!$G242,"")</f>
        <v>638.26606875934226</v>
      </c>
      <c r="W242" s="72">
        <f>IF('2. Collected Data'!BE242&gt;0,'2. Collected Data'!BE242/'2. Collected Data'!$G242,"")</f>
        <v>1294.4525710014948</v>
      </c>
      <c r="X242" s="72">
        <f>IF('2. Collected Data'!BF242&gt;0,'2. Collected Data'!BF242/'2. Collected Data'!$G242,"")</f>
        <v>3113.6946423232971</v>
      </c>
      <c r="Y242" s="74">
        <f>IF(AND('2. Collected Data'!BB242&gt;0,'2. Collected Data'!BH242&gt;0),('2. Collected Data'!BH242-'2. Collected Data'!BB242)/'2. Collected Data'!BH242,"")</f>
        <v>4.9867021276595751E-2</v>
      </c>
    </row>
    <row r="243" spans="1:25" s="51" customFormat="1" ht="11.25" customHeight="1" x14ac:dyDescent="0.15">
      <c r="A243" s="67" t="str">
        <f>'2. Collected Data'!A243</f>
        <v>New Jersey</v>
      </c>
      <c r="B243" s="46"/>
      <c r="C243" s="46"/>
      <c r="D243" s="46"/>
      <c r="E243" s="46"/>
      <c r="F243" s="46"/>
      <c r="G243" s="146">
        <f>'2. Collected Data'!G243*'2. Collected Data'!AA243</f>
        <v>13295</v>
      </c>
      <c r="H243" s="45">
        <f>'2. Collected Data'!I243/'3. Calculated Stats'!$G243*1000</f>
        <v>41.368935690109062</v>
      </c>
      <c r="I243" s="45">
        <f>'2. Collected Data'!J243/'3. Calculated Stats'!$G243*1000</f>
        <v>0.37608123354644601</v>
      </c>
      <c r="J243" s="45">
        <f>'2. Collected Data'!K243/'3. Calculated Stats'!$G243*1000</f>
        <v>0.22564874012786762</v>
      </c>
      <c r="K243" s="66">
        <f>('2. Collected Data'!Y243+'2. Collected Data'!Z243)/G243*1000</f>
        <v>63.933809702895822</v>
      </c>
      <c r="L243" s="73">
        <f>IF(SUM('2. Collected Data'!Y243:Z243)&gt;0,(ROUND('2. Collected Data'!Y243/SUM('2. Collected Data'!Y243:Z243),2)),"")</f>
        <v>0.82</v>
      </c>
      <c r="M243" s="73">
        <f>IF(SUM('2. Collected Data'!Y243:Z243)&gt;0,1-L243,"")</f>
        <v>0.18000000000000005</v>
      </c>
      <c r="N243" s="66">
        <f>IF('2. Collected Data'!AD243&gt;0,'2. Collected Data'!AE243/'2. Collected Data'!AD243,"")</f>
        <v>3463.409090909091</v>
      </c>
      <c r="O243" s="66">
        <f>IF('2. Collected Data'!AF243&gt;0,'2. Collected Data'!AG243/'2. Collected Data'!AF243,"")</f>
        <v>13012.272727272728</v>
      </c>
      <c r="P243" s="66">
        <f>SUM('2. Collected Data'!AI243:AK243)/'2. Collected Data'!G243</f>
        <v>35.424821361414068</v>
      </c>
      <c r="Q243" s="50" t="str">
        <f>IF(MAX('2. Collected Data'!AI243:AK243)='2. Collected Data'!AI243,"NaCl",IF(MAX('2. Collected Data'!AJ243:AK243)='2. Collected Data'!AJ243,"CaCl2","MgCl2"))</f>
        <v>NaCl</v>
      </c>
      <c r="R243" s="66">
        <f>'2. Collected Data'!AL243/'2. Collected Data'!G243</f>
        <v>0.18909364422715305</v>
      </c>
      <c r="S243" s="66">
        <f>SUM('2. Collected Data'!AO243:AU243)/'2. Collected Data'!G243</f>
        <v>158.40323429860851</v>
      </c>
      <c r="T243" s="50" t="str">
        <f>IF(MAX('2. Collected Data'!AO243:AT243)='2. Collected Data'!AO243,"NaCl",IF(MAX('2. Collected Data'!AP243:AT243)='2. Collected Data'!AP243,"CaCl2",IF(MAX('2. Collected Data'!AQ243:AT243)='2. Collected Data'!AQ243,"MgCl2",IF(MAX('2. Collected Data'!AR243:AT243)='2. Collected Data'!AR243,"Potassium Acetate",IF('2. Collected Data'!AS243&gt;'2. Collected Data'!AT243,"Enhanced Brine","Ag Byproduct")))))</f>
        <v>CaCl2</v>
      </c>
      <c r="U243" s="72" t="str">
        <f>IF('2. Collected Data'!BC243&gt;0,'2. Collected Data'!BC243/'2. Collected Data'!$G243,"")</f>
        <v/>
      </c>
      <c r="V243" s="72" t="str">
        <f>IF('2. Collected Data'!BD243&gt;0,'2. Collected Data'!BD243/'2. Collected Data'!$G243,"")</f>
        <v/>
      </c>
      <c r="W243" s="72">
        <f>IF('2. Collected Data'!BE243&gt;0,'2. Collected Data'!BE243/'2. Collected Data'!$G243,"")</f>
        <v>1957.3954870251976</v>
      </c>
      <c r="X243" s="72">
        <f>IF('2. Collected Data'!BF243&gt;0,'2. Collected Data'!BF243/'2. Collected Data'!$G243,"")</f>
        <v>9622.2964272282807</v>
      </c>
      <c r="Y243" s="74">
        <f>IF(AND('2. Collected Data'!BB243&gt;0,'2. Collected Data'!BH243&gt;0),('2. Collected Data'!BH243-'2. Collected Data'!BB243)/'2. Collected Data'!BH243,"")</f>
        <v>0.11428571428571428</v>
      </c>
    </row>
    <row r="244" spans="1:25" s="51" customFormat="1" ht="11.25" customHeight="1" x14ac:dyDescent="0.15">
      <c r="A244" s="150" t="str">
        <f>'2. Collected Data'!A244</f>
        <v>New Mexico</v>
      </c>
      <c r="B244" s="46"/>
      <c r="C244" s="46"/>
      <c r="D244" s="46"/>
      <c r="E244" s="46"/>
      <c r="F244" s="46"/>
      <c r="G244" s="146"/>
      <c r="H244" s="45"/>
      <c r="I244" s="45"/>
      <c r="J244" s="45"/>
      <c r="K244" s="66"/>
      <c r="L244" s="73"/>
      <c r="M244" s="73"/>
      <c r="N244" s="66"/>
      <c r="O244" s="66"/>
      <c r="P244" s="66"/>
      <c r="Q244" s="50"/>
      <c r="R244" s="66"/>
      <c r="S244" s="66"/>
      <c r="T244" s="50"/>
      <c r="U244" s="72"/>
      <c r="V244" s="72"/>
      <c r="W244" s="72"/>
      <c r="X244" s="72"/>
      <c r="Y244" s="74"/>
    </row>
    <row r="245" spans="1:25" s="51" customFormat="1" ht="11.25" customHeight="1" x14ac:dyDescent="0.15">
      <c r="A245" s="67" t="str">
        <f>'2. Collected Data'!A245</f>
        <v>New York</v>
      </c>
      <c r="B245" s="46"/>
      <c r="C245" s="46"/>
      <c r="D245" s="46"/>
      <c r="E245" s="46"/>
      <c r="F245" s="46"/>
      <c r="G245" s="146">
        <f>'2. Collected Data'!G245*'2. Collected Data'!AA245</f>
        <v>36578.639999999999</v>
      </c>
      <c r="H245" s="45">
        <f>'2. Collected Data'!I245/'3. Calculated Stats'!$G245*1000</f>
        <v>39.968681175680672</v>
      </c>
      <c r="I245" s="45">
        <f>'2. Collected Data'!J245/'3. Calculated Stats'!$G245*1000</f>
        <v>1.0115192910397981</v>
      </c>
      <c r="J245" s="45">
        <f>'2. Collected Data'!K245/'3. Calculated Stats'!$G245*1000</f>
        <v>1.1208727279089654</v>
      </c>
      <c r="K245" s="66">
        <f>('2. Collected Data'!Y245+'2. Collected Data'!Z245)/G245*1000</f>
        <v>102.51884706484441</v>
      </c>
      <c r="L245" s="73">
        <f>IF(SUM('2. Collected Data'!Y245:Z245)&gt;0,(ROUND('2. Collected Data'!Y245/SUM('2. Collected Data'!Y245:Z245),2)),"")</f>
        <v>0.9</v>
      </c>
      <c r="M245" s="73">
        <f>IF(SUM('2. Collected Data'!Y245:Z245)&gt;0,1-L245,"")</f>
        <v>9.9999999999999978E-2</v>
      </c>
      <c r="N245" s="66">
        <f>IF('2. Collected Data'!AD245&gt;0,'2. Collected Data'!AE245/'2. Collected Data'!AD245,"")</f>
        <v>1907.3151750972763</v>
      </c>
      <c r="O245" s="66">
        <f>IF('2. Collected Data'!AF245&gt;0,'2. Collected Data'!AG245/'2. Collected Data'!AF245,"")</f>
        <v>18333.333333333332</v>
      </c>
      <c r="P245" s="66">
        <f>SUM('2. Collected Data'!AI245:AK245)/'2. Collected Data'!G245</f>
        <v>25.40267762825518</v>
      </c>
      <c r="Q245" s="50" t="str">
        <f>IF(MAX('2. Collected Data'!AI245:AK245)='2. Collected Data'!AI245,"NaCl",IF(MAX('2. Collected Data'!AJ245:AK245)='2. Collected Data'!AJ245,"CaCl2","MgCl2"))</f>
        <v>NaCl</v>
      </c>
      <c r="R245" s="66">
        <f>'2. Collected Data'!AL245/'2. Collected Data'!G245</f>
        <v>0.38407660864373305</v>
      </c>
      <c r="S245" s="66">
        <f>SUM('2. Collected Data'!AO245:AU245)/'2. Collected Data'!G245</f>
        <v>32.785789739585724</v>
      </c>
      <c r="T245" s="50" t="str">
        <f>IF(MAX('2. Collected Data'!AO245:AT245)='2. Collected Data'!AO245,"NaCl",IF(MAX('2. Collected Data'!AP245:AT245)='2. Collected Data'!AP245,"CaCl2",IF(MAX('2. Collected Data'!AQ245:AT245)='2. Collected Data'!AQ245,"MgCl2",IF(MAX('2. Collected Data'!AR245:AT245)='2. Collected Data'!AR245,"Potassium Acetate",IF('2. Collected Data'!AS245&gt;'2. Collected Data'!AT245,"Enhanced Brine","Ag Byproduct")))))</f>
        <v>NaCl</v>
      </c>
      <c r="U245" s="72">
        <f>IF('2. Collected Data'!BC245&gt;0,'2. Collected Data'!BC245/'2. Collected Data'!$G245,"")</f>
        <v>3880.9534744867497</v>
      </c>
      <c r="V245" s="72">
        <f>IF('2. Collected Data'!BD245&gt;0,'2. Collected Data'!BD245/'2. Collected Data'!$G245,"")</f>
        <v>964.49731318605609</v>
      </c>
      <c r="W245" s="72">
        <f>IF('2. Collected Data'!BE245&gt;0,'2. Collected Data'!BE245/'2. Collected Data'!$G245,"")</f>
        <v>1308.9606393239333</v>
      </c>
      <c r="X245" s="72">
        <f>IF('2. Collected Data'!BF245&gt;0,'2. Collected Data'!BF245/'2. Collected Data'!$G245,"")</f>
        <v>7578.1931750332978</v>
      </c>
      <c r="Y245" s="74">
        <f>IF(AND('2. Collected Data'!BB245&gt;0,'2. Collected Data'!BH245&gt;0),('2. Collected Data'!BH245-'2. Collected Data'!BB245)/'2. Collected Data'!BH245,"")</f>
        <v>7.0958420292181759E-2</v>
      </c>
    </row>
    <row r="246" spans="1:25" s="51" customFormat="1" ht="11.25" customHeight="1" x14ac:dyDescent="0.15">
      <c r="A246" s="150" t="str">
        <f>'2. Collected Data'!A246</f>
        <v>North Carolina</v>
      </c>
      <c r="B246" s="46"/>
      <c r="C246" s="46"/>
      <c r="D246" s="46"/>
      <c r="E246" s="46"/>
      <c r="F246" s="46"/>
      <c r="G246" s="146"/>
      <c r="H246" s="45"/>
      <c r="I246" s="45"/>
      <c r="J246" s="45"/>
      <c r="K246" s="66"/>
      <c r="L246" s="73"/>
      <c r="M246" s="73"/>
      <c r="N246" s="66"/>
      <c r="O246" s="66"/>
      <c r="P246" s="66"/>
      <c r="Q246" s="50"/>
      <c r="R246" s="66"/>
      <c r="S246" s="66"/>
      <c r="T246" s="50"/>
      <c r="U246" s="72"/>
      <c r="V246" s="72"/>
      <c r="W246" s="72"/>
      <c r="X246" s="72"/>
      <c r="Y246" s="74"/>
    </row>
    <row r="247" spans="1:25" s="51" customFormat="1" ht="11.25" customHeight="1" x14ac:dyDescent="0.15">
      <c r="A247" s="67" t="str">
        <f>'2. Collected Data'!A247</f>
        <v>North Dakota</v>
      </c>
      <c r="B247" s="46"/>
      <c r="C247" s="46"/>
      <c r="D247" s="46"/>
      <c r="E247" s="46"/>
      <c r="F247" s="46"/>
      <c r="G247" s="146">
        <f>'2. Collected Data'!G247*'2. Collected Data'!AA247</f>
        <v>16708.02</v>
      </c>
      <c r="H247" s="45">
        <f>'2. Collected Data'!I247/'3. Calculated Stats'!$G247*1000</f>
        <v>21.606390224574785</v>
      </c>
      <c r="I247" s="45">
        <f>'2. Collected Data'!J247/'3. Calculated Stats'!$G247*1000</f>
        <v>1.496287411674154</v>
      </c>
      <c r="J247" s="45">
        <f>'2. Collected Data'!K247/'3. Calculated Stats'!$G247*1000</f>
        <v>3.7706442774188682</v>
      </c>
      <c r="K247" s="66">
        <f>('2. Collected Data'!Y247+'2. Collected Data'!Z247)/G247*1000</f>
        <v>22.204905189244446</v>
      </c>
      <c r="L247" s="73">
        <f>IF(SUM('2. Collected Data'!Y247:Z247)&gt;0,(ROUND('2. Collected Data'!Y247/SUM('2. Collected Data'!Y247:Z247),2)),"")</f>
        <v>1</v>
      </c>
      <c r="M247" s="73">
        <f>IF(SUM('2. Collected Data'!Y247:Z247)&gt;0,1-L247,"")</f>
        <v>0</v>
      </c>
      <c r="N247" s="66">
        <f>IF('2. Collected Data'!AD247&gt;0,'2. Collected Data'!AE247/'2. Collected Data'!AD247,"")</f>
        <v>1302.1428571428571</v>
      </c>
      <c r="O247" s="66">
        <f>IF('2. Collected Data'!AF247&gt;0,'2. Collected Data'!AG247/'2. Collected Data'!AF247,"")</f>
        <v>17083.333333333332</v>
      </c>
      <c r="P247" s="66">
        <f>SUM('2. Collected Data'!AI247:AK247)/'2. Collected Data'!G247</f>
        <v>2.4785031380139597</v>
      </c>
      <c r="Q247" s="50" t="str">
        <f>IF(MAX('2. Collected Data'!AI247:AK247)='2. Collected Data'!AI247,"NaCl",IF(MAX('2. Collected Data'!AJ247:AK247)='2. Collected Data'!AJ247,"CaCl2","MgCl2"))</f>
        <v>NaCl</v>
      </c>
      <c r="R247" s="66">
        <f>'2. Collected Data'!AL247/'2. Collected Data'!G247</f>
        <v>3.0235790955481261</v>
      </c>
      <c r="S247" s="66">
        <f>SUM('2. Collected Data'!AO247:AU247)/'2. Collected Data'!G247</f>
        <v>134.50255146929439</v>
      </c>
      <c r="T247" s="50" t="str">
        <f>IF(MAX('2. Collected Data'!AO247:AT247)='2. Collected Data'!AO247,"NaCl",IF(MAX('2. Collected Data'!AP247:AT247)='2. Collected Data'!AP247,"CaCl2",IF(MAX('2. Collected Data'!AQ247:AT247)='2. Collected Data'!AQ247,"MgCl2",IF(MAX('2. Collected Data'!AR247:AT247)='2. Collected Data'!AR247,"Potassium Acetate",IF('2. Collected Data'!AS247&gt;'2. Collected Data'!AT247,"Enhanced Brine","Ag Byproduct")))))</f>
        <v>NaCl</v>
      </c>
      <c r="U247" s="72">
        <f>IF('2. Collected Data'!BC247&gt;0,'2. Collected Data'!BC247/'2. Collected Data'!$G247,"")</f>
        <v>527.94486480145463</v>
      </c>
      <c r="V247" s="72">
        <f>IF('2. Collected Data'!BD247&gt;0,'2. Collected Data'!BD247/'2. Collected Data'!$G247,"")</f>
        <v>429.12669364772125</v>
      </c>
      <c r="W247" s="72">
        <f>IF('2. Collected Data'!BE247&gt;0,'2. Collected Data'!BE247/'2. Collected Data'!$G247,"")</f>
        <v>246.0768373511643</v>
      </c>
      <c r="X247" s="72">
        <f>IF('2. Collected Data'!BF247&gt;0,'2. Collected Data'!BF247/'2. Collected Data'!$G247,"")</f>
        <v>1214.7765264824916</v>
      </c>
      <c r="Y247" s="74">
        <f>IF(AND('2. Collected Data'!BB247&gt;0,'2. Collected Data'!BH247&gt;0),('2. Collected Data'!BH247-'2. Collected Data'!BB247)/'2. Collected Data'!BH247,"")</f>
        <v>-6.4935064935064929E-2</v>
      </c>
    </row>
    <row r="248" spans="1:25" s="51" customFormat="1" ht="11.25" customHeight="1" x14ac:dyDescent="0.15">
      <c r="A248" s="67" t="str">
        <f>'2. Collected Data'!A248</f>
        <v>Ohio</v>
      </c>
      <c r="B248" s="46"/>
      <c r="C248" s="46"/>
      <c r="D248" s="46"/>
      <c r="E248" s="46"/>
      <c r="F248" s="46"/>
      <c r="G248" s="146">
        <f>'2. Collected Data'!G248*'2. Collected Data'!AA248</f>
        <v>42903.63</v>
      </c>
      <c r="H248" s="45">
        <f>'2. Collected Data'!I248/'3. Calculated Stats'!$G248*1000</f>
        <v>37.525962255408224</v>
      </c>
      <c r="I248" s="45">
        <f>'2. Collected Data'!J248/'3. Calculated Stats'!$G248*1000</f>
        <v>1.328558912147993</v>
      </c>
      <c r="J248" s="45">
        <f>'2. Collected Data'!K248/'3. Calculated Stats'!$G248*1000</f>
        <v>0.20977245981284101</v>
      </c>
      <c r="K248" s="66">
        <f>('2. Collected Data'!Y248+'2. Collected Data'!Z248)/G248*1000</f>
        <v>71.975261766894789</v>
      </c>
      <c r="L248" s="73">
        <f>IF(SUM('2. Collected Data'!Y248:Z248)&gt;0,(ROUND('2. Collected Data'!Y248/SUM('2. Collected Data'!Y248:Z248),2)),"")</f>
        <v>0.86</v>
      </c>
      <c r="M248" s="73">
        <f>IF(SUM('2. Collected Data'!Y248:Z248)&gt;0,1-L248,"")</f>
        <v>0.14000000000000001</v>
      </c>
      <c r="N248" s="66">
        <f>IF('2. Collected Data'!AD248&gt;0,'2. Collected Data'!AE248/'2. Collected Data'!AD248,"")</f>
        <v>3167.802575107296</v>
      </c>
      <c r="O248" s="66">
        <f>IF('2. Collected Data'!AF248&gt;0,'2. Collected Data'!AG248/'2. Collected Data'!AF248,"")</f>
        <v>13650.485436893205</v>
      </c>
      <c r="P248" s="66">
        <f>SUM('2. Collected Data'!AI248:AK248)/'2. Collected Data'!G248</f>
        <v>21.90536954565383</v>
      </c>
      <c r="Q248" s="50" t="str">
        <f>IF(MAX('2. Collected Data'!AI248:AK248)='2. Collected Data'!AI248,"NaCl",IF(MAX('2. Collected Data'!AJ248:AK248)='2. Collected Data'!AJ248,"CaCl2","MgCl2"))</f>
        <v>NaCl</v>
      </c>
      <c r="R248" s="66">
        <f>'2. Collected Data'!AL248/'2. Collected Data'!G248</f>
        <v>0.38659805708747719</v>
      </c>
      <c r="S248" s="66">
        <f>SUM('2. Collected Data'!AO248:AU248)/'2. Collected Data'!G248</f>
        <v>253.95454230795855</v>
      </c>
      <c r="T248" s="50" t="str">
        <f>IF(MAX('2. Collected Data'!AO248:AT248)='2. Collected Data'!AO248,"NaCl",IF(MAX('2. Collected Data'!AP248:AT248)='2. Collected Data'!AP248,"CaCl2",IF(MAX('2. Collected Data'!AQ248:AT248)='2. Collected Data'!AQ248,"MgCl2",IF(MAX('2. Collected Data'!AR248:AT248)='2. Collected Data'!AR248,"Potassium Acetate",IF('2. Collected Data'!AS248&gt;'2. Collected Data'!AT248,"Enhanced Brine","Ag Byproduct")))))</f>
        <v>NaCl</v>
      </c>
      <c r="U248" s="72">
        <f>IF('2. Collected Data'!BC248&gt;0,'2. Collected Data'!BC248/'2. Collected Data'!$G248,"")</f>
        <v>494.09883009899164</v>
      </c>
      <c r="V248" s="72">
        <f>IF('2. Collected Data'!BD248&gt;0,'2. Collected Data'!BD248/'2. Collected Data'!$G248,"")</f>
        <v>834.42589473198427</v>
      </c>
      <c r="W248" s="72">
        <f>IF('2. Collected Data'!BE248&gt;0,'2. Collected Data'!BE248/'2. Collected Data'!$G248,"")</f>
        <v>1460.0212058979625</v>
      </c>
      <c r="X248" s="72">
        <f>IF('2. Collected Data'!BF248&gt;0,'2. Collected Data'!BF248/'2. Collected Data'!$G248,"")</f>
        <v>2788.5459307289384</v>
      </c>
      <c r="Y248" s="74">
        <f>IF(AND('2. Collected Data'!BB248&gt;0,'2. Collected Data'!BH248&gt;0),('2. Collected Data'!BH248-'2. Collected Data'!BB248)/'2. Collected Data'!BH248,"")</f>
        <v>-0.2287371134020619</v>
      </c>
    </row>
    <row r="249" spans="1:25" s="51" customFormat="1" ht="11.25" customHeight="1" x14ac:dyDescent="0.15">
      <c r="A249" s="150" t="str">
        <f>'2. Collected Data'!A249</f>
        <v>Oklahoma</v>
      </c>
      <c r="B249" s="46"/>
      <c r="C249" s="46"/>
      <c r="D249" s="46"/>
      <c r="E249" s="46"/>
      <c r="F249" s="46"/>
      <c r="G249" s="146"/>
      <c r="H249" s="45"/>
      <c r="I249" s="45"/>
      <c r="J249" s="45"/>
      <c r="K249" s="66"/>
      <c r="L249" s="73"/>
      <c r="M249" s="73"/>
      <c r="N249" s="66"/>
      <c r="O249" s="66"/>
      <c r="P249" s="66"/>
      <c r="Q249" s="50"/>
      <c r="R249" s="66"/>
      <c r="S249" s="66"/>
      <c r="T249" s="50"/>
      <c r="U249" s="72"/>
      <c r="V249" s="72"/>
      <c r="W249" s="72"/>
      <c r="X249" s="72"/>
      <c r="Y249" s="74"/>
    </row>
    <row r="250" spans="1:25" s="51" customFormat="1" ht="11.25" customHeight="1" x14ac:dyDescent="0.15">
      <c r="A250" s="67" t="str">
        <f>'2. Collected Data'!A250</f>
        <v>Oregon</v>
      </c>
      <c r="B250" s="46"/>
      <c r="C250" s="46"/>
      <c r="D250" s="46"/>
      <c r="E250" s="46"/>
      <c r="F250" s="46"/>
      <c r="G250" s="146">
        <f>'2. Collected Data'!G250*'2. Collected Data'!AA250</f>
        <v>19090</v>
      </c>
      <c r="H250" s="45">
        <f>'2. Collected Data'!I250/'3. Calculated Stats'!$G250*1000</f>
        <v>22.891566265060241</v>
      </c>
      <c r="I250" s="45">
        <f>'2. Collected Data'!J250/'3. Calculated Stats'!$G250*1000</f>
        <v>3.3001571503404925</v>
      </c>
      <c r="J250" s="45">
        <f>'2. Collected Data'!K250/'3. Calculated Stats'!$G250*1000</f>
        <v>1.5191199580932426</v>
      </c>
      <c r="K250" s="66">
        <f>('2. Collected Data'!Y250+'2. Collected Data'!Z250)/G250*1000</f>
        <v>52.173913043478258</v>
      </c>
      <c r="L250" s="73">
        <f>IF(SUM('2. Collected Data'!Y250:Z250)&gt;0,(ROUND('2. Collected Data'!Y250/SUM('2. Collected Data'!Y250:Z250),2)),"")</f>
        <v>0.95</v>
      </c>
      <c r="M250" s="73">
        <f>IF(SUM('2. Collected Data'!Y250:Z250)&gt;0,1-L250,"")</f>
        <v>5.0000000000000044E-2</v>
      </c>
      <c r="N250" s="66">
        <f>IF('2. Collected Data'!AD250&gt;0,'2. Collected Data'!AE250/'2. Collected Data'!AD250,"")</f>
        <v>333.33333333333331</v>
      </c>
      <c r="O250" s="66">
        <f>IF('2. Collected Data'!AF250&gt;0,'2. Collected Data'!AG250/'2. Collected Data'!AF250,"")</f>
        <v>20117.821782178216</v>
      </c>
      <c r="P250" s="66">
        <f>SUM('2. Collected Data'!AI250:AK250)/'2. Collected Data'!G250</f>
        <v>9.7957045573598741E-3</v>
      </c>
      <c r="Q250" s="50" t="str">
        <f>IF(MAX('2. Collected Data'!AI250:AK250)='2. Collected Data'!AI250,"NaCl",IF(MAX('2. Collected Data'!AJ250:AK250)='2. Collected Data'!AJ250,"CaCl2","MgCl2"))</f>
        <v>NaCl</v>
      </c>
      <c r="R250" s="66">
        <f>'2. Collected Data'!AL250/'2. Collected Data'!G250</f>
        <v>7.16930330015715</v>
      </c>
      <c r="S250" s="66">
        <f>SUM('2. Collected Data'!AO250:AU250)/'2. Collected Data'!G250</f>
        <v>151.11079099004715</v>
      </c>
      <c r="T250" s="50" t="str">
        <f>IF(MAX('2. Collected Data'!AO250:AT250)='2. Collected Data'!AO250,"NaCl",IF(MAX('2. Collected Data'!AP250:AT250)='2. Collected Data'!AP250,"CaCl2",IF(MAX('2. Collected Data'!AQ250:AT250)='2. Collected Data'!AQ250,"MgCl2",IF(MAX('2. Collected Data'!AR250:AT250)='2. Collected Data'!AR250,"Potassium Acetate",IF('2. Collected Data'!AS250&gt;'2. Collected Data'!AT250,"Enhanced Brine","Ag Byproduct")))))</f>
        <v>MgCl2</v>
      </c>
      <c r="U250" s="72">
        <f>IF('2. Collected Data'!BC250&gt;0,'2. Collected Data'!BC250/'2. Collected Data'!$G250,"")</f>
        <v>430.82849659507593</v>
      </c>
      <c r="V250" s="72">
        <f>IF('2. Collected Data'!BD250&gt;0,'2. Collected Data'!BD250/'2. Collected Data'!$G250,"")</f>
        <v>319.26914614981666</v>
      </c>
      <c r="W250" s="72">
        <f>IF('2. Collected Data'!BE250&gt;0,'2. Collected Data'!BE250/'2. Collected Data'!$G250,"")</f>
        <v>242.28072289156626</v>
      </c>
      <c r="X250" s="72">
        <f>IF('2. Collected Data'!BF250&gt;0,'2. Collected Data'!BF250/'2. Collected Data'!$G250,"")</f>
        <v>1012.3964379256155</v>
      </c>
      <c r="Y250" s="74">
        <f>IF(AND('2. Collected Data'!BB250&gt;0,'2. Collected Data'!BH250&gt;0),('2. Collected Data'!BH250-'2. Collected Data'!BB250)/'2. Collected Data'!BH250,"")</f>
        <v>0</v>
      </c>
    </row>
    <row r="251" spans="1:25" s="51" customFormat="1" ht="11.25" customHeight="1" x14ac:dyDescent="0.15">
      <c r="A251" s="67" t="str">
        <f>'2. Collected Data'!A251</f>
        <v>Pennsylvania</v>
      </c>
      <c r="B251" s="46"/>
      <c r="C251" s="46"/>
      <c r="D251" s="46"/>
      <c r="E251" s="46"/>
      <c r="F251" s="46"/>
      <c r="G251" s="146">
        <f>'2. Collected Data'!G251*'2. Collected Data'!AA251</f>
        <v>76800</v>
      </c>
      <c r="H251" s="45">
        <f>'2. Collected Data'!I251/'3. Calculated Stats'!$G251*1000</f>
        <v>31.953125</v>
      </c>
      <c r="I251" s="45">
        <f>'2. Collected Data'!J251/'3. Calculated Stats'!$G251*1000</f>
        <v>1.7838541666666667</v>
      </c>
      <c r="J251" s="45">
        <f>'2. Collected Data'!K251/'3. Calculated Stats'!$G251*1000</f>
        <v>0.3125</v>
      </c>
      <c r="K251" s="66">
        <f>('2. Collected Data'!Y251+'2. Collected Data'!Z251)/G251*1000</f>
        <v>72.682291666666657</v>
      </c>
      <c r="L251" s="73">
        <f>IF(SUM('2. Collected Data'!Y251:Z251)&gt;0,(ROUND('2. Collected Data'!Y251/SUM('2. Collected Data'!Y251:Z251),2)),"")</f>
        <v>0.87</v>
      </c>
      <c r="M251" s="73">
        <f>IF(SUM('2. Collected Data'!Y251:Z251)&gt;0,1-L251,"")</f>
        <v>0.13</v>
      </c>
      <c r="N251" s="66">
        <f>IF('2. Collected Data'!AD251&gt;0,'2. Collected Data'!AE251/'2. Collected Data'!AD251,"")</f>
        <v>1861.9153674832962</v>
      </c>
      <c r="O251" s="66">
        <f>IF('2. Collected Data'!AF251&gt;0,'2. Collected Data'!AG251/'2. Collected Data'!AF251,"")</f>
        <v>14532.258064516129</v>
      </c>
      <c r="P251" s="66">
        <f>SUM('2. Collected Data'!AI251:AK251)/'2. Collected Data'!G251</f>
        <v>11.458333333333334</v>
      </c>
      <c r="Q251" s="50" t="str">
        <f>IF(MAX('2. Collected Data'!AI251:AK251)='2. Collected Data'!AI251,"NaCl",IF(MAX('2. Collected Data'!AJ251:AK251)='2. Collected Data'!AJ251,"CaCl2","MgCl2"))</f>
        <v>NaCl</v>
      </c>
      <c r="R251" s="66">
        <f>'2. Collected Data'!AL251/'2. Collected Data'!G251</f>
        <v>8.9375</v>
      </c>
      <c r="S251" s="66">
        <f>SUM('2. Collected Data'!AO251:AU251)/'2. Collected Data'!G251</f>
        <v>112.5</v>
      </c>
      <c r="T251" s="50" t="str">
        <f>IF(MAX('2. Collected Data'!AO251:AT251)='2. Collected Data'!AO251,"NaCl",IF(MAX('2. Collected Data'!AP251:AT251)='2. Collected Data'!AP251,"CaCl2",IF(MAX('2. Collected Data'!AQ251:AT251)='2. Collected Data'!AQ251,"MgCl2",IF(MAX('2. Collected Data'!AR251:AT251)='2. Collected Data'!AR251,"Potassium Acetate",IF('2. Collected Data'!AS251&gt;'2. Collected Data'!AT251,"Enhanced Brine","Ag Byproduct")))))</f>
        <v>NaCl</v>
      </c>
      <c r="U251" s="72">
        <f>IF('2. Collected Data'!BC251&gt;0,'2. Collected Data'!BC251/'2. Collected Data'!$G251,"")</f>
        <v>1229.1666666666667</v>
      </c>
      <c r="V251" s="72">
        <f>IF('2. Collected Data'!BD251&gt;0,'2. Collected Data'!BD251/'2. Collected Data'!$G251,"")</f>
        <v>342.70833333333331</v>
      </c>
      <c r="W251" s="72">
        <f>IF('2. Collected Data'!BE251&gt;0,'2. Collected Data'!BE251/'2. Collected Data'!$G251,"")</f>
        <v>965.625</v>
      </c>
      <c r="X251" s="72">
        <f>IF('2. Collected Data'!BF251&gt;0,'2. Collected Data'!BF251/'2. Collected Data'!$G251,"")</f>
        <v>2864.5833333333335</v>
      </c>
      <c r="Y251" s="74">
        <f>IF(AND('2. Collected Data'!BB251&gt;0,'2. Collected Data'!BH251&gt;0),('2. Collected Data'!BH251-'2. Collected Data'!BB251)/'2. Collected Data'!BH251,"")</f>
        <v>0.1096899763659113</v>
      </c>
    </row>
    <row r="252" spans="1:25" s="51" customFormat="1" ht="11.25" customHeight="1" x14ac:dyDescent="0.15">
      <c r="A252" s="67" t="str">
        <f>'2. Collected Data'!A252</f>
        <v>Rhode Island</v>
      </c>
      <c r="B252" s="46"/>
      <c r="C252" s="46"/>
      <c r="D252" s="46"/>
      <c r="E252" s="46"/>
      <c r="F252" s="46"/>
      <c r="G252" s="146">
        <f>'2. Collected Data'!G252*'2. Collected Data'!AA252</f>
        <v>3300</v>
      </c>
      <c r="H252" s="45">
        <f>'2. Collected Data'!I252/'3. Calculated Stats'!$G252*1000</f>
        <v>33.333333333333336</v>
      </c>
      <c r="I252" s="45">
        <f>'2. Collected Data'!J252/'3. Calculated Stats'!$G252*1000</f>
        <v>0</v>
      </c>
      <c r="J252" s="45">
        <f>'2. Collected Data'!K252/'3. Calculated Stats'!$G252*1000</f>
        <v>0.30303030303030304</v>
      </c>
      <c r="K252" s="66">
        <f>('2. Collected Data'!Y252+'2. Collected Data'!Z252)/G252*1000</f>
        <v>45.454545454545453</v>
      </c>
      <c r="L252" s="73">
        <f>IF(SUM('2. Collected Data'!Y252:Z252)&gt;0,(ROUND('2. Collected Data'!Y252/SUM('2. Collected Data'!Y252:Z252),2)),"")</f>
        <v>1</v>
      </c>
      <c r="M252" s="73">
        <f>IF(SUM('2. Collected Data'!Y252:Z252)&gt;0,1-L252,"")</f>
        <v>0</v>
      </c>
      <c r="N252" s="66">
        <f>IF('2. Collected Data'!AD252&gt;0,'2. Collected Data'!AE252/'2. Collected Data'!AD252,"")</f>
        <v>2500</v>
      </c>
      <c r="O252" s="66">
        <f>IF('2. Collected Data'!AF252&gt;0,'2. Collected Data'!AG252/'2. Collected Data'!AF252,"")</f>
        <v>5000</v>
      </c>
      <c r="P252" s="66">
        <f>SUM('2. Collected Data'!AI252:AK252)/'2. Collected Data'!G252</f>
        <v>25</v>
      </c>
      <c r="Q252" s="50" t="str">
        <f>IF(MAX('2. Collected Data'!AI252:AK252)='2. Collected Data'!AI252,"NaCl",IF(MAX('2. Collected Data'!AJ252:AK252)='2. Collected Data'!AJ252,"CaCl2","MgCl2"))</f>
        <v>NaCl</v>
      </c>
      <c r="R252" s="66">
        <f>'2. Collected Data'!AL252/'2. Collected Data'!G252</f>
        <v>3.6363636363636362</v>
      </c>
      <c r="S252" s="66">
        <f>SUM('2. Collected Data'!AO252:AU252)/'2. Collected Data'!G252</f>
        <v>6.0606060606060606</v>
      </c>
      <c r="T252" s="50" t="str">
        <f>IF(MAX('2. Collected Data'!AO252:AT252)='2. Collected Data'!AO252,"NaCl",IF(MAX('2. Collected Data'!AP252:AT252)='2. Collected Data'!AP252,"CaCl2",IF(MAX('2. Collected Data'!AQ252:AT252)='2. Collected Data'!AQ252,"MgCl2",IF(MAX('2. Collected Data'!AR252:AT252)='2. Collected Data'!AR252,"Potassium Acetate",IF('2. Collected Data'!AS252&gt;'2. Collected Data'!AT252,"Enhanced Brine","Ag Byproduct")))))</f>
        <v>NaCl</v>
      </c>
      <c r="U252" s="72">
        <f>IF('2. Collected Data'!BC252&gt;0,'2. Collected Data'!BC252/'2. Collected Data'!$G252,"")</f>
        <v>212.12121212121212</v>
      </c>
      <c r="V252" s="72">
        <f>IF('2. Collected Data'!BD252&gt;0,'2. Collected Data'!BD252/'2. Collected Data'!$G252,"")</f>
        <v>1060.6060606060605</v>
      </c>
      <c r="W252" s="72">
        <f>IF('2. Collected Data'!BE252&gt;0,'2. Collected Data'!BE252/'2. Collected Data'!$G252,"")</f>
        <v>1606.060606060606</v>
      </c>
      <c r="X252" s="72">
        <f>IF('2. Collected Data'!BF252&gt;0,'2. Collected Data'!BF252/'2. Collected Data'!$G252,"")</f>
        <v>2848.4848484848485</v>
      </c>
      <c r="Y252" s="74">
        <f>IF(AND('2. Collected Data'!BB252&gt;0,'2. Collected Data'!BH252&gt;0),('2. Collected Data'!BH252-'2. Collected Data'!BB252)/'2. Collected Data'!BH252,"")</f>
        <v>0</v>
      </c>
    </row>
    <row r="253" spans="1:25" s="51" customFormat="1" ht="11.25" customHeight="1" x14ac:dyDescent="0.15">
      <c r="A253" s="67" t="str">
        <f>'2. Collected Data'!A253</f>
        <v>South Carolina</v>
      </c>
      <c r="B253" s="46"/>
      <c r="C253" s="46"/>
      <c r="D253" s="46"/>
      <c r="E253" s="46"/>
      <c r="F253" s="46"/>
      <c r="G253" s="146">
        <f>'2. Collected Data'!G253*'2. Collected Data'!AA253</f>
        <v>85988.3</v>
      </c>
      <c r="H253" s="45">
        <f>'2. Collected Data'!I253/'3. Calculated Stats'!$G253*1000</f>
        <v>6.4311074878791654</v>
      </c>
      <c r="I253" s="45">
        <f>'2. Collected Data'!J253/'3. Calculated Stats'!$G253*1000</f>
        <v>1.3490207388679623</v>
      </c>
      <c r="J253" s="45">
        <f>'2. Collected Data'!K253/'3. Calculated Stats'!$G253*1000</f>
        <v>0</v>
      </c>
      <c r="K253" s="66">
        <f>('2. Collected Data'!Y253+'2. Collected Data'!Z253)/G253*1000</f>
        <v>36.132822721230681</v>
      </c>
      <c r="L253" s="73">
        <f>IF(SUM('2. Collected Data'!Y253:Z253)&gt;0,(ROUND('2. Collected Data'!Y253/SUM('2. Collected Data'!Y253:Z253),2)),"")</f>
        <v>1</v>
      </c>
      <c r="M253" s="73">
        <f>IF(SUM('2. Collected Data'!Y253:Z253)&gt;0,1-L253,"")</f>
        <v>0</v>
      </c>
      <c r="N253" s="66">
        <f>IF('2. Collected Data'!AD253&gt;0,'2. Collected Data'!AE253/'2. Collected Data'!AD253,"")</f>
        <v>950</v>
      </c>
      <c r="O253" s="66">
        <f>IF('2. Collected Data'!AF253&gt;0,'2. Collected Data'!AG253/'2. Collected Data'!AF253,"")</f>
        <v>3520</v>
      </c>
      <c r="P253" s="66">
        <f>SUM('2. Collected Data'!AI253:AK253)/'2. Collected Data'!G253</f>
        <v>0.13876306427734936</v>
      </c>
      <c r="Q253" s="50" t="str">
        <f>IF(MAX('2. Collected Data'!AI253:AK253)='2. Collected Data'!AI253,"NaCl",IF(MAX('2. Collected Data'!AJ253:AK253)='2. Collected Data'!AJ253,"CaCl2","MgCl2"))</f>
        <v>NaCl</v>
      </c>
      <c r="R253" s="66">
        <f>'2. Collected Data'!AL253/'2. Collected Data'!G253</f>
        <v>4.4192058687053934E-2</v>
      </c>
      <c r="S253" s="66">
        <f>SUM('2. Collected Data'!AO253:AU253)/'2. Collected Data'!G253</f>
        <v>13.126930640563891</v>
      </c>
      <c r="T253" s="50" t="str">
        <f>IF(MAX('2. Collected Data'!AO253:AT253)='2. Collected Data'!AO253,"NaCl",IF(MAX('2. Collected Data'!AP253:AT253)='2. Collected Data'!AP253,"CaCl2",IF(MAX('2. Collected Data'!AQ253:AT253)='2. Collected Data'!AQ253,"MgCl2",IF(MAX('2. Collected Data'!AR253:AT253)='2. Collected Data'!AR253,"Potassium Acetate",IF('2. Collected Data'!AS253&gt;'2. Collected Data'!AT253,"Enhanced Brine","Ag Byproduct")))))</f>
        <v>NaCl</v>
      </c>
      <c r="U253" s="72">
        <f>IF('2. Collected Data'!BC253&gt;0,'2. Collected Data'!BC253/'2. Collected Data'!$G253,"")</f>
        <v>14.055306361446847</v>
      </c>
      <c r="V253" s="72">
        <f>IF('2. Collected Data'!BD253&gt;0,'2. Collected Data'!BD253/'2. Collected Data'!$G253,"")</f>
        <v>3.7939434783569395</v>
      </c>
      <c r="W253" s="72">
        <f>IF('2. Collected Data'!BE253&gt;0,'2. Collected Data'!BE253/'2. Collected Data'!$G253,"")</f>
        <v>14.983218065713592</v>
      </c>
      <c r="X253" s="72">
        <f>IF('2. Collected Data'!BF253&gt;0,'2. Collected Data'!BF253/'2. Collected Data'!$G253,"")</f>
        <v>32.839538634907306</v>
      </c>
      <c r="Y253" s="74">
        <f>IF(AND('2. Collected Data'!BB253&gt;0,'2. Collected Data'!BH253&gt;0),('2. Collected Data'!BH253-'2. Collected Data'!BB253)/'2. Collected Data'!BH253,"")</f>
        <v>3.7037037037037035E-2</v>
      </c>
    </row>
    <row r="254" spans="1:25" s="51" customFormat="1" ht="11.25" customHeight="1" x14ac:dyDescent="0.15">
      <c r="A254" s="67" t="str">
        <f>'2. Collected Data'!A254</f>
        <v>South Dakota</v>
      </c>
      <c r="B254" s="46"/>
      <c r="C254" s="46"/>
      <c r="D254" s="46"/>
      <c r="E254" s="46"/>
      <c r="F254" s="46"/>
      <c r="G254" s="146">
        <f>'2. Collected Data'!G254*'2. Collected Data'!AA254</f>
        <v>18053.64</v>
      </c>
      <c r="H254" s="45">
        <f>'2. Collected Data'!I254/'3. Calculated Stats'!$G254*1000</f>
        <v>26.753607582736777</v>
      </c>
      <c r="I254" s="45">
        <f>'2. Collected Data'!J254/'3. Calculated Stats'!$G254*1000</f>
        <v>1.3847622972431046</v>
      </c>
      <c r="J254" s="45">
        <f>'2. Collected Data'!K254/'3. Calculated Stats'!$G254*1000</f>
        <v>2.7695245944862092</v>
      </c>
      <c r="K254" s="66">
        <f>('2. Collected Data'!Y254+'2. Collected Data'!Z254)/G254*1000</f>
        <v>21.380729869433534</v>
      </c>
      <c r="L254" s="73">
        <f>IF(SUM('2. Collected Data'!Y254:Z254)&gt;0,(ROUND('2. Collected Data'!Y254/SUM('2. Collected Data'!Y254:Z254),2)),"")</f>
        <v>0.86</v>
      </c>
      <c r="M254" s="73">
        <f>IF(SUM('2. Collected Data'!Y254:Z254)&gt;0,1-L254,"")</f>
        <v>0.14000000000000001</v>
      </c>
      <c r="N254" s="66">
        <f>IF('2. Collected Data'!AD254&gt;0,'2. Collected Data'!AE254/'2. Collected Data'!AD254,"")</f>
        <v>1363.6363636363637</v>
      </c>
      <c r="O254" s="66">
        <f>IF('2. Collected Data'!AF254&gt;0,'2. Collected Data'!AG254/'2. Collected Data'!AF254,"")</f>
        <v>7333.333333333333</v>
      </c>
      <c r="P254" s="66">
        <f>SUM('2. Collected Data'!AI254:AK254)/'2. Collected Data'!G254</f>
        <v>3.2869653986675265</v>
      </c>
      <c r="Q254" s="50" t="str">
        <f>IF(MAX('2. Collected Data'!AI254:AK254)='2. Collected Data'!AI254,"NaCl",IF(MAX('2. Collected Data'!AJ254:AK254)='2. Collected Data'!AJ254,"CaCl2","MgCl2"))</f>
        <v>NaCl</v>
      </c>
      <c r="R254" s="66">
        <f>'2. Collected Data'!AL254/'2. Collected Data'!G254</f>
        <v>1.2386094992477972</v>
      </c>
      <c r="S254" s="66">
        <f>SUM('2. Collected Data'!AO254:AU254)/'2. Collected Data'!G254</f>
        <v>72.098538577261976</v>
      </c>
      <c r="T254" s="50" t="str">
        <f>IF(MAX('2. Collected Data'!AO254:AT254)='2. Collected Data'!AO254,"NaCl",IF(MAX('2. Collected Data'!AP254:AT254)='2. Collected Data'!AP254,"CaCl2",IF(MAX('2. Collected Data'!AQ254:AT254)='2. Collected Data'!AQ254,"MgCl2",IF(MAX('2. Collected Data'!AR254:AT254)='2. Collected Data'!AR254,"Potassium Acetate",IF('2. Collected Data'!AS254&gt;'2. Collected Data'!AT254,"Enhanced Brine","Ag Byproduct")))))</f>
        <v>NaCl</v>
      </c>
      <c r="U254" s="72">
        <f>IF('2. Collected Data'!BC254&gt;0,'2. Collected Data'!BC254/'2. Collected Data'!$G254,"")</f>
        <v>162.45320223511712</v>
      </c>
      <c r="V254" s="72">
        <f>IF('2. Collected Data'!BD254&gt;0,'2. Collected Data'!BD254/'2. Collected Data'!$G254,"")</f>
        <v>394.46099290780143</v>
      </c>
      <c r="W254" s="72">
        <f>IF('2. Collected Data'!BE254&gt;0,'2. Collected Data'!BE254/'2. Collected Data'!$G254,"")</f>
        <v>238.48984526112184</v>
      </c>
      <c r="X254" s="72">
        <f>IF('2. Collected Data'!BF254&gt;0,'2. Collected Data'!BF254/'2. Collected Data'!$G254,"")</f>
        <v>815.32602621964327</v>
      </c>
      <c r="Y254" s="74">
        <f>IF(AND('2. Collected Data'!BB254&gt;0,'2. Collected Data'!BH254&gt;0),('2. Collected Data'!BH254-'2. Collected Data'!BB254)/'2. Collected Data'!BH254,"")</f>
        <v>2.1005359988410875E-2</v>
      </c>
    </row>
    <row r="255" spans="1:25" s="51" customFormat="1" ht="11.25" customHeight="1" x14ac:dyDescent="0.15">
      <c r="A255" s="67" t="str">
        <f>'2. Collected Data'!A255</f>
        <v>Tennessee</v>
      </c>
      <c r="B255" s="46"/>
      <c r="C255" s="46"/>
      <c r="D255" s="46"/>
      <c r="E255" s="46"/>
      <c r="F255" s="46"/>
      <c r="G255" s="146">
        <f>'2. Collected Data'!G255*'2. Collected Data'!AA255</f>
        <v>37285.379999999997</v>
      </c>
      <c r="H255" s="45">
        <f>'2. Collected Data'!I255/'3. Calculated Stats'!$G255*1000</f>
        <v>21.804793192398737</v>
      </c>
      <c r="I255" s="45">
        <f>'2. Collected Data'!J255/'3. Calculated Stats'!$G255*1000</f>
        <v>1.9310517956367887</v>
      </c>
      <c r="J255" s="45">
        <f>'2. Collected Data'!K255/'3. Calculated Stats'!$G255*1000</f>
        <v>0</v>
      </c>
      <c r="K255" s="66">
        <f>('2. Collected Data'!Y255+'2. Collected Data'!Z255)/G255*1000</f>
        <v>42.912262125261968</v>
      </c>
      <c r="L255" s="73">
        <f>IF(SUM('2. Collected Data'!Y255:Z255)&gt;0,(ROUND('2. Collected Data'!Y255/SUM('2. Collected Data'!Y255:Z255),2)),"")</f>
        <v>1</v>
      </c>
      <c r="M255" s="73">
        <f>IF(SUM('2. Collected Data'!Y255:Z255)&gt;0,1-L255,"")</f>
        <v>0</v>
      </c>
      <c r="N255" s="66">
        <f>IF('2. Collected Data'!AD255&gt;0,'2. Collected Data'!AE255/'2. Collected Data'!AD255,"")</f>
        <v>1859.5882352941176</v>
      </c>
      <c r="O255" s="66">
        <f>IF('2. Collected Data'!AF255&gt;0,'2. Collected Data'!AG255/'2. Collected Data'!AF255,"")</f>
        <v>18025.231578947369</v>
      </c>
      <c r="P255" s="66">
        <f>SUM('2. Collected Data'!AI255:AK255)/'2. Collected Data'!G255</f>
        <v>4.2656258297488181</v>
      </c>
      <c r="Q255" s="50" t="str">
        <f>IF(MAX('2. Collected Data'!AI255:AK255)='2. Collected Data'!AI255,"NaCl",IF(MAX('2. Collected Data'!AJ255:AK255)='2. Collected Data'!AJ255,"CaCl2","MgCl2"))</f>
        <v>NaCl</v>
      </c>
      <c r="R255" s="66">
        <f>'2. Collected Data'!AL255/'2. Collected Data'!G255</f>
        <v>0</v>
      </c>
      <c r="S255" s="66">
        <f>SUM('2. Collected Data'!AO255:AU255)/'2. Collected Data'!G255</f>
        <v>132.30473687005471</v>
      </c>
      <c r="T255" s="50" t="str">
        <f>IF(MAX('2. Collected Data'!AO255:AT255)='2. Collected Data'!AO255,"NaCl",IF(MAX('2. Collected Data'!AP255:AT255)='2. Collected Data'!AP255,"CaCl2",IF(MAX('2. Collected Data'!AQ255:AT255)='2. Collected Data'!AQ255,"MgCl2",IF(MAX('2. Collected Data'!AR255:AT255)='2. Collected Data'!AR255,"Potassium Acetate",IF('2. Collected Data'!AS255&gt;'2. Collected Data'!AT255,"Enhanced Brine","Ag Byproduct")))))</f>
        <v>NaCl</v>
      </c>
      <c r="U255" s="72">
        <f>IF('2. Collected Data'!BC255&gt;0,'2. Collected Data'!BC255/'2. Collected Data'!$G255,"")</f>
        <v>196.14468164197334</v>
      </c>
      <c r="V255" s="72">
        <f>IF('2. Collected Data'!BD255&gt;0,'2. Collected Data'!BD255/'2. Collected Data'!$G255,"")</f>
        <v>119.97421804471351</v>
      </c>
      <c r="W255" s="72">
        <f>IF('2. Collected Data'!BE255&gt;0,'2. Collected Data'!BE255/'2. Collected Data'!$G255,"")</f>
        <v>322.02299399925653</v>
      </c>
      <c r="X255" s="72">
        <f>IF('2. Collected Data'!BF255&gt;0,'2. Collected Data'!BF255/'2. Collected Data'!$G255,"")</f>
        <v>638.14189368594339</v>
      </c>
      <c r="Y255" s="74">
        <f>IF(AND('2. Collected Data'!BB255&gt;0,'2. Collected Data'!BH255&gt;0),('2. Collected Data'!BH255-'2. Collected Data'!BB255)/'2. Collected Data'!BH255,"")</f>
        <v>0.11764705882352941</v>
      </c>
    </row>
    <row r="256" spans="1:25" s="51" customFormat="1" ht="11.25" customHeight="1" x14ac:dyDescent="0.15">
      <c r="A256" s="150" t="str">
        <f>'2. Collected Data'!A256</f>
        <v>Texas</v>
      </c>
      <c r="B256" s="46"/>
      <c r="C256" s="46"/>
      <c r="D256" s="46"/>
      <c r="E256" s="46"/>
      <c r="F256" s="46"/>
      <c r="G256" s="146"/>
      <c r="H256" s="45"/>
      <c r="I256" s="45"/>
      <c r="J256" s="45"/>
      <c r="K256" s="66"/>
      <c r="L256" s="73"/>
      <c r="M256" s="73"/>
      <c r="N256" s="66"/>
      <c r="O256" s="66"/>
      <c r="P256" s="66"/>
      <c r="Q256" s="50"/>
      <c r="R256" s="66"/>
      <c r="S256" s="66"/>
      <c r="T256" s="50"/>
      <c r="U256" s="72"/>
      <c r="V256" s="72"/>
      <c r="W256" s="72"/>
      <c r="X256" s="72"/>
      <c r="Y256" s="74"/>
    </row>
    <row r="257" spans="1:25" s="51" customFormat="1" ht="11.25" customHeight="1" x14ac:dyDescent="0.15">
      <c r="A257" s="151" t="str">
        <f>'2. Collected Data'!A257</f>
        <v>Utah</v>
      </c>
      <c r="B257" s="46"/>
      <c r="C257" s="46"/>
      <c r="D257" s="46"/>
      <c r="E257" s="46"/>
      <c r="F257" s="46"/>
      <c r="G257" s="146"/>
      <c r="H257" s="45"/>
      <c r="I257" s="45"/>
      <c r="J257" s="45"/>
      <c r="K257" s="66"/>
      <c r="L257" s="73"/>
      <c r="M257" s="73"/>
      <c r="N257" s="66"/>
      <c r="O257" s="66"/>
      <c r="P257" s="66"/>
      <c r="Q257" s="50"/>
      <c r="R257" s="66"/>
      <c r="S257" s="66"/>
      <c r="T257" s="50"/>
      <c r="U257" s="72"/>
      <c r="V257" s="72"/>
      <c r="W257" s="72"/>
      <c r="X257" s="72"/>
      <c r="Y257" s="74"/>
    </row>
    <row r="258" spans="1:25" s="51" customFormat="1" ht="11.25" customHeight="1" x14ac:dyDescent="0.15">
      <c r="A258" s="48" t="str">
        <f>'2. Collected Data'!A258</f>
        <v>Vermont</v>
      </c>
      <c r="B258" s="46"/>
      <c r="C258" s="46"/>
      <c r="D258" s="46"/>
      <c r="E258" s="46"/>
      <c r="F258" s="46"/>
      <c r="G258" s="146">
        <f>'2. Collected Data'!G258*'2. Collected Data'!AA258</f>
        <v>6456.78</v>
      </c>
      <c r="H258" s="45">
        <f>'2. Collected Data'!I258/'3. Calculated Stats'!$G258*1000</f>
        <v>42.590888957034316</v>
      </c>
      <c r="I258" s="45">
        <f>'2. Collected Data'!J258/'3. Calculated Stats'!$G258*1000</f>
        <v>1.2390076787500892</v>
      </c>
      <c r="J258" s="45">
        <f>'2. Collected Data'!K258/'3. Calculated Stats'!$G258*1000</f>
        <v>0</v>
      </c>
      <c r="K258" s="66">
        <f>('2. Collected Data'!Y258+'2. Collected Data'!Z258)/G258*1000</f>
        <v>50.334686949222373</v>
      </c>
      <c r="L258" s="73">
        <f>IF(SUM('2. Collected Data'!Y258:Z258)&gt;0,(ROUND('2. Collected Data'!Y258/SUM('2. Collected Data'!Y258:Z258),2)),"")</f>
        <v>0.92</v>
      </c>
      <c r="M258" s="73">
        <f>IF(SUM('2. Collected Data'!Y258:Z258)&gt;0,1-L258,"")</f>
        <v>7.999999999999996E-2</v>
      </c>
      <c r="N258" s="66">
        <f>IF('2. Collected Data'!AD258&gt;0,'2. Collected Data'!AE258/'2. Collected Data'!AD258,"")</f>
        <v>2000</v>
      </c>
      <c r="O258" s="66">
        <f>IF('2. Collected Data'!AF258&gt;0,'2. Collected Data'!AG258/'2. Collected Data'!AF258,"")</f>
        <v>2857.1428571428573</v>
      </c>
      <c r="P258" s="66">
        <f>SUM('2. Collected Data'!AI258:AK258)/'2. Collected Data'!G258</f>
        <v>20.280742103649189</v>
      </c>
      <c r="Q258" s="50" t="str">
        <f>IF(MAX('2. Collected Data'!AI258:AK258)='2. Collected Data'!AI258,"NaCl",IF(MAX('2. Collected Data'!AJ258:AK258)='2. Collected Data'!AJ258,"CaCl2","MgCl2"))</f>
        <v>NaCl</v>
      </c>
      <c r="R258" s="66">
        <f>'2. Collected Data'!AL258/'2. Collected Data'!G258</f>
        <v>1.1392210978227537</v>
      </c>
      <c r="S258" s="66">
        <f>SUM('2. Collected Data'!AO258:AU258)/'2. Collected Data'!G258</f>
        <v>373.14658080343452</v>
      </c>
      <c r="T258" s="50" t="str">
        <f>IF(MAX('2. Collected Data'!AO258:AT258)='2. Collected Data'!AO258,"NaCl",IF(MAX('2. Collected Data'!AP258:AT258)='2. Collected Data'!AP258,"CaCl2",IF(MAX('2. Collected Data'!AQ258:AT258)='2. Collected Data'!AQ258,"MgCl2",IF(MAX('2. Collected Data'!AR258:AT258)='2. Collected Data'!AR258,"Potassium Acetate",IF('2. Collected Data'!AS258&gt;'2. Collected Data'!AT258,"Enhanced Brine","Ag Byproduct")))))</f>
        <v>NaCl</v>
      </c>
      <c r="U258" s="72">
        <f>IF('2. Collected Data'!BC258&gt;0,'2. Collected Data'!BC258/'2. Collected Data'!$G258,"")</f>
        <v>1522.228150873965</v>
      </c>
      <c r="V258" s="72">
        <f>IF('2. Collected Data'!BD258&gt;0,'2. Collected Data'!BD258/'2. Collected Data'!$G258,"")</f>
        <v>1694.348052744557</v>
      </c>
      <c r="W258" s="72">
        <f>IF('2. Collected Data'!BE258&gt;0,'2. Collected Data'!BE258/'2. Collected Data'!$G258,"")</f>
        <v>1526.9935602575897</v>
      </c>
      <c r="X258" s="72">
        <f>IF('2. Collected Data'!BF258&gt;0,'2. Collected Data'!BF258/'2. Collected Data'!$G258,"")</f>
        <v>4743.5697638761112</v>
      </c>
      <c r="Y258" s="74">
        <f>IF(AND('2. Collected Data'!BB258&gt;0,'2. Collected Data'!BH258&gt;0),('2. Collected Data'!BH258-'2. Collected Data'!BB258)/'2. Collected Data'!BH258,"")</f>
        <v>3.387703889585951E-2</v>
      </c>
    </row>
    <row r="259" spans="1:25" s="51" customFormat="1" ht="11.25" customHeight="1" x14ac:dyDescent="0.15">
      <c r="A259" s="151" t="str">
        <f>'2. Collected Data'!A259</f>
        <v>Virginia</v>
      </c>
      <c r="B259" s="46"/>
      <c r="C259" s="46"/>
      <c r="D259" s="46"/>
      <c r="E259" s="46"/>
      <c r="F259" s="46"/>
      <c r="G259" s="146"/>
      <c r="H259" s="45"/>
      <c r="I259" s="45"/>
      <c r="J259" s="45"/>
      <c r="K259" s="66"/>
      <c r="L259" s="73"/>
      <c r="M259" s="73"/>
      <c r="N259" s="66"/>
      <c r="O259" s="66"/>
      <c r="P259" s="66"/>
      <c r="Q259" s="50"/>
      <c r="R259" s="66"/>
      <c r="S259" s="66"/>
      <c r="T259" s="50"/>
      <c r="U259" s="72"/>
      <c r="V259" s="72"/>
      <c r="W259" s="72"/>
      <c r="X259" s="72"/>
      <c r="Y259" s="74"/>
    </row>
    <row r="260" spans="1:25" s="51" customFormat="1" ht="11.25" customHeight="1" x14ac:dyDescent="0.15">
      <c r="A260" s="48" t="str">
        <f>'2. Collected Data'!A260</f>
        <v>Washington</v>
      </c>
      <c r="B260" s="46"/>
      <c r="C260" s="46"/>
      <c r="D260" s="46"/>
      <c r="E260" s="46"/>
      <c r="F260" s="46"/>
      <c r="G260" s="146">
        <f>'2. Collected Data'!G260*'2. Collected Data'!AA260</f>
        <v>18600</v>
      </c>
      <c r="H260" s="45">
        <f>'2. Collected Data'!I260/'3. Calculated Stats'!$G260*1000</f>
        <v>26.881720430107528</v>
      </c>
      <c r="I260" s="45">
        <f>'2. Collected Data'!J260/'3. Calculated Stats'!$G260*1000</f>
        <v>1.881720430107527</v>
      </c>
      <c r="J260" s="45">
        <f>'2. Collected Data'!K260/'3. Calculated Stats'!$G260*1000</f>
        <v>1.075268817204301</v>
      </c>
      <c r="K260" s="66">
        <f>('2. Collected Data'!Y260+'2. Collected Data'!Z260)/G260*1000</f>
        <v>68.602150537634415</v>
      </c>
      <c r="L260" s="73">
        <f>IF(SUM('2. Collected Data'!Y260:Z260)&gt;0,(ROUND('2. Collected Data'!Y260/SUM('2. Collected Data'!Y260:Z260),2)),"")</f>
        <v>0.87</v>
      </c>
      <c r="M260" s="73">
        <f>IF(SUM('2. Collected Data'!Y260:Z260)&gt;0,1-L260,"")</f>
        <v>0.13</v>
      </c>
      <c r="N260" s="66">
        <f>IF('2. Collected Data'!AD260&gt;0,'2. Collected Data'!AE260/'2. Collected Data'!AD260,"")</f>
        <v>388.48920863309354</v>
      </c>
      <c r="O260" s="66">
        <f>IF('2. Collected Data'!AF260&gt;0,'2. Collected Data'!AG260/'2. Collected Data'!AF260,"")</f>
        <v>8661.4173228346463</v>
      </c>
      <c r="P260" s="66">
        <f>SUM('2. Collected Data'!AI260:AK260)/'2. Collected Data'!G260</f>
        <v>1.7041935483870967</v>
      </c>
      <c r="Q260" s="50" t="str">
        <f>IF(MAX('2. Collected Data'!AI260:AK260)='2. Collected Data'!AI260,"NaCl",IF(MAX('2. Collected Data'!AJ260:AK260)='2. Collected Data'!AJ260,"CaCl2","MgCl2"))</f>
        <v>NaCl</v>
      </c>
      <c r="R260" s="66">
        <f>'2. Collected Data'!AL260/'2. Collected Data'!G260</f>
        <v>0.43010752688172044</v>
      </c>
      <c r="S260" s="66">
        <f>SUM('2. Collected Data'!AO260:AU260)/'2. Collected Data'!G260</f>
        <v>116.91666666666667</v>
      </c>
      <c r="T260" s="50" t="str">
        <f>IF(MAX('2. Collected Data'!AO260:AT260)='2. Collected Data'!AO260,"NaCl",IF(MAX('2. Collected Data'!AP260:AT260)='2. Collected Data'!AP260,"CaCl2",IF(MAX('2. Collected Data'!AQ260:AT260)='2. Collected Data'!AQ260,"MgCl2",IF(MAX('2. Collected Data'!AR260:AT260)='2. Collected Data'!AR260,"Potassium Acetate",IF('2. Collected Data'!AS260&gt;'2. Collected Data'!AT260,"Enhanced Brine","Ag Byproduct")))))</f>
        <v>NaCl</v>
      </c>
      <c r="U260" s="72">
        <f>IF('2. Collected Data'!BC260&gt;0,'2. Collected Data'!BC260/'2. Collected Data'!$G260,"")</f>
        <v>669.37430107526882</v>
      </c>
      <c r="V260" s="72">
        <f>IF('2. Collected Data'!BD260&gt;0,'2. Collected Data'!BD260/'2. Collected Data'!$G260,"")</f>
        <v>620.89634408602149</v>
      </c>
      <c r="W260" s="72">
        <f>IF('2. Collected Data'!BE260&gt;0,'2. Collected Data'!BE260/'2. Collected Data'!$G260,"")</f>
        <v>377.55489247311829</v>
      </c>
      <c r="X260" s="72">
        <f>IF('2. Collected Data'!BF260&gt;0,'2. Collected Data'!BF260/'2. Collected Data'!$G260,"")</f>
        <v>1827.9569892473119</v>
      </c>
      <c r="Y260" s="74">
        <f>IF(AND('2. Collected Data'!BB260&gt;0,'2. Collected Data'!BH260&gt;0),('2. Collected Data'!BH260-'2. Collected Data'!BB260)/'2. Collected Data'!BH260,"")</f>
        <v>-1.680672268907563E-2</v>
      </c>
    </row>
    <row r="261" spans="1:25" s="51" customFormat="1" ht="11.25" customHeight="1" x14ac:dyDescent="0.15">
      <c r="A261" s="48" t="str">
        <f>'2. Collected Data'!A261</f>
        <v>West Virginia</v>
      </c>
      <c r="B261" s="46"/>
      <c r="C261" s="46"/>
      <c r="D261" s="46"/>
      <c r="E261" s="46"/>
      <c r="F261" s="46"/>
      <c r="G261" s="146">
        <f>'2. Collected Data'!G261*'2. Collected Data'!AA261</f>
        <v>75000</v>
      </c>
      <c r="H261" s="45">
        <f>'2. Collected Data'!I261/'3. Calculated Stats'!$G261*1000</f>
        <v>13.6</v>
      </c>
      <c r="I261" s="45">
        <f>'2. Collected Data'!J261/'3. Calculated Stats'!$G261*1000</f>
        <v>1.8266666666666667</v>
      </c>
      <c r="J261" s="45">
        <f>'2. Collected Data'!K261/'3. Calculated Stats'!$G261*1000</f>
        <v>0.38666666666666666</v>
      </c>
      <c r="K261" s="66">
        <f>('2. Collected Data'!Y261+'2. Collected Data'!Z261)/G261*1000</f>
        <v>61.666666666666671</v>
      </c>
      <c r="L261" s="73">
        <f>IF(SUM('2. Collected Data'!Y261:Z261)&gt;0,(ROUND('2. Collected Data'!Y261/SUM('2. Collected Data'!Y261:Z261),2)),"")</f>
        <v>0.97</v>
      </c>
      <c r="M261" s="73">
        <f>IF(SUM('2. Collected Data'!Y261:Z261)&gt;0,1-L261,"")</f>
        <v>3.0000000000000027E-2</v>
      </c>
      <c r="N261" s="66">
        <f>IF('2. Collected Data'!AD261&gt;0,'2. Collected Data'!AE261/'2. Collected Data'!AD261,"")</f>
        <v>1120.253164556962</v>
      </c>
      <c r="O261" s="66">
        <f>IF('2. Collected Data'!AF261&gt;0,'2. Collected Data'!AG261/'2. Collected Data'!AF261,"")</f>
        <v>6000</v>
      </c>
      <c r="P261" s="66">
        <f>SUM('2. Collected Data'!AI261:AK261)/'2. Collected Data'!G261</f>
        <v>3.3836666666666666</v>
      </c>
      <c r="Q261" s="50" t="str">
        <f>IF(MAX('2. Collected Data'!AI261:AK261)='2. Collected Data'!AI261,"NaCl",IF(MAX('2. Collected Data'!AJ261:AK261)='2. Collected Data'!AJ261,"CaCl2","MgCl2"))</f>
        <v>NaCl</v>
      </c>
      <c r="R261" s="66">
        <f>'2. Collected Data'!AL261/'2. Collected Data'!G261</f>
        <v>5.0856666666666666</v>
      </c>
      <c r="S261" s="66">
        <f>SUM('2. Collected Data'!AO261:AU261)/'2. Collected Data'!G261</f>
        <v>10.413333333333334</v>
      </c>
      <c r="T261" s="50" t="str">
        <f>IF(MAX('2. Collected Data'!AO261:AT261)='2. Collected Data'!AO261,"NaCl",IF(MAX('2. Collected Data'!AP261:AT261)='2. Collected Data'!AP261,"CaCl2",IF(MAX('2. Collected Data'!AQ261:AT261)='2. Collected Data'!AQ261,"MgCl2",IF(MAX('2. Collected Data'!AR261:AT261)='2. Collected Data'!AR261,"Potassium Acetate",IF('2. Collected Data'!AS261&gt;'2. Collected Data'!AT261,"Enhanced Brine","Ag Byproduct")))))</f>
        <v>NaCl</v>
      </c>
      <c r="U261" s="72" t="str">
        <f>IF('2. Collected Data'!BC261&gt;0,'2. Collected Data'!BC261/'2. Collected Data'!$G261,"")</f>
        <v/>
      </c>
      <c r="V261" s="72" t="str">
        <f>IF('2. Collected Data'!BD261&gt;0,'2. Collected Data'!BD261/'2. Collected Data'!$G261,"")</f>
        <v/>
      </c>
      <c r="W261" s="72" t="str">
        <f>IF('2. Collected Data'!BE261&gt;0,'2. Collected Data'!BE261/'2. Collected Data'!$G261,"")</f>
        <v/>
      </c>
      <c r="X261" s="72">
        <f>IF('2. Collected Data'!BF261&gt;0,'2. Collected Data'!BF261/'2. Collected Data'!$G261,"")</f>
        <v>820.4</v>
      </c>
      <c r="Y261" s="74" t="str">
        <f>IF(AND('2. Collected Data'!BB261&gt;0,'2. Collected Data'!BH261&gt;0),('2. Collected Data'!BH261-'2. Collected Data'!BB261)/'2. Collected Data'!BH261,"")</f>
        <v/>
      </c>
    </row>
    <row r="262" spans="1:25" s="51" customFormat="1" ht="11.25" customHeight="1" x14ac:dyDescent="0.15">
      <c r="A262" s="67" t="str">
        <f>'2. Collected Data'!A262</f>
        <v>Wisconsin</v>
      </c>
      <c r="B262" s="46"/>
      <c r="C262" s="46"/>
      <c r="D262" s="46"/>
      <c r="E262" s="46"/>
      <c r="F262" s="46"/>
      <c r="G262" s="146"/>
      <c r="H262" s="45"/>
      <c r="I262" s="45"/>
      <c r="J262" s="45"/>
      <c r="K262" s="66"/>
      <c r="L262" s="73"/>
      <c r="M262" s="73"/>
      <c r="N262" s="66"/>
      <c r="O262" s="66"/>
      <c r="P262" s="66"/>
      <c r="Q262" s="50"/>
      <c r="R262" s="66"/>
      <c r="S262" s="66"/>
      <c r="T262" s="50"/>
      <c r="U262" s="72"/>
      <c r="V262" s="72"/>
      <c r="W262" s="72"/>
      <c r="X262" s="72"/>
      <c r="Y262" s="74"/>
    </row>
    <row r="263" spans="1:25" s="51" customFormat="1" ht="11.25" customHeight="1" x14ac:dyDescent="0.15">
      <c r="A263" s="150" t="str">
        <f>'2. Collected Data'!A263</f>
        <v>Wyoming</v>
      </c>
      <c r="B263" s="46"/>
      <c r="C263" s="46"/>
      <c r="D263" s="46"/>
      <c r="E263" s="46"/>
      <c r="F263" s="46"/>
      <c r="G263" s="146"/>
      <c r="H263" s="45"/>
      <c r="I263" s="45"/>
      <c r="J263" s="45"/>
      <c r="K263" s="66"/>
      <c r="L263" s="73"/>
      <c r="M263" s="73"/>
      <c r="N263" s="66"/>
      <c r="O263" s="66"/>
      <c r="P263" s="66"/>
      <c r="Q263" s="50"/>
      <c r="R263" s="66"/>
      <c r="S263" s="66"/>
      <c r="T263" s="50"/>
      <c r="U263" s="72"/>
      <c r="V263" s="72"/>
      <c r="W263" s="72"/>
      <c r="X263" s="72"/>
      <c r="Y263" s="74"/>
    </row>
    <row r="264" spans="1:25" s="51" customFormat="1" ht="11.25" customHeight="1" x14ac:dyDescent="0.15">
      <c r="A264" s="62"/>
      <c r="B264" s="60"/>
      <c r="C264" s="347"/>
      <c r="D264" s="347"/>
      <c r="E264" s="347"/>
      <c r="F264" s="347"/>
      <c r="G264" s="144"/>
      <c r="H264" s="63"/>
      <c r="I264" s="64"/>
      <c r="J264" s="64"/>
      <c r="K264" s="65"/>
      <c r="L264" s="65"/>
      <c r="M264" s="65"/>
      <c r="N264" s="65"/>
      <c r="O264" s="65"/>
      <c r="P264" s="65"/>
      <c r="Q264" s="84"/>
      <c r="R264" s="65"/>
      <c r="S264" s="65"/>
      <c r="T264" s="65"/>
      <c r="U264" s="65"/>
      <c r="V264" s="65"/>
      <c r="W264" s="65"/>
      <c r="X264" s="65"/>
      <c r="Y264" s="65"/>
    </row>
  </sheetData>
  <mergeCells count="15">
    <mergeCell ref="H9:J9"/>
    <mergeCell ref="L9:M9"/>
    <mergeCell ref="N9:O9"/>
    <mergeCell ref="P9:T9"/>
    <mergeCell ref="U9:X9"/>
    <mergeCell ref="P109:T109"/>
    <mergeCell ref="L109:M109"/>
    <mergeCell ref="U109:X109"/>
    <mergeCell ref="H109:J109"/>
    <mergeCell ref="N109:O109"/>
    <mergeCell ref="H209:J209"/>
    <mergeCell ref="L209:M209"/>
    <mergeCell ref="N209:O209"/>
    <mergeCell ref="P209:T209"/>
    <mergeCell ref="U209:X209"/>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J70"/>
  <sheetViews>
    <sheetView showGridLines="0" zoomScaleNormal="100" workbookViewId="0">
      <pane xSplit="1" topLeftCell="B1" activePane="topRight" state="frozen"/>
      <selection pane="topRight" activeCell="A7" sqref="A7"/>
    </sheetView>
  </sheetViews>
  <sheetFormatPr defaultColWidth="14.42578125" defaultRowHeight="15.75" customHeight="1" x14ac:dyDescent="0.2"/>
  <cols>
    <col min="1" max="1" width="22.85546875" style="23" customWidth="1"/>
    <col min="2" max="2" width="17.5703125" style="23" customWidth="1"/>
    <col min="3" max="6" width="17.5703125" style="23" hidden="1" customWidth="1"/>
    <col min="7" max="7" width="19.28515625" style="23" customWidth="1"/>
    <col min="8" max="9" width="17.5703125" style="23" customWidth="1"/>
    <col min="10" max="11" width="17.7109375" style="23" customWidth="1"/>
    <col min="12" max="12" width="14.42578125" style="23"/>
    <col min="13" max="13" width="14.42578125" style="82"/>
    <col min="14" max="16384" width="14.42578125" style="23"/>
  </cols>
  <sheetData>
    <row r="1" spans="1:62" ht="63" customHeight="1" x14ac:dyDescent="0.2">
      <c r="A1" s="22"/>
      <c r="I1" s="30"/>
    </row>
    <row r="2" spans="1:62" ht="9" customHeight="1" x14ac:dyDescent="0.2">
      <c r="A2" s="22"/>
    </row>
    <row r="3" spans="1:62" ht="9" hidden="1" customHeight="1" x14ac:dyDescent="0.2">
      <c r="A3" s="22"/>
    </row>
    <row r="4" spans="1:62" ht="9" hidden="1" customHeight="1" x14ac:dyDescent="0.2">
      <c r="A4" s="22"/>
    </row>
    <row r="5" spans="1:62" ht="15" customHeight="1" x14ac:dyDescent="0.2">
      <c r="A5" s="26" t="s">
        <v>1844</v>
      </c>
    </row>
    <row r="6" spans="1:62" s="29" customFormat="1" ht="12.75" x14ac:dyDescent="0.2">
      <c r="A6" s="33" t="s">
        <v>1846</v>
      </c>
      <c r="B6" s="28"/>
      <c r="C6" s="28"/>
      <c r="D6" s="28"/>
      <c r="E6" s="28"/>
      <c r="F6" s="28"/>
      <c r="G6" s="34"/>
      <c r="H6" s="34"/>
      <c r="I6" s="28"/>
      <c r="J6" s="28"/>
      <c r="K6" s="28"/>
      <c r="L6" s="28"/>
      <c r="M6" s="28"/>
      <c r="N6" s="28"/>
      <c r="O6" s="28"/>
      <c r="P6" s="28"/>
      <c r="Q6" s="28"/>
      <c r="R6" s="28"/>
      <c r="S6" s="28"/>
      <c r="T6" s="28"/>
      <c r="U6" s="28"/>
      <c r="AU6" s="81"/>
    </row>
    <row r="7" spans="1:62" ht="15" customHeight="1" x14ac:dyDescent="0.2">
      <c r="A7" s="24" t="s">
        <v>150</v>
      </c>
    </row>
    <row r="8" spans="1:62" s="35" customFormat="1" ht="31.5" x14ac:dyDescent="0.25">
      <c r="A8" s="183" t="s">
        <v>1847</v>
      </c>
      <c r="B8" s="94" t="s">
        <v>247</v>
      </c>
      <c r="C8" s="348"/>
      <c r="D8" s="348"/>
      <c r="E8" s="348"/>
      <c r="F8" s="348"/>
      <c r="G8" s="399" t="s">
        <v>246</v>
      </c>
      <c r="H8" s="400"/>
      <c r="I8" s="388" t="s">
        <v>648</v>
      </c>
      <c r="J8" s="389"/>
      <c r="K8" s="389"/>
      <c r="L8" s="389"/>
      <c r="M8" s="341"/>
      <c r="N8" s="341"/>
      <c r="O8" s="341"/>
      <c r="P8" s="341"/>
      <c r="Q8" s="341"/>
      <c r="R8" s="341"/>
      <c r="S8" s="341"/>
      <c r="T8" s="341"/>
      <c r="U8" s="341"/>
      <c r="V8" s="341"/>
      <c r="W8" s="341"/>
      <c r="X8" s="341"/>
      <c r="Y8" s="341"/>
      <c r="Z8" s="341"/>
      <c r="AA8" s="341"/>
      <c r="AB8" s="341"/>
      <c r="AC8" s="341"/>
      <c r="AD8" s="341"/>
      <c r="AE8" s="341"/>
      <c r="AF8" s="341"/>
      <c r="AG8" s="341"/>
      <c r="AH8" s="95"/>
      <c r="AI8" s="388" t="s">
        <v>649</v>
      </c>
      <c r="AJ8" s="390"/>
      <c r="AK8" s="390"/>
      <c r="AL8" s="390"/>
      <c r="AM8" s="390"/>
      <c r="AN8" s="390"/>
      <c r="AO8" s="390"/>
      <c r="AP8" s="341"/>
      <c r="AQ8" s="341"/>
      <c r="AR8" s="341"/>
      <c r="AS8" s="341"/>
      <c r="AT8" s="341"/>
      <c r="AU8" s="96"/>
      <c r="AV8" s="341"/>
      <c r="AW8" s="341"/>
      <c r="AX8" s="341"/>
      <c r="AY8" s="341"/>
      <c r="AZ8" s="341"/>
      <c r="BA8" s="95"/>
      <c r="BB8" s="391" t="s">
        <v>296</v>
      </c>
      <c r="BC8" s="389"/>
      <c r="BD8" s="389"/>
      <c r="BE8" s="389"/>
      <c r="BF8" s="389"/>
      <c r="BG8" s="389"/>
      <c r="BH8" s="389"/>
      <c r="BI8" s="392"/>
      <c r="BJ8" s="97" t="s">
        <v>291</v>
      </c>
    </row>
    <row r="9" spans="1:62" s="36" customFormat="1" ht="42.75" customHeight="1" x14ac:dyDescent="0.25">
      <c r="A9" s="180" t="s">
        <v>236</v>
      </c>
      <c r="B9" s="94" t="s">
        <v>245</v>
      </c>
      <c r="C9" s="349"/>
      <c r="D9" s="349"/>
      <c r="E9" s="349"/>
      <c r="F9" s="349"/>
      <c r="G9" s="380" t="s">
        <v>248</v>
      </c>
      <c r="H9" s="380"/>
      <c r="I9" s="99" t="s">
        <v>6</v>
      </c>
      <c r="J9" s="100"/>
      <c r="K9" s="100"/>
      <c r="L9" s="100"/>
      <c r="M9" s="100"/>
      <c r="N9" s="100"/>
      <c r="O9" s="100"/>
      <c r="P9" s="101"/>
      <c r="Q9" s="102" t="s">
        <v>7</v>
      </c>
      <c r="R9" s="100"/>
      <c r="S9" s="100"/>
      <c r="T9" s="100"/>
      <c r="U9" s="100"/>
      <c r="V9" s="100"/>
      <c r="W9" s="100"/>
      <c r="X9" s="101"/>
      <c r="Y9" s="367" t="s">
        <v>8</v>
      </c>
      <c r="Z9" s="368"/>
      <c r="AA9" s="367" t="s">
        <v>9</v>
      </c>
      <c r="AB9" s="368"/>
      <c r="AC9" s="381"/>
      <c r="AD9" s="367" t="s">
        <v>10</v>
      </c>
      <c r="AE9" s="381"/>
      <c r="AF9" s="367" t="s">
        <v>11</v>
      </c>
      <c r="AG9" s="368"/>
      <c r="AH9" s="365" t="s">
        <v>259</v>
      </c>
      <c r="AI9" s="375" t="s">
        <v>260</v>
      </c>
      <c r="AJ9" s="375"/>
      <c r="AK9" s="375"/>
      <c r="AL9" s="375"/>
      <c r="AM9" s="375"/>
      <c r="AN9" s="375"/>
      <c r="AO9" s="371" t="s">
        <v>276</v>
      </c>
      <c r="AP9" s="375"/>
      <c r="AQ9" s="375"/>
      <c r="AR9" s="375"/>
      <c r="AS9" s="375"/>
      <c r="AT9" s="375"/>
      <c r="AU9" s="375"/>
      <c r="AV9" s="375"/>
      <c r="AW9" s="371" t="s">
        <v>13</v>
      </c>
      <c r="AX9" s="375"/>
      <c r="AY9" s="367" t="s">
        <v>14</v>
      </c>
      <c r="AZ9" s="368"/>
      <c r="BA9" s="369" t="s">
        <v>279</v>
      </c>
      <c r="BB9" s="372" t="s">
        <v>650</v>
      </c>
      <c r="BC9" s="373"/>
      <c r="BD9" s="373"/>
      <c r="BE9" s="373"/>
      <c r="BF9" s="373"/>
      <c r="BG9" s="374" t="s">
        <v>651</v>
      </c>
      <c r="BH9" s="368"/>
      <c r="BI9" s="365" t="s">
        <v>294</v>
      </c>
      <c r="BJ9" s="357" t="s">
        <v>293</v>
      </c>
    </row>
    <row r="10" spans="1:62" s="37" customFormat="1" ht="94.5" x14ac:dyDescent="0.25">
      <c r="A10" s="103"/>
      <c r="B10" s="104" t="s">
        <v>125</v>
      </c>
      <c r="C10" s="104"/>
      <c r="D10" s="104"/>
      <c r="E10" s="104"/>
      <c r="F10" s="104"/>
      <c r="G10" s="105" t="s">
        <v>17</v>
      </c>
      <c r="H10" s="105" t="s">
        <v>18</v>
      </c>
      <c r="I10" s="106" t="s">
        <v>19</v>
      </c>
      <c r="J10" s="107" t="s">
        <v>20</v>
      </c>
      <c r="K10" s="107" t="s">
        <v>21</v>
      </c>
      <c r="L10" s="107" t="s">
        <v>22</v>
      </c>
      <c r="M10" s="107" t="s">
        <v>23</v>
      </c>
      <c r="N10" s="107" t="s">
        <v>24</v>
      </c>
      <c r="O10" s="107" t="s">
        <v>25</v>
      </c>
      <c r="P10" s="107" t="s">
        <v>26</v>
      </c>
      <c r="Q10" s="107" t="s">
        <v>19</v>
      </c>
      <c r="R10" s="107" t="s">
        <v>20</v>
      </c>
      <c r="S10" s="107" t="s">
        <v>21</v>
      </c>
      <c r="T10" s="107" t="s">
        <v>22</v>
      </c>
      <c r="U10" s="107" t="s">
        <v>23</v>
      </c>
      <c r="V10" s="107" t="s">
        <v>24</v>
      </c>
      <c r="W10" s="107" t="s">
        <v>25</v>
      </c>
      <c r="X10" s="107" t="s">
        <v>26</v>
      </c>
      <c r="Y10" s="106" t="s">
        <v>343</v>
      </c>
      <c r="Z10" s="108" t="s">
        <v>344</v>
      </c>
      <c r="AA10" s="106" t="s">
        <v>256</v>
      </c>
      <c r="AB10" s="107" t="s">
        <v>257</v>
      </c>
      <c r="AC10" s="107" t="s">
        <v>258</v>
      </c>
      <c r="AD10" s="107" t="s">
        <v>27</v>
      </c>
      <c r="AE10" s="107" t="s">
        <v>254</v>
      </c>
      <c r="AF10" s="107" t="s">
        <v>28</v>
      </c>
      <c r="AG10" s="109" t="s">
        <v>255</v>
      </c>
      <c r="AH10" s="357"/>
      <c r="AI10" s="118" t="s">
        <v>261</v>
      </c>
      <c r="AJ10" s="119" t="s">
        <v>262</v>
      </c>
      <c r="AK10" s="119" t="s">
        <v>263</v>
      </c>
      <c r="AL10" s="119" t="s">
        <v>264</v>
      </c>
      <c r="AM10" s="119" t="s">
        <v>29</v>
      </c>
      <c r="AN10" s="365" t="s">
        <v>12</v>
      </c>
      <c r="AO10" s="110" t="s">
        <v>30</v>
      </c>
      <c r="AP10" s="109" t="s">
        <v>31</v>
      </c>
      <c r="AQ10" s="109" t="s">
        <v>32</v>
      </c>
      <c r="AR10" s="109" t="s">
        <v>33</v>
      </c>
      <c r="AS10" s="109" t="s">
        <v>34</v>
      </c>
      <c r="AT10" s="109" t="s">
        <v>35</v>
      </c>
      <c r="AU10" s="108" t="s">
        <v>29</v>
      </c>
      <c r="AV10" s="365" t="s">
        <v>12</v>
      </c>
      <c r="AW10" s="111" t="s">
        <v>277</v>
      </c>
      <c r="AX10" s="109" t="s">
        <v>278</v>
      </c>
      <c r="AY10" s="107" t="s">
        <v>36</v>
      </c>
      <c r="AZ10" s="109" t="s">
        <v>37</v>
      </c>
      <c r="BA10" s="370"/>
      <c r="BB10" s="108" t="s">
        <v>652</v>
      </c>
      <c r="BC10" s="108" t="s">
        <v>341</v>
      </c>
      <c r="BD10" s="109" t="s">
        <v>287</v>
      </c>
      <c r="BE10" s="109" t="s">
        <v>290</v>
      </c>
      <c r="BF10" s="108" t="s">
        <v>342</v>
      </c>
      <c r="BG10" s="109" t="s">
        <v>299</v>
      </c>
      <c r="BH10" s="109" t="s">
        <v>298</v>
      </c>
      <c r="BI10" s="357"/>
      <c r="BJ10" s="358"/>
    </row>
    <row r="11" spans="1:62" s="38" customFormat="1" ht="12.75" x14ac:dyDescent="0.25">
      <c r="A11" s="112"/>
      <c r="B11" s="314" t="s">
        <v>126</v>
      </c>
      <c r="C11" s="314"/>
      <c r="D11" s="314"/>
      <c r="E11" s="314"/>
      <c r="F11" s="314"/>
      <c r="G11" s="315" t="s">
        <v>127</v>
      </c>
      <c r="H11" s="316" t="s">
        <v>127</v>
      </c>
      <c r="I11" s="316" t="s">
        <v>128</v>
      </c>
      <c r="J11" s="316" t="s">
        <v>128</v>
      </c>
      <c r="K11" s="316" t="s">
        <v>128</v>
      </c>
      <c r="L11" s="316" t="s">
        <v>128</v>
      </c>
      <c r="M11" s="316" t="s">
        <v>128</v>
      </c>
      <c r="N11" s="316" t="s">
        <v>128</v>
      </c>
      <c r="O11" s="316" t="s">
        <v>128</v>
      </c>
      <c r="P11" s="316" t="s">
        <v>128</v>
      </c>
      <c r="Q11" s="316" t="s">
        <v>128</v>
      </c>
      <c r="R11" s="316" t="s">
        <v>128</v>
      </c>
      <c r="S11" s="316" t="s">
        <v>128</v>
      </c>
      <c r="T11" s="316" t="s">
        <v>128</v>
      </c>
      <c r="U11" s="316" t="s">
        <v>128</v>
      </c>
      <c r="V11" s="316" t="s">
        <v>128</v>
      </c>
      <c r="W11" s="316" t="s">
        <v>128</v>
      </c>
      <c r="X11" s="316" t="s">
        <v>128</v>
      </c>
      <c r="Y11" s="316" t="s">
        <v>128</v>
      </c>
      <c r="Z11" s="316" t="s">
        <v>128</v>
      </c>
      <c r="AA11" s="316" t="s">
        <v>252</v>
      </c>
      <c r="AB11" s="316" t="s">
        <v>252</v>
      </c>
      <c r="AC11" s="316" t="s">
        <v>252</v>
      </c>
      <c r="AD11" s="316" t="s">
        <v>128</v>
      </c>
      <c r="AE11" s="316" t="s">
        <v>129</v>
      </c>
      <c r="AF11" s="316" t="s">
        <v>128</v>
      </c>
      <c r="AG11" s="317" t="s">
        <v>253</v>
      </c>
      <c r="AH11" s="366"/>
      <c r="AI11" s="318" t="s">
        <v>129</v>
      </c>
      <c r="AJ11" s="317" t="s">
        <v>129</v>
      </c>
      <c r="AK11" s="317" t="s">
        <v>129</v>
      </c>
      <c r="AL11" s="317" t="s">
        <v>129</v>
      </c>
      <c r="AM11" s="317" t="s">
        <v>129</v>
      </c>
      <c r="AN11" s="366"/>
      <c r="AO11" s="319" t="s">
        <v>253</v>
      </c>
      <c r="AP11" s="317" t="s">
        <v>253</v>
      </c>
      <c r="AQ11" s="317" t="s">
        <v>253</v>
      </c>
      <c r="AR11" s="317" t="s">
        <v>253</v>
      </c>
      <c r="AS11" s="317" t="s">
        <v>253</v>
      </c>
      <c r="AT11" s="317" t="s">
        <v>253</v>
      </c>
      <c r="AU11" s="317" t="s">
        <v>253</v>
      </c>
      <c r="AV11" s="366"/>
      <c r="AW11" s="320" t="s">
        <v>252</v>
      </c>
      <c r="AX11" s="317" t="s">
        <v>252</v>
      </c>
      <c r="AY11" s="316"/>
      <c r="AZ11" s="317"/>
      <c r="BA11" s="371"/>
      <c r="BB11" s="317" t="s">
        <v>286</v>
      </c>
      <c r="BC11" s="317" t="s">
        <v>130</v>
      </c>
      <c r="BD11" s="317" t="s">
        <v>130</v>
      </c>
      <c r="BE11" s="317" t="s">
        <v>130</v>
      </c>
      <c r="BF11" s="317" t="s">
        <v>130</v>
      </c>
      <c r="BG11" s="317"/>
      <c r="BH11" s="317" t="s">
        <v>130</v>
      </c>
      <c r="BI11" s="366"/>
      <c r="BJ11" s="115"/>
    </row>
    <row r="12" spans="1:62" s="29" customFormat="1" ht="11.25" customHeight="1" x14ac:dyDescent="0.2">
      <c r="A12" s="181"/>
      <c r="B12" s="40"/>
      <c r="C12" s="40"/>
      <c r="D12" s="40"/>
      <c r="E12" s="40"/>
      <c r="F12" s="40"/>
      <c r="G12" s="39"/>
      <c r="H12" s="25"/>
      <c r="I12" s="42"/>
      <c r="J12" s="42"/>
      <c r="K12" s="42"/>
      <c r="L12" s="42"/>
      <c r="M12" s="42"/>
      <c r="N12" s="42"/>
      <c r="O12" s="42"/>
      <c r="P12" s="42"/>
      <c r="Q12" s="42"/>
      <c r="R12" s="42"/>
      <c r="S12" s="42"/>
      <c r="T12" s="42"/>
      <c r="U12" s="42"/>
      <c r="V12" s="42"/>
      <c r="W12" s="42"/>
      <c r="X12" s="42"/>
      <c r="Y12" s="42"/>
      <c r="Z12" s="42"/>
      <c r="AA12" s="42"/>
      <c r="AB12" s="42"/>
      <c r="AC12" s="42"/>
      <c r="AD12" s="42"/>
      <c r="AE12" s="42"/>
      <c r="AF12" s="42"/>
      <c r="AG12" s="311"/>
      <c r="AH12" s="93"/>
      <c r="AI12" s="312"/>
      <c r="AJ12" s="42"/>
      <c r="AK12" s="42"/>
      <c r="AL12" s="42"/>
      <c r="AM12" s="42"/>
      <c r="AN12" s="120"/>
      <c r="AO12" s="42"/>
      <c r="AP12" s="42"/>
      <c r="AQ12" s="42"/>
      <c r="AR12" s="42"/>
      <c r="AS12" s="42"/>
      <c r="AT12" s="42"/>
      <c r="AU12" s="311"/>
      <c r="AV12" s="93"/>
      <c r="AW12" s="42"/>
      <c r="AX12" s="42"/>
      <c r="AY12" s="42"/>
      <c r="AZ12" s="311"/>
      <c r="BA12" s="93"/>
      <c r="BB12" s="42"/>
      <c r="BC12" s="42"/>
      <c r="BD12" s="42"/>
      <c r="BE12" s="42"/>
      <c r="BF12" s="42"/>
      <c r="BG12" s="43"/>
      <c r="BH12" s="42"/>
      <c r="BI12" s="142"/>
      <c r="BJ12" s="43"/>
    </row>
    <row r="13" spans="1:62" s="51" customFormat="1" ht="11.25" customHeight="1" x14ac:dyDescent="0.15">
      <c r="A13" s="182" t="s">
        <v>346</v>
      </c>
      <c r="B13" s="171"/>
      <c r="C13" s="171"/>
      <c r="D13" s="171"/>
      <c r="E13" s="171"/>
      <c r="F13" s="171"/>
      <c r="G13" s="45">
        <f>IF(COUNT('2. Collected Data'!G13,'2. Collected Data'!G113,'2. Collected Data'!G213)&lt;=1,"",AVERAGE('2. Collected Data'!G13,'2. Collected Data'!G113,'2. Collected Data'!G213))</f>
        <v>29273</v>
      </c>
      <c r="H13" s="45">
        <f>IF(COUNT('2. Collected Data'!H13,'2. Collected Data'!H113,'2. Collected Data'!H213)&lt;=1,"",AVERAGE('2. Collected Data'!H13,'2. Collected Data'!H113,'2. Collected Data'!H213))</f>
        <v>10891</v>
      </c>
      <c r="I13" s="47">
        <f>IF(COUNT('2. Collected Data'!I13,'2. Collected Data'!I113,'2. Collected Data'!I213)&lt;=1,"",AVERAGE('2. Collected Data'!I13,'2. Collected Data'!I113,'2. Collected Data'!I213))</f>
        <v>72.5</v>
      </c>
      <c r="J13" s="47">
        <f>IF(COUNT('2. Collected Data'!J13,'2. Collected Data'!J113,'2. Collected Data'!J213)&lt;=1,"",AVERAGE('2. Collected Data'!J13,'2. Collected Data'!J113,'2. Collected Data'!J213))</f>
        <v>21.5</v>
      </c>
      <c r="K13" s="47">
        <f>IF(COUNT('2. Collected Data'!K13,'2. Collected Data'!K113,'2. Collected Data'!K213)&lt;=1,"",AVERAGE('2. Collected Data'!K13,'2. Collected Data'!K113,'2. Collected Data'!K213))</f>
        <v>0</v>
      </c>
      <c r="L13" s="47">
        <f>IF(COUNT('2. Collected Data'!L13,'2. Collected Data'!L113,'2. Collected Data'!L213)&lt;=1,"",AVERAGE('2. Collected Data'!L13,'2. Collected Data'!L113,'2. Collected Data'!L213))</f>
        <v>0</v>
      </c>
      <c r="M13" s="47">
        <f>IF(COUNT('2. Collected Data'!M13,'2. Collected Data'!M113,'2. Collected Data'!M213)&lt;=1,"",AVERAGE('2. Collected Data'!M13,'2. Collected Data'!M113,'2. Collected Data'!M213))</f>
        <v>0</v>
      </c>
      <c r="N13" s="47">
        <f>IF(COUNT('2. Collected Data'!N13,'2. Collected Data'!N113,'2. Collected Data'!N213)&lt;=1,"",AVERAGE('2. Collected Data'!N13,'2. Collected Data'!N113,'2. Collected Data'!N213))</f>
        <v>0</v>
      </c>
      <c r="O13" s="47">
        <f>IF(COUNT('2. Collected Data'!O13,'2. Collected Data'!O113,'2. Collected Data'!O213)&lt;=1,"",AVERAGE('2. Collected Data'!O13,'2. Collected Data'!O113,'2. Collected Data'!O213))</f>
        <v>13</v>
      </c>
      <c r="P13" s="47">
        <f>IF(COUNT('2. Collected Data'!P13,'2. Collected Data'!P113,'2. Collected Data'!P213)&lt;=1,"",AVERAGE('2. Collected Data'!P13,'2. Collected Data'!P113,'2. Collected Data'!P213))</f>
        <v>1</v>
      </c>
      <c r="Q13" s="47">
        <f>IF(COUNT('2. Collected Data'!Q13,'2. Collected Data'!Q113,'2. Collected Data'!Q213)&lt;=1,"",AVERAGE('2. Collected Data'!Q13,'2. Collected Data'!Q113,'2. Collected Data'!Q213))</f>
        <v>0</v>
      </c>
      <c r="R13" s="47">
        <f>IF(COUNT('2. Collected Data'!R13,'2. Collected Data'!R113,'2. Collected Data'!R213)&lt;=1,"",AVERAGE('2. Collected Data'!R13,'2. Collected Data'!R113,'2. Collected Data'!R213))</f>
        <v>5.5</v>
      </c>
      <c r="S13" s="47">
        <f>IF(COUNT('2. Collected Data'!S13,'2. Collected Data'!S113,'2. Collected Data'!S213)&lt;=1,"",AVERAGE('2. Collected Data'!S13,'2. Collected Data'!S113,'2. Collected Data'!S213))</f>
        <v>0</v>
      </c>
      <c r="T13" s="47">
        <f>IF(COUNT('2. Collected Data'!T13,'2. Collected Data'!T113,'2. Collected Data'!T213)&lt;=1,"",AVERAGE('2. Collected Data'!T13,'2. Collected Data'!T113,'2. Collected Data'!T213))</f>
        <v>0</v>
      </c>
      <c r="U13" s="47">
        <f>IF(COUNT('2. Collected Data'!U13,'2. Collected Data'!U113,'2. Collected Data'!U213)&lt;=1,"",AVERAGE('2. Collected Data'!U13,'2. Collected Data'!U113,'2. Collected Data'!U213))</f>
        <v>0</v>
      </c>
      <c r="V13" s="47">
        <f>IF(COUNT('2. Collected Data'!V13,'2. Collected Data'!V113,'2. Collected Data'!V213)&lt;=1,"",AVERAGE('2. Collected Data'!V13,'2. Collected Data'!V113,'2. Collected Data'!V213))</f>
        <v>0</v>
      </c>
      <c r="W13" s="47">
        <f>IF(COUNT('2. Collected Data'!W13,'2. Collected Data'!W113,'2. Collected Data'!W213)&lt;=1,"",AVERAGE('2. Collected Data'!W13,'2. Collected Data'!W113,'2. Collected Data'!W213))</f>
        <v>0</v>
      </c>
      <c r="X13" s="47">
        <f>IF(COUNT('2. Collected Data'!X13,'2. Collected Data'!X113,'2. Collected Data'!X213)&lt;=1,"",AVERAGE('2. Collected Data'!X13,'2. Collected Data'!X113,'2. Collected Data'!X213))</f>
        <v>0</v>
      </c>
      <c r="Y13" s="47">
        <f>IF(COUNT('2. Collected Data'!Y13,'2. Collected Data'!Y113,'2. Collected Data'!Y213)&lt;=1,"",AVERAGE('2. Collected Data'!Y13,'2. Collected Data'!Y113,'2. Collected Data'!Y213))</f>
        <v>587.5</v>
      </c>
      <c r="Z13" s="47">
        <f>IF(COUNT('2. Collected Data'!Z13,'2. Collected Data'!Z113,'2. Collected Data'!Z213)&lt;=1,"",AVERAGE('2. Collected Data'!Z13,'2. Collected Data'!Z113,'2. Collected Data'!Z213))</f>
        <v>0</v>
      </c>
      <c r="AA13" s="185">
        <f>IF(COUNT('2. Collected Data'!AA13,'2. Collected Data'!AA113,'2. Collected Data'!AA213)&lt;=1,"",AVERAGE('2. Collected Data'!AA13,'2. Collected Data'!AA113,'2. Collected Data'!AA213))</f>
        <v>1</v>
      </c>
      <c r="AB13" s="185">
        <f>IF(COUNT('2. Collected Data'!AB13,'2. Collected Data'!AB113,'2. Collected Data'!AB213)&lt;=1,"",AVERAGE('2. Collected Data'!AB13,'2. Collected Data'!AB113,'2. Collected Data'!AB213))</f>
        <v>0</v>
      </c>
      <c r="AC13" s="185">
        <f>IF(COUNT('2. Collected Data'!AC13,'2. Collected Data'!AC113,'2. Collected Data'!AC213)&lt;=1,"",AVERAGE('2. Collected Data'!AC13,'2. Collected Data'!AC113,'2. Collected Data'!AC213))</f>
        <v>0</v>
      </c>
      <c r="AD13" s="47">
        <f>IF(COUNT('2. Collected Data'!AD13,'2. Collected Data'!AD113,'2. Collected Data'!AD213)&lt;=1,"",AVERAGE('2. Collected Data'!AD13,'2. Collected Data'!AD113,'2. Collected Data'!AD213))</f>
        <v>13</v>
      </c>
      <c r="AE13" s="47">
        <f>IF(COUNT('2. Collected Data'!AE13,'2. Collected Data'!AE113,'2. Collected Data'!AE213)&lt;=1,"",AVERAGE('2. Collected Data'!AE13,'2. Collected Data'!AE113,'2. Collected Data'!AE213))</f>
        <v>9150</v>
      </c>
      <c r="AF13" s="47">
        <f>IF(COUNT('2. Collected Data'!AF13,'2. Collected Data'!AF113,'2. Collected Data'!AF213)&lt;=1,"",AVERAGE('2. Collected Data'!AF13,'2. Collected Data'!AF113,'2. Collected Data'!AF213))</f>
        <v>15</v>
      </c>
      <c r="AG13" s="85">
        <f>IF(COUNT('2. Collected Data'!AG13,'2. Collected Data'!AG113,'2. Collected Data'!AG213)&lt;=1,"",AVERAGE('2. Collected Data'!AG13,'2. Collected Data'!AG113,'2. Collected Data'!AG213))</f>
        <v>377237</v>
      </c>
      <c r="AH13" s="88"/>
      <c r="AI13" s="121">
        <f>IF(COUNT('2. Collected Data'!AI13,'2. Collected Data'!AI113,'2. Collected Data'!AI213)&lt;=1,"",AVERAGE('2. Collected Data'!AI13,'2. Collected Data'!AI113,'2. Collected Data'!AI213))</f>
        <v>3860</v>
      </c>
      <c r="AJ13" s="47">
        <f>IF(COUNT('2. Collected Data'!AJ13,'2. Collected Data'!AJ113,'2. Collected Data'!AJ213)&lt;=1,"",AVERAGE('2. Collected Data'!AJ13,'2. Collected Data'!AJ113,'2. Collected Data'!AJ213))</f>
        <v>8757.5</v>
      </c>
      <c r="AK13" s="47">
        <f>IF(COUNT('2. Collected Data'!AK13,'2. Collected Data'!AK113,'2. Collected Data'!AK213)&lt;=1,"",AVERAGE('2. Collected Data'!AK13,'2. Collected Data'!AK113,'2. Collected Data'!AK213))</f>
        <v>0</v>
      </c>
      <c r="AL13" s="47">
        <f>IF(COUNT('2. Collected Data'!AL13,'2. Collected Data'!AL113,'2. Collected Data'!AL213)&lt;=1,"",AVERAGE('2. Collected Data'!AL13,'2. Collected Data'!AL113,'2. Collected Data'!AL213))</f>
        <v>1455</v>
      </c>
      <c r="AM13" s="47">
        <f>IF(COUNT('2. Collected Data'!AM13,'2. Collected Data'!AM113,'2. Collected Data'!AM213)&lt;=1,"",AVERAGE('2. Collected Data'!AM13,'2. Collected Data'!AM113,'2. Collected Data'!AM213))</f>
        <v>46.5</v>
      </c>
      <c r="AN13" s="122"/>
      <c r="AO13" s="47">
        <f>IF(COUNT('2. Collected Data'!AO13,'2. Collected Data'!AO113,'2. Collected Data'!AO213)&lt;=1,"",AVERAGE('2. Collected Data'!AO13,'2. Collected Data'!AO113,'2. Collected Data'!AO213))</f>
        <v>116325</v>
      </c>
      <c r="AP13" s="47">
        <f>IF(COUNT('2. Collected Data'!AP13,'2. Collected Data'!AP113,'2. Collected Data'!AP213)&lt;=1,"",AVERAGE('2. Collected Data'!AP13,'2. Collected Data'!AP113,'2. Collected Data'!AP213))</f>
        <v>24608</v>
      </c>
      <c r="AQ13" s="47">
        <f>IF(COUNT('2. Collected Data'!AQ13,'2. Collected Data'!AQ113,'2. Collected Data'!AQ213)&lt;=1,"",AVERAGE('2. Collected Data'!AQ13,'2. Collected Data'!AQ113,'2. Collected Data'!AQ213))</f>
        <v>0</v>
      </c>
      <c r="AR13" s="47">
        <f>IF(COUNT('2. Collected Data'!AR13,'2. Collected Data'!AR113,'2. Collected Data'!AR213)&lt;=1,"",AVERAGE('2. Collected Data'!AR13,'2. Collected Data'!AR113,'2. Collected Data'!AR213))</f>
        <v>0</v>
      </c>
      <c r="AS13" s="47">
        <f>IF(COUNT('2. Collected Data'!AS13,'2. Collected Data'!AS113,'2. Collected Data'!AS213)&lt;=1,"",AVERAGE('2. Collected Data'!AS13,'2. Collected Data'!AS113,'2. Collected Data'!AS213))</f>
        <v>0</v>
      </c>
      <c r="AT13" s="47">
        <f>IF(COUNT('2. Collected Data'!AT13,'2. Collected Data'!AT113,'2. Collected Data'!AT213)&lt;=1,"",AVERAGE('2. Collected Data'!AT13,'2. Collected Data'!AT113,'2. Collected Data'!AT213))</f>
        <v>0</v>
      </c>
      <c r="AU13" s="85">
        <f>IF(COUNT('2. Collected Data'!AU13,'2. Collected Data'!AU113,'2. Collected Data'!AU213)&lt;=1,"",AVERAGE('2. Collected Data'!AU13,'2. Collected Data'!AU113,'2. Collected Data'!AU213))</f>
        <v>10500</v>
      </c>
      <c r="AV13" s="88"/>
      <c r="AW13" s="185">
        <f>IF(COUNT('2. Collected Data'!AW13,'2. Collected Data'!AW113,'2. Collected Data'!AW213)&lt;=1,"",AVERAGE('2. Collected Data'!AW13,'2. Collected Data'!AW113,'2. Collected Data'!AW213))</f>
        <v>1</v>
      </c>
      <c r="AX13" s="185">
        <f>IF(COUNT('2. Collected Data'!AX13,'2. Collected Data'!AX113,'2. Collected Data'!AX213)&lt;=1,"",AVERAGE('2. Collected Data'!AX13,'2. Collected Data'!AX113,'2. Collected Data'!AX213))</f>
        <v>0</v>
      </c>
      <c r="AY13" s="50"/>
      <c r="AZ13" s="91"/>
      <c r="BA13" s="88"/>
      <c r="BB13" s="78">
        <f>IF(COUNT('2. Collected Data'!BB13,'2. Collected Data'!BB113,'2. Collected Data'!BB213)&lt;=1,"",AVERAGE('2. Collected Data'!BB13,'2. Collected Data'!BB113,'2. Collected Data'!BB213))</f>
        <v>170.435</v>
      </c>
      <c r="BC13" s="75" t="str">
        <f>IF(COUNT('2. Collected Data'!BC13,'2. Collected Data'!BC113,'2. Collected Data'!BC213)&lt;=1,"",AVERAGE('2. Collected Data'!BC13,'2. Collected Data'!BC113,'2. Collected Data'!BC213))</f>
        <v/>
      </c>
      <c r="BD13" s="75" t="str">
        <f>IF(COUNT('2. Collected Data'!BD13,'2. Collected Data'!BD113,'2. Collected Data'!BD213)&lt;=1,"",AVERAGE('2. Collected Data'!BD13,'2. Collected Data'!BD113,'2. Collected Data'!BD213))</f>
        <v/>
      </c>
      <c r="BE13" s="75" t="str">
        <f>IF(COUNT('2. Collected Data'!BE13,'2. Collected Data'!BE113,'2. Collected Data'!BE213)&lt;=1,"",AVERAGE('2. Collected Data'!BE13,'2. Collected Data'!BE113,'2. Collected Data'!BE213))</f>
        <v/>
      </c>
      <c r="BF13" s="75" t="str">
        <f>IF(COUNT('2. Collected Data'!BF13,'2. Collected Data'!BF113,'2. Collected Data'!BF213)&lt;=1,"",AVERAGE('2. Collected Data'!BF13,'2. Collected Data'!BF113,'2. Collected Data'!BF213))</f>
        <v/>
      </c>
      <c r="BG13" s="50"/>
      <c r="BH13" s="78" t="str">
        <f>IF(COUNT('2. Collected Data'!BH13,'2. Collected Data'!BH113,'2. Collected Data'!BH213)&lt;=1,"",AVERAGE('2. Collected Data'!BH13,'2. Collected Data'!BH113,'2. Collected Data'!BH213))</f>
        <v/>
      </c>
      <c r="BI13" s="130"/>
      <c r="BJ13" s="50"/>
    </row>
    <row r="14" spans="1:62" s="51" customFormat="1" ht="11.25" customHeight="1" x14ac:dyDescent="0.15">
      <c r="A14" s="89" t="s">
        <v>345</v>
      </c>
      <c r="B14" s="171"/>
      <c r="C14" s="171"/>
      <c r="D14" s="171"/>
      <c r="E14" s="171"/>
      <c r="F14" s="171"/>
      <c r="G14" s="45">
        <f>IF(COUNT('2. Collected Data'!G14,'2. Collected Data'!G114,'2. Collected Data'!G214)&lt;=1,"",AVERAGE('2. Collected Data'!G14,'2. Collected Data'!G114,'2. Collected Data'!G214))</f>
        <v>13383</v>
      </c>
      <c r="H14" s="41">
        <f>IF(COUNT('2. Collected Data'!H14,'2. Collected Data'!H114,'2. Collected Data'!H214)&lt;=1,"",AVERAGE('2. Collected Data'!H14,'2. Collected Data'!H114,'2. Collected Data'!H214))</f>
        <v>5613.5</v>
      </c>
      <c r="I14" s="47">
        <f>IF(COUNT('2. Collected Data'!I14,'2. Collected Data'!I114,'2. Collected Data'!I214)&lt;=1,"",AVERAGE('2. Collected Data'!I14,'2. Collected Data'!I114,'2. Collected Data'!I214))</f>
        <v>279</v>
      </c>
      <c r="J14" s="47">
        <f>IF(COUNT('2. Collected Data'!J14,'2. Collected Data'!J114,'2. Collected Data'!J214)&lt;=1,"",AVERAGE('2. Collected Data'!J14,'2. Collected Data'!J114,'2. Collected Data'!J214))</f>
        <v>300</v>
      </c>
      <c r="K14" s="47">
        <f>IF(COUNT('2. Collected Data'!K14,'2. Collected Data'!K114,'2. Collected Data'!K214)&lt;=1,"",AVERAGE('2. Collected Data'!K14,'2. Collected Data'!K114,'2. Collected Data'!K214))</f>
        <v>86</v>
      </c>
      <c r="L14" s="47">
        <f>IF(COUNT('2. Collected Data'!L14,'2. Collected Data'!L114,'2. Collected Data'!L214)&lt;=1,"",AVERAGE('2. Collected Data'!L14,'2. Collected Data'!L114,'2. Collected Data'!L214))</f>
        <v>9</v>
      </c>
      <c r="M14" s="47">
        <f>IF(COUNT('2. Collected Data'!M14,'2. Collected Data'!M114,'2. Collected Data'!M214)&lt;=1,"",AVERAGE('2. Collected Data'!M14,'2. Collected Data'!M114,'2. Collected Data'!M214))</f>
        <v>205</v>
      </c>
      <c r="N14" s="47">
        <f>IF(COUNT('2. Collected Data'!N14,'2. Collected Data'!N114,'2. Collected Data'!N214)&lt;=1,"",AVERAGE('2. Collected Data'!N14,'2. Collected Data'!N114,'2. Collected Data'!N214))</f>
        <v>235</v>
      </c>
      <c r="O14" s="47">
        <f>IF(COUNT('2. Collected Data'!O14,'2. Collected Data'!O114,'2. Collected Data'!O214)&lt;=1,"",AVERAGE('2. Collected Data'!O14,'2. Collected Data'!O114,'2. Collected Data'!O214))</f>
        <v>24</v>
      </c>
      <c r="P14" s="47">
        <f>IF(COUNT('2. Collected Data'!P14,'2. Collected Data'!P114,'2. Collected Data'!P214)&lt;=1,"",AVERAGE('2. Collected Data'!P14,'2. Collected Data'!P114,'2. Collected Data'!P214))</f>
        <v>0</v>
      </c>
      <c r="Q14" s="47">
        <f>IF(COUNT('2. Collected Data'!Q14,'2. Collected Data'!Q114,'2. Collected Data'!Q214)&lt;=1,"",AVERAGE('2. Collected Data'!Q14,'2. Collected Data'!Q114,'2. Collected Data'!Q214))</f>
        <v>0</v>
      </c>
      <c r="R14" s="47">
        <f>IF(COUNT('2. Collected Data'!R14,'2. Collected Data'!R114,'2. Collected Data'!R214)&lt;=1,"",AVERAGE('2. Collected Data'!R14,'2. Collected Data'!R114,'2. Collected Data'!R214))</f>
        <v>0</v>
      </c>
      <c r="S14" s="47">
        <f>IF(COUNT('2. Collected Data'!S14,'2. Collected Data'!S114,'2. Collected Data'!S214)&lt;=1,"",AVERAGE('2. Collected Data'!S14,'2. Collected Data'!S114,'2. Collected Data'!S214))</f>
        <v>0</v>
      </c>
      <c r="T14" s="47">
        <f>IF(COUNT('2. Collected Data'!T14,'2. Collected Data'!T114,'2. Collected Data'!T214)&lt;=1,"",AVERAGE('2. Collected Data'!T14,'2. Collected Data'!T114,'2. Collected Data'!T214))</f>
        <v>0</v>
      </c>
      <c r="U14" s="47">
        <f>IF(COUNT('2. Collected Data'!U14,'2. Collected Data'!U114,'2. Collected Data'!U214)&lt;=1,"",AVERAGE('2. Collected Data'!U14,'2. Collected Data'!U114,'2. Collected Data'!U214))</f>
        <v>0</v>
      </c>
      <c r="V14" s="47">
        <f>IF(COUNT('2. Collected Data'!V14,'2. Collected Data'!V114,'2. Collected Data'!V214)&lt;=1,"",AVERAGE('2. Collected Data'!V14,'2. Collected Data'!V114,'2. Collected Data'!V214))</f>
        <v>0</v>
      </c>
      <c r="W14" s="47">
        <f>IF(COUNT('2. Collected Data'!W14,'2. Collected Data'!W114,'2. Collected Data'!W214)&lt;=1,"",AVERAGE('2. Collected Data'!W14,'2. Collected Data'!W114,'2. Collected Data'!W214))</f>
        <v>0</v>
      </c>
      <c r="X14" s="47">
        <f>IF(COUNT('2. Collected Data'!X14,'2. Collected Data'!X114,'2. Collected Data'!X214)&lt;=1,"",AVERAGE('2. Collected Data'!X14,'2. Collected Data'!X114,'2. Collected Data'!X214))</f>
        <v>0</v>
      </c>
      <c r="Y14" s="47">
        <f>IF(COUNT('2. Collected Data'!Y14,'2. Collected Data'!Y114,'2. Collected Data'!Y214)&lt;=1,"",AVERAGE('2. Collected Data'!Y14,'2. Collected Data'!Y114,'2. Collected Data'!Y214))</f>
        <v>194.5</v>
      </c>
      <c r="Z14" s="47">
        <f>IF(COUNT('2. Collected Data'!Z14,'2. Collected Data'!Z114,'2. Collected Data'!Z214)&lt;=1,"",AVERAGE('2. Collected Data'!Z14,'2. Collected Data'!Z114,'2. Collected Data'!Z214))</f>
        <v>14</v>
      </c>
      <c r="AA14" s="185">
        <f>IF(COUNT('2. Collected Data'!AA14,'2. Collected Data'!AA114,'2. Collected Data'!AA214)&lt;=1,"",AVERAGE('2. Collected Data'!AA14,'2. Collected Data'!AA114,'2. Collected Data'!AA214))</f>
        <v>1</v>
      </c>
      <c r="AB14" s="185">
        <f>IF(COUNT('2. Collected Data'!AB14,'2. Collected Data'!AB114,'2. Collected Data'!AB214)&lt;=1,"",AVERAGE('2. Collected Data'!AB14,'2. Collected Data'!AB114,'2. Collected Data'!AB214))</f>
        <v>0</v>
      </c>
      <c r="AC14" s="185">
        <f>IF(COUNT('2. Collected Data'!AC14,'2. Collected Data'!AC114,'2. Collected Data'!AC214)&lt;=1,"",AVERAGE('2. Collected Data'!AC14,'2. Collected Data'!AC114,'2. Collected Data'!AC214))</f>
        <v>0</v>
      </c>
      <c r="AD14" s="47">
        <f>IF(COUNT('2. Collected Data'!AD14,'2. Collected Data'!AD114,'2. Collected Data'!AD214)&lt;=1,"",AVERAGE('2. Collected Data'!AD14,'2. Collected Data'!AD114,'2. Collected Data'!AD214))</f>
        <v>14</v>
      </c>
      <c r="AE14" s="47">
        <f>IF(COUNT('2. Collected Data'!AE14,'2. Collected Data'!AE114,'2. Collected Data'!AE214)&lt;=1,"",AVERAGE('2. Collected Data'!AE14,'2. Collected Data'!AE114,'2. Collected Data'!AE214))</f>
        <v>8814.5</v>
      </c>
      <c r="AF14" s="47">
        <f>IF(COUNT('2. Collected Data'!AF14,'2. Collected Data'!AF114,'2. Collected Data'!AF214)&lt;=1,"",AVERAGE('2. Collected Data'!AF14,'2. Collected Data'!AF114,'2. Collected Data'!AF214))</f>
        <v>9</v>
      </c>
      <c r="AG14" s="85">
        <f>IF(COUNT('2. Collected Data'!AG14,'2. Collected Data'!AG114,'2. Collected Data'!AG214)&lt;=1,"",AVERAGE('2. Collected Data'!AG14,'2. Collected Data'!AG114,'2. Collected Data'!AG214))</f>
        <v>127000</v>
      </c>
      <c r="AH14" s="88"/>
      <c r="AI14" s="121" t="str">
        <f>IF(COUNT('2. Collected Data'!AI14,'2. Collected Data'!AI114,'2. Collected Data'!AI214)&lt;=1,"",AVERAGE('2. Collected Data'!AI14,'2. Collected Data'!AI114,'2. Collected Data'!AI214))</f>
        <v/>
      </c>
      <c r="AJ14" s="47" t="str">
        <f>IF(COUNT('2. Collected Data'!AJ14,'2. Collected Data'!AJ114,'2. Collected Data'!AJ214)&lt;=1,"",AVERAGE('2. Collected Data'!AJ14,'2. Collected Data'!AJ114,'2. Collected Data'!AJ214))</f>
        <v/>
      </c>
      <c r="AK14" s="47" t="str">
        <f>IF(COUNT('2. Collected Data'!AK14,'2. Collected Data'!AK114,'2. Collected Data'!AK214)&lt;=1,"",AVERAGE('2. Collected Data'!AK14,'2. Collected Data'!AK114,'2. Collected Data'!AK214))</f>
        <v/>
      </c>
      <c r="AL14" s="47" t="str">
        <f>IF(COUNT('2. Collected Data'!AL14,'2. Collected Data'!AL114,'2. Collected Data'!AL214)&lt;=1,"",AVERAGE('2. Collected Data'!AL14,'2. Collected Data'!AL114,'2. Collected Data'!AL214))</f>
        <v/>
      </c>
      <c r="AM14" s="47" t="str">
        <f>IF(COUNT('2. Collected Data'!AM14,'2. Collected Data'!AM114,'2. Collected Data'!AM214)&lt;=1,"",AVERAGE('2. Collected Data'!AM14,'2. Collected Data'!AM114,'2. Collected Data'!AM214))</f>
        <v/>
      </c>
      <c r="AN14" s="122"/>
      <c r="AO14" s="47" t="str">
        <f>IF(COUNT('2. Collected Data'!AO14,'2. Collected Data'!AO114,'2. Collected Data'!AO214)&lt;=1,"",AVERAGE('2. Collected Data'!AO14,'2. Collected Data'!AO114,'2. Collected Data'!AO214))</f>
        <v/>
      </c>
      <c r="AP14" s="47" t="str">
        <f>IF(COUNT('2. Collected Data'!AP14,'2. Collected Data'!AP114,'2. Collected Data'!AP214)&lt;=1,"",AVERAGE('2. Collected Data'!AP14,'2. Collected Data'!AP114,'2. Collected Data'!AP214))</f>
        <v/>
      </c>
      <c r="AQ14" s="47" t="str">
        <f>IF(COUNT('2. Collected Data'!AQ14,'2. Collected Data'!AQ114,'2. Collected Data'!AQ214)&lt;=1,"",AVERAGE('2. Collected Data'!AQ14,'2. Collected Data'!AQ114,'2. Collected Data'!AQ214))</f>
        <v/>
      </c>
      <c r="AR14" s="47" t="str">
        <f>IF(COUNT('2. Collected Data'!AR14,'2. Collected Data'!AR114,'2. Collected Data'!AR214)&lt;=1,"",AVERAGE('2. Collected Data'!AR14,'2. Collected Data'!AR114,'2. Collected Data'!AR214))</f>
        <v/>
      </c>
      <c r="AS14" s="47" t="str">
        <f>IF(COUNT('2. Collected Data'!AS14,'2. Collected Data'!AS114,'2. Collected Data'!AS214)&lt;=1,"",AVERAGE('2. Collected Data'!AS14,'2. Collected Data'!AS114,'2. Collected Data'!AS214))</f>
        <v/>
      </c>
      <c r="AT14" s="47" t="str">
        <f>IF(COUNT('2. Collected Data'!AT14,'2. Collected Data'!AT114,'2. Collected Data'!AT214)&lt;=1,"",AVERAGE('2. Collected Data'!AT14,'2. Collected Data'!AT114,'2. Collected Data'!AT214))</f>
        <v/>
      </c>
      <c r="AU14" s="85" t="str">
        <f>IF(COUNT('2. Collected Data'!AU14,'2. Collected Data'!AU114,'2. Collected Data'!AU214)&lt;=1,"",AVERAGE('2. Collected Data'!AU14,'2. Collected Data'!AU114,'2. Collected Data'!AU214))</f>
        <v/>
      </c>
      <c r="AV14" s="88"/>
      <c r="AW14" s="185">
        <f>IF(COUNT('2. Collected Data'!AW14,'2. Collected Data'!AW114,'2. Collected Data'!AW214)&lt;=1,"",AVERAGE('2. Collected Data'!AW14,'2. Collected Data'!AW114,'2. Collected Data'!AW214))</f>
        <v>1</v>
      </c>
      <c r="AX14" s="185">
        <f>IF(COUNT('2. Collected Data'!AX14,'2. Collected Data'!AX114,'2. Collected Data'!AX214)&lt;=1,"",AVERAGE('2. Collected Data'!AX14,'2. Collected Data'!AX114,'2. Collected Data'!AX214))</f>
        <v>0</v>
      </c>
      <c r="AY14" s="50"/>
      <c r="AZ14" s="91"/>
      <c r="BA14" s="88"/>
      <c r="BB14" s="78">
        <f>IF(COUNT('2. Collected Data'!BB14,'2. Collected Data'!BB114,'2. Collected Data'!BB214)&lt;=1,"",AVERAGE('2. Collected Data'!BB14,'2. Collected Data'!BB114,'2. Collected Data'!BB214))</f>
        <v>155</v>
      </c>
      <c r="BC14" s="75" t="str">
        <f>IF(COUNT('2. Collected Data'!BC14,'2. Collected Data'!BC114,'2. Collected Data'!BC214)&lt;=1,"",AVERAGE('2. Collected Data'!BC14,'2. Collected Data'!BC114,'2. Collected Data'!BC214))</f>
        <v/>
      </c>
      <c r="BD14" s="75" t="str">
        <f>IF(COUNT('2. Collected Data'!BD14,'2. Collected Data'!BD114,'2. Collected Data'!BD214)&lt;=1,"",AVERAGE('2. Collected Data'!BD14,'2. Collected Data'!BD114,'2. Collected Data'!BD214))</f>
        <v/>
      </c>
      <c r="BE14" s="75" t="str">
        <f>IF(COUNT('2. Collected Data'!BE14,'2. Collected Data'!BE114,'2. Collected Data'!BE214)&lt;=1,"",AVERAGE('2. Collected Data'!BE14,'2. Collected Data'!BE114,'2. Collected Data'!BE214))</f>
        <v/>
      </c>
      <c r="BF14" s="75" t="str">
        <f>IF(COUNT('2. Collected Data'!BF14,'2. Collected Data'!BF114,'2. Collected Data'!BF214)&lt;=1,"",AVERAGE('2. Collected Data'!BF14,'2. Collected Data'!BF114,'2. Collected Data'!BF214))</f>
        <v/>
      </c>
      <c r="BG14" s="50"/>
      <c r="BH14" s="78">
        <f>IF(COUNT('2. Collected Data'!BH14,'2. Collected Data'!BH114,'2. Collected Data'!BH214)&lt;=1,"",AVERAGE('2. Collected Data'!BH14,'2. Collected Data'!BH114,'2. Collected Data'!BH214))</f>
        <v>155</v>
      </c>
      <c r="BI14" s="130"/>
      <c r="BJ14" s="50"/>
    </row>
    <row r="15" spans="1:62" s="177" customFormat="1" ht="11.25" customHeight="1" x14ac:dyDescent="0.15">
      <c r="A15" s="89" t="s">
        <v>153</v>
      </c>
      <c r="B15" s="171"/>
      <c r="C15" s="171"/>
      <c r="D15" s="171"/>
      <c r="E15" s="171"/>
      <c r="F15" s="171"/>
      <c r="G15" s="45">
        <f>IF(COUNT('2. Collected Data'!G15,'2. Collected Data'!G115,'2. Collected Data'!G215)&lt;=1,"",AVERAGE('2. Collected Data'!G15,'2. Collected Data'!G115,'2. Collected Data'!G215))</f>
        <v>14000</v>
      </c>
      <c r="H15" s="41" t="str">
        <f>IF(COUNT('2. Collected Data'!H15,'2. Collected Data'!H115,'2. Collected Data'!H215)&lt;=1,"",AVERAGE('2. Collected Data'!H15,'2. Collected Data'!H115,'2. Collected Data'!H215))</f>
        <v/>
      </c>
      <c r="I15" s="47">
        <f>IF(COUNT('2. Collected Data'!I15,'2. Collected Data'!I115,'2. Collected Data'!I215)&lt;=1,"",AVERAGE('2. Collected Data'!I15,'2. Collected Data'!I115,'2. Collected Data'!I215))</f>
        <v>197.33333333333334</v>
      </c>
      <c r="J15" s="47">
        <f>IF(COUNT('2. Collected Data'!J15,'2. Collected Data'!J115,'2. Collected Data'!J215)&lt;=1,"",AVERAGE('2. Collected Data'!J15,'2. Collected Data'!J115,'2. Collected Data'!J215))</f>
        <v>7.333333333333333</v>
      </c>
      <c r="K15" s="47">
        <f>IF(COUNT('2. Collected Data'!K15,'2. Collected Data'!K115,'2. Collected Data'!K215)&lt;=1,"",AVERAGE('2. Collected Data'!K15,'2. Collected Data'!K115,'2. Collected Data'!K215))</f>
        <v>2.3333333333333335</v>
      </c>
      <c r="L15" s="47">
        <f>IF(COUNT('2. Collected Data'!L15,'2. Collected Data'!L115,'2. Collected Data'!L215)&lt;=1,"",AVERAGE('2. Collected Data'!L15,'2. Collected Data'!L115,'2. Collected Data'!L215))</f>
        <v>1.6666666666666667</v>
      </c>
      <c r="M15" s="47">
        <f>IF(COUNT('2. Collected Data'!M15,'2. Collected Data'!M115,'2. Collected Data'!M215)&lt;=1,"",AVERAGE('2. Collected Data'!M15,'2. Collected Data'!M115,'2. Collected Data'!M215))</f>
        <v>45.666666666666664</v>
      </c>
      <c r="N15" s="47">
        <f>IF(COUNT('2. Collected Data'!N15,'2. Collected Data'!N115,'2. Collected Data'!N215)&lt;=1,"",AVERAGE('2. Collected Data'!N15,'2. Collected Data'!N115,'2. Collected Data'!N215))</f>
        <v>0</v>
      </c>
      <c r="O15" s="47">
        <f>IF(COUNT('2. Collected Data'!O15,'2. Collected Data'!O115,'2. Collected Data'!O215)&lt;=1,"",AVERAGE('2. Collected Data'!O15,'2. Collected Data'!O115,'2. Collected Data'!O215))</f>
        <v>194</v>
      </c>
      <c r="P15" s="47">
        <f>IF(COUNT('2. Collected Data'!P15,'2. Collected Data'!P115,'2. Collected Data'!P215)&lt;=1,"",AVERAGE('2. Collected Data'!P15,'2. Collected Data'!P115,'2. Collected Data'!P215))</f>
        <v>0</v>
      </c>
      <c r="Q15" s="47">
        <f>IF(COUNT('2. Collected Data'!Q15,'2. Collected Data'!Q115,'2. Collected Data'!Q215)&lt;=1,"",AVERAGE('2. Collected Data'!Q15,'2. Collected Data'!Q115,'2. Collected Data'!Q215))</f>
        <v>0</v>
      </c>
      <c r="R15" s="47">
        <f>IF(COUNT('2. Collected Data'!R15,'2. Collected Data'!R115,'2. Collected Data'!R215)&lt;=1,"",AVERAGE('2. Collected Data'!R15,'2. Collected Data'!R115,'2. Collected Data'!R215))</f>
        <v>0</v>
      </c>
      <c r="S15" s="47">
        <f>IF(COUNT('2. Collected Data'!S15,'2. Collected Data'!S115,'2. Collected Data'!S215)&lt;=1,"",AVERAGE('2. Collected Data'!S15,'2. Collected Data'!S115,'2. Collected Data'!S215))</f>
        <v>0</v>
      </c>
      <c r="T15" s="47">
        <f>IF(COUNT('2. Collected Data'!T15,'2. Collected Data'!T115,'2. Collected Data'!T215)&lt;=1,"",AVERAGE('2. Collected Data'!T15,'2. Collected Data'!T115,'2. Collected Data'!T215))</f>
        <v>0</v>
      </c>
      <c r="U15" s="47">
        <f>IF(COUNT('2. Collected Data'!U15,'2. Collected Data'!U115,'2. Collected Data'!U215)&lt;=1,"",AVERAGE('2. Collected Data'!U15,'2. Collected Data'!U115,'2. Collected Data'!U215))</f>
        <v>0</v>
      </c>
      <c r="V15" s="47">
        <f>IF(COUNT('2. Collected Data'!V15,'2. Collected Data'!V115,'2. Collected Data'!V215)&lt;=1,"",AVERAGE('2. Collected Data'!V15,'2. Collected Data'!V115,'2. Collected Data'!V215))</f>
        <v>0</v>
      </c>
      <c r="W15" s="47">
        <f>IF(COUNT('2. Collected Data'!W15,'2. Collected Data'!W115,'2. Collected Data'!W215)&lt;=1,"",AVERAGE('2. Collected Data'!W15,'2. Collected Data'!W115,'2. Collected Data'!W215))</f>
        <v>0</v>
      </c>
      <c r="X15" s="47">
        <f>IF(COUNT('2. Collected Data'!X15,'2. Collected Data'!X115,'2. Collected Data'!X215)&lt;=1,"",AVERAGE('2. Collected Data'!X15,'2. Collected Data'!X115,'2. Collected Data'!X215))</f>
        <v>0</v>
      </c>
      <c r="Y15" s="47">
        <f>IF(COUNT('2. Collected Data'!Y15,'2. Collected Data'!Y115,'2. Collected Data'!Y215)&lt;=1,"",AVERAGE('2. Collected Data'!Y15,'2. Collected Data'!Y115,'2. Collected Data'!Y215))</f>
        <v>385.66666666666669</v>
      </c>
      <c r="Z15" s="47">
        <f>IF(COUNT('2. Collected Data'!Z15,'2. Collected Data'!Z115,'2. Collected Data'!Z215)&lt;=1,"",AVERAGE('2. Collected Data'!Z15,'2. Collected Data'!Z115,'2. Collected Data'!Z215))</f>
        <v>49</v>
      </c>
      <c r="AA15" s="185">
        <f>IF(COUNT('2. Collected Data'!AA15,'2. Collected Data'!AA115,'2. Collected Data'!AA215)&lt;=1,"",AVERAGE('2. Collected Data'!AA15,'2. Collected Data'!AA115,'2. Collected Data'!AA215))</f>
        <v>1</v>
      </c>
      <c r="AB15" s="185">
        <f>IF(COUNT('2. Collected Data'!AB15,'2. Collected Data'!AB115,'2. Collected Data'!AB215)&lt;=1,"",AVERAGE('2. Collected Data'!AB15,'2. Collected Data'!AB115,'2. Collected Data'!AB215))</f>
        <v>0</v>
      </c>
      <c r="AC15" s="185">
        <f>IF(COUNT('2. Collected Data'!AC15,'2. Collected Data'!AC115,'2. Collected Data'!AC215)&lt;=1,"",AVERAGE('2. Collected Data'!AC15,'2. Collected Data'!AC115,'2. Collected Data'!AC215))</f>
        <v>0</v>
      </c>
      <c r="AD15" s="47">
        <f>IF(COUNT('2. Collected Data'!AD15,'2. Collected Data'!AD115,'2. Collected Data'!AD215)&lt;=1,"",AVERAGE('2. Collected Data'!AD15,'2. Collected Data'!AD115,'2. Collected Data'!AD215))</f>
        <v>32</v>
      </c>
      <c r="AE15" s="47">
        <f>IF(COUNT('2. Collected Data'!AE15,'2. Collected Data'!AE115,'2. Collected Data'!AE215)&lt;=1,"",AVERAGE('2. Collected Data'!AE15,'2. Collected Data'!AE115,'2. Collected Data'!AE215))</f>
        <v>26386.666666666668</v>
      </c>
      <c r="AF15" s="47">
        <f>IF(COUNT('2. Collected Data'!AF15,'2. Collected Data'!AF115,'2. Collected Data'!AF215)&lt;=1,"",AVERAGE('2. Collected Data'!AF15,'2. Collected Data'!AF115,'2. Collected Data'!AF215))</f>
        <v>32.666666666666664</v>
      </c>
      <c r="AG15" s="85">
        <f>IF(COUNT('2. Collected Data'!AG15,'2. Collected Data'!AG115,'2. Collected Data'!AG215)&lt;=1,"",AVERAGE('2. Collected Data'!AG15,'2. Collected Data'!AG115,'2. Collected Data'!AG215))</f>
        <v>367666.66666666669</v>
      </c>
      <c r="AH15" s="88"/>
      <c r="AI15" s="121">
        <f>IF(COUNT('2. Collected Data'!AI15,'2. Collected Data'!AI115,'2. Collected Data'!AI215)&lt;=1,"",AVERAGE('2. Collected Data'!AI15,'2. Collected Data'!AI115,'2. Collected Data'!AI215))</f>
        <v>20674</v>
      </c>
      <c r="AJ15" s="47">
        <f>IF(COUNT('2. Collected Data'!AJ15,'2. Collected Data'!AJ115,'2. Collected Data'!AJ215)&lt;=1,"",AVERAGE('2. Collected Data'!AJ15,'2. Collected Data'!AJ115,'2. Collected Data'!AJ215))</f>
        <v>4</v>
      </c>
      <c r="AK15" s="47">
        <f>IF(COUNT('2. Collected Data'!AK15,'2. Collected Data'!AK115,'2. Collected Data'!AK215)&lt;=1,"",AVERAGE('2. Collected Data'!AK15,'2. Collected Data'!AK115,'2. Collected Data'!AK215))</f>
        <v>0</v>
      </c>
      <c r="AL15" s="47">
        <f>IF(COUNT('2. Collected Data'!AL15,'2. Collected Data'!AL115,'2. Collected Data'!AL215)&lt;=1,"",AVERAGE('2. Collected Data'!AL15,'2. Collected Data'!AL115,'2. Collected Data'!AL215))</f>
        <v>12.333333333333334</v>
      </c>
      <c r="AM15" s="47" t="str">
        <f>IF(COUNT('2. Collected Data'!AM15,'2. Collected Data'!AM115,'2. Collected Data'!AM215)&lt;=1,"",AVERAGE('2. Collected Data'!AM15,'2. Collected Data'!AM115,'2. Collected Data'!AM215))</f>
        <v/>
      </c>
      <c r="AN15" s="122"/>
      <c r="AO15" s="47">
        <f>IF(COUNT('2. Collected Data'!AO15,'2. Collected Data'!AO115,'2. Collected Data'!AO215)&lt;=1,"",AVERAGE('2. Collected Data'!AO15,'2. Collected Data'!AO115,'2. Collected Data'!AO215))</f>
        <v>102333.33333333333</v>
      </c>
      <c r="AP15" s="47">
        <f>IF(COUNT('2. Collected Data'!AP15,'2. Collected Data'!AP115,'2. Collected Data'!AP215)&lt;=1,"",AVERAGE('2. Collected Data'!AP15,'2. Collected Data'!AP115,'2. Collected Data'!AP215))</f>
        <v>0</v>
      </c>
      <c r="AQ15" s="47">
        <f>IF(COUNT('2. Collected Data'!AQ15,'2. Collected Data'!AQ115,'2. Collected Data'!AQ215)&lt;=1,"",AVERAGE('2. Collected Data'!AQ15,'2. Collected Data'!AQ115,'2. Collected Data'!AQ215))</f>
        <v>128000</v>
      </c>
      <c r="AR15" s="47">
        <f>IF(COUNT('2. Collected Data'!AR15,'2. Collected Data'!AR115,'2. Collected Data'!AR215)&lt;=1,"",AVERAGE('2. Collected Data'!AR15,'2. Collected Data'!AR115,'2. Collected Data'!AR215))</f>
        <v>0</v>
      </c>
      <c r="AS15" s="47">
        <f>IF(COUNT('2. Collected Data'!AS15,'2. Collected Data'!AS115,'2. Collected Data'!AS215)&lt;=1,"",AVERAGE('2. Collected Data'!AS15,'2. Collected Data'!AS115,'2. Collected Data'!AS215))</f>
        <v>0</v>
      </c>
      <c r="AT15" s="47">
        <f>IF(COUNT('2. Collected Data'!AT15,'2. Collected Data'!AT115,'2. Collected Data'!AT215)&lt;=1,"",AVERAGE('2. Collected Data'!AT15,'2. Collected Data'!AT115,'2. Collected Data'!AT215))</f>
        <v>0</v>
      </c>
      <c r="AU15" s="85" t="str">
        <f>IF(COUNT('2. Collected Data'!AU15,'2. Collected Data'!AU115,'2. Collected Data'!AU215)&lt;=1,"",AVERAGE('2. Collected Data'!AU15,'2. Collected Data'!AU115,'2. Collected Data'!AU215))</f>
        <v/>
      </c>
      <c r="AV15" s="88"/>
      <c r="AW15" s="185">
        <f>IF(COUNT('2. Collected Data'!AW15,'2. Collected Data'!AW115,'2. Collected Data'!AW215)&lt;=1,"",AVERAGE('2. Collected Data'!AW15,'2. Collected Data'!AW115,'2. Collected Data'!AW215))</f>
        <v>0.37333333333333329</v>
      </c>
      <c r="AX15" s="185">
        <f>IF(COUNT('2. Collected Data'!AX15,'2. Collected Data'!AX115,'2. Collected Data'!AX215)&lt;=1,"",AVERAGE('2. Collected Data'!AX15,'2. Collected Data'!AX115,'2. Collected Data'!AX215))</f>
        <v>0.62666666666666659</v>
      </c>
      <c r="AY15" s="50"/>
      <c r="AZ15" s="91"/>
      <c r="BA15" s="88"/>
      <c r="BB15" s="78">
        <f>IF(COUNT('2. Collected Data'!BB15,'2. Collected Data'!BB115,'2. Collected Data'!BB215)&lt;=1,"",AVERAGE('2. Collected Data'!BB15,'2. Collected Data'!BB115,'2. Collected Data'!BB215))</f>
        <v>125</v>
      </c>
      <c r="BC15" s="75">
        <f>IF(COUNT('2. Collected Data'!BC15,'2. Collected Data'!BC115,'2. Collected Data'!BC215)&lt;=1,"",AVERAGE('2. Collected Data'!BC15,'2. Collected Data'!BC115,'2. Collected Data'!BC215))</f>
        <v>2300000</v>
      </c>
      <c r="BD15" s="75">
        <f>IF(COUNT('2. Collected Data'!BD15,'2. Collected Data'!BD115,'2. Collected Data'!BD215)&lt;=1,"",AVERAGE('2. Collected Data'!BD15,'2. Collected Data'!BD115,'2. Collected Data'!BD215))</f>
        <v>2752333.3333333335</v>
      </c>
      <c r="BE15" s="75">
        <f>IF(COUNT('2. Collected Data'!BE15,'2. Collected Data'!BE115,'2. Collected Data'!BE215)&lt;=1,"",AVERAGE('2. Collected Data'!BE15,'2. Collected Data'!BE115,'2. Collected Data'!BE215))</f>
        <v>2474000</v>
      </c>
      <c r="BF15" s="75">
        <f>IF(COUNT('2. Collected Data'!BF15,'2. Collected Data'!BF115,'2. Collected Data'!BF215)&lt;=1,"",AVERAGE('2. Collected Data'!BF15,'2. Collected Data'!BF115,'2. Collected Data'!BF215))</f>
        <v>7426333.333333333</v>
      </c>
      <c r="BG15" s="50"/>
      <c r="BH15" s="78">
        <f>IF(COUNT('2. Collected Data'!BH15,'2. Collected Data'!BH115,'2. Collected Data'!BH215)&lt;=1,"",AVERAGE('2. Collected Data'!BH15,'2. Collected Data'!BH115,'2. Collected Data'!BH215))</f>
        <v>125</v>
      </c>
      <c r="BI15" s="130"/>
      <c r="BJ15" s="50"/>
    </row>
    <row r="16" spans="1:62" s="51" customFormat="1" ht="11.25" customHeight="1" x14ac:dyDescent="0.15">
      <c r="A16" s="89" t="s">
        <v>154</v>
      </c>
      <c r="B16" s="172"/>
      <c r="C16" s="350"/>
      <c r="D16" s="350"/>
      <c r="E16" s="350"/>
      <c r="F16" s="350"/>
      <c r="G16" s="45" t="str">
        <f>IF(COUNT('2. Collected Data'!G16,'2. Collected Data'!G116,'2. Collected Data'!G216)&lt;=1,"",AVERAGE('2. Collected Data'!G16,'2. Collected Data'!G116,'2. Collected Data'!G216))</f>
        <v/>
      </c>
      <c r="H16" s="47" t="str">
        <f>IF(COUNT('2. Collected Data'!H16,'2. Collected Data'!H116,'2. Collected Data'!H216)&lt;=1,"",AVERAGE('2. Collected Data'!H16,'2. Collected Data'!H116,'2. Collected Data'!H216))</f>
        <v/>
      </c>
      <c r="I16" s="47" t="str">
        <f>IF(COUNT('2. Collected Data'!I16,'2. Collected Data'!I116,'2. Collected Data'!I216)&lt;=1,"",AVERAGE('2. Collected Data'!I16,'2. Collected Data'!I116,'2. Collected Data'!I216))</f>
        <v/>
      </c>
      <c r="J16" s="47" t="str">
        <f>IF(COUNT('2. Collected Data'!J16,'2. Collected Data'!J116,'2. Collected Data'!J216)&lt;=1,"",AVERAGE('2. Collected Data'!J16,'2. Collected Data'!J116,'2. Collected Data'!J216))</f>
        <v/>
      </c>
      <c r="K16" s="47" t="str">
        <f>IF(COUNT('2. Collected Data'!K16,'2. Collected Data'!K116,'2. Collected Data'!K216)&lt;=1,"",AVERAGE('2. Collected Data'!K16,'2. Collected Data'!K116,'2. Collected Data'!K216))</f>
        <v/>
      </c>
      <c r="L16" s="47" t="str">
        <f>IF(COUNT('2. Collected Data'!L16,'2. Collected Data'!L116,'2. Collected Data'!L216)&lt;=1,"",AVERAGE('2. Collected Data'!L16,'2. Collected Data'!L116,'2. Collected Data'!L216))</f>
        <v/>
      </c>
      <c r="M16" s="47" t="str">
        <f>IF(COUNT('2. Collected Data'!M16,'2. Collected Data'!M116,'2. Collected Data'!M216)&lt;=1,"",AVERAGE('2. Collected Data'!M16,'2. Collected Data'!M116,'2. Collected Data'!M216))</f>
        <v/>
      </c>
      <c r="N16" s="47" t="str">
        <f>IF(COUNT('2. Collected Data'!N16,'2. Collected Data'!N116,'2. Collected Data'!N216)&lt;=1,"",AVERAGE('2. Collected Data'!N16,'2. Collected Data'!N116,'2. Collected Data'!N216))</f>
        <v/>
      </c>
      <c r="O16" s="47" t="str">
        <f>IF(COUNT('2. Collected Data'!O16,'2. Collected Data'!O116,'2. Collected Data'!O216)&lt;=1,"",AVERAGE('2. Collected Data'!O16,'2. Collected Data'!O116,'2. Collected Data'!O216))</f>
        <v/>
      </c>
      <c r="P16" s="47" t="str">
        <f>IF(COUNT('2. Collected Data'!P16,'2. Collected Data'!P116,'2. Collected Data'!P216)&lt;=1,"",AVERAGE('2. Collected Data'!P16,'2. Collected Data'!P116,'2. Collected Data'!P216))</f>
        <v/>
      </c>
      <c r="Q16" s="47" t="str">
        <f>IF(COUNT('2. Collected Data'!Q16,'2. Collected Data'!Q116,'2. Collected Data'!Q216)&lt;=1,"",AVERAGE('2. Collected Data'!Q16,'2. Collected Data'!Q116,'2. Collected Data'!Q216))</f>
        <v/>
      </c>
      <c r="R16" s="47" t="str">
        <f>IF(COUNT('2. Collected Data'!R16,'2. Collected Data'!R116,'2. Collected Data'!R216)&lt;=1,"",AVERAGE('2. Collected Data'!R16,'2. Collected Data'!R116,'2. Collected Data'!R216))</f>
        <v/>
      </c>
      <c r="S16" s="47" t="str">
        <f>IF(COUNT('2. Collected Data'!S16,'2. Collected Data'!S116,'2. Collected Data'!S216)&lt;=1,"",AVERAGE('2. Collected Data'!S16,'2. Collected Data'!S116,'2. Collected Data'!S216))</f>
        <v/>
      </c>
      <c r="T16" s="47" t="str">
        <f>IF(COUNT('2. Collected Data'!T16,'2. Collected Data'!T116,'2. Collected Data'!T216)&lt;=1,"",AVERAGE('2. Collected Data'!T16,'2. Collected Data'!T116,'2. Collected Data'!T216))</f>
        <v/>
      </c>
      <c r="U16" s="47" t="str">
        <f>IF(COUNT('2. Collected Data'!U16,'2. Collected Data'!U116,'2. Collected Data'!U216)&lt;=1,"",AVERAGE('2. Collected Data'!U16,'2. Collected Data'!U116,'2. Collected Data'!U216))</f>
        <v/>
      </c>
      <c r="V16" s="47" t="str">
        <f>IF(COUNT('2. Collected Data'!V16,'2. Collected Data'!V116,'2. Collected Data'!V216)&lt;=1,"",AVERAGE('2. Collected Data'!V16,'2. Collected Data'!V116,'2. Collected Data'!V216))</f>
        <v/>
      </c>
      <c r="W16" s="47" t="str">
        <f>IF(COUNT('2. Collected Data'!W16,'2. Collected Data'!W116,'2. Collected Data'!W216)&lt;=1,"",AVERAGE('2. Collected Data'!W16,'2. Collected Data'!W116,'2. Collected Data'!W216))</f>
        <v/>
      </c>
      <c r="X16" s="47" t="str">
        <f>IF(COUNT('2. Collected Data'!X16,'2. Collected Data'!X116,'2. Collected Data'!X216)&lt;=1,"",AVERAGE('2. Collected Data'!X16,'2. Collected Data'!X116,'2. Collected Data'!X216))</f>
        <v/>
      </c>
      <c r="Y16" s="47" t="str">
        <f>IF(COUNT('2. Collected Data'!Y16,'2. Collected Data'!Y116,'2. Collected Data'!Y216)&lt;=1,"",AVERAGE('2. Collected Data'!Y16,'2. Collected Data'!Y116,'2. Collected Data'!Y216))</f>
        <v/>
      </c>
      <c r="Z16" s="47" t="str">
        <f>IF(COUNT('2. Collected Data'!Z16,'2. Collected Data'!Z116,'2. Collected Data'!Z216)&lt;=1,"",AVERAGE('2. Collected Data'!Z16,'2. Collected Data'!Z116,'2. Collected Data'!Z216))</f>
        <v/>
      </c>
      <c r="AA16" s="185" t="str">
        <f>IF(COUNT('2. Collected Data'!AA16,'2. Collected Data'!AA116,'2. Collected Data'!AA216)&lt;=1,"",AVERAGE('2. Collected Data'!AA16,'2. Collected Data'!AA116,'2. Collected Data'!AA216))</f>
        <v/>
      </c>
      <c r="AB16" s="185" t="str">
        <f>IF(COUNT('2. Collected Data'!AB16,'2. Collected Data'!AB116,'2. Collected Data'!AB216)&lt;=1,"",AVERAGE('2. Collected Data'!AB16,'2. Collected Data'!AB116,'2. Collected Data'!AB216))</f>
        <v/>
      </c>
      <c r="AC16" s="185" t="str">
        <f>IF(COUNT('2. Collected Data'!AC16,'2. Collected Data'!AC116,'2. Collected Data'!AC216)&lt;=1,"",AVERAGE('2. Collected Data'!AC16,'2. Collected Data'!AC116,'2. Collected Data'!AC216))</f>
        <v/>
      </c>
      <c r="AD16" s="47" t="str">
        <f>IF(COUNT('2. Collected Data'!AD16,'2. Collected Data'!AD116,'2. Collected Data'!AD216)&lt;=1,"",AVERAGE('2. Collected Data'!AD16,'2. Collected Data'!AD116,'2. Collected Data'!AD216))</f>
        <v/>
      </c>
      <c r="AE16" s="47" t="str">
        <f>IF(COUNT('2. Collected Data'!AE16,'2. Collected Data'!AE116,'2. Collected Data'!AE216)&lt;=1,"",AVERAGE('2. Collected Data'!AE16,'2. Collected Data'!AE116,'2. Collected Data'!AE216))</f>
        <v/>
      </c>
      <c r="AF16" s="47" t="str">
        <f>IF(COUNT('2. Collected Data'!AF16,'2. Collected Data'!AF116,'2. Collected Data'!AF216)&lt;=1,"",AVERAGE('2. Collected Data'!AF16,'2. Collected Data'!AF116,'2. Collected Data'!AF216))</f>
        <v/>
      </c>
      <c r="AG16" s="85" t="str">
        <f>IF(COUNT('2. Collected Data'!AG16,'2. Collected Data'!AG116,'2. Collected Data'!AG216)&lt;=1,"",AVERAGE('2. Collected Data'!AG16,'2. Collected Data'!AG116,'2. Collected Data'!AG216))</f>
        <v/>
      </c>
      <c r="AH16" s="88"/>
      <c r="AI16" s="121" t="str">
        <f>IF(COUNT('2. Collected Data'!AI16,'2. Collected Data'!AI116,'2. Collected Data'!AI216)&lt;=1,"",AVERAGE('2. Collected Data'!AI16,'2. Collected Data'!AI116,'2. Collected Data'!AI216))</f>
        <v/>
      </c>
      <c r="AJ16" s="47" t="str">
        <f>IF(COUNT('2. Collected Data'!AJ16,'2. Collected Data'!AJ116,'2. Collected Data'!AJ216)&lt;=1,"",AVERAGE('2. Collected Data'!AJ16,'2. Collected Data'!AJ116,'2. Collected Data'!AJ216))</f>
        <v/>
      </c>
      <c r="AK16" s="47" t="str">
        <f>IF(COUNT('2. Collected Data'!AK16,'2. Collected Data'!AK116,'2. Collected Data'!AK216)&lt;=1,"",AVERAGE('2. Collected Data'!AK16,'2. Collected Data'!AK116,'2. Collected Data'!AK216))</f>
        <v/>
      </c>
      <c r="AL16" s="47" t="str">
        <f>IF(COUNT('2. Collected Data'!AL16,'2. Collected Data'!AL116,'2. Collected Data'!AL216)&lt;=1,"",AVERAGE('2. Collected Data'!AL16,'2. Collected Data'!AL116,'2. Collected Data'!AL216))</f>
        <v/>
      </c>
      <c r="AM16" s="47" t="str">
        <f>IF(COUNT('2. Collected Data'!AM16,'2. Collected Data'!AM116,'2. Collected Data'!AM216)&lt;=1,"",AVERAGE('2. Collected Data'!AM16,'2. Collected Data'!AM116,'2. Collected Data'!AM216))</f>
        <v/>
      </c>
      <c r="AN16" s="122"/>
      <c r="AO16" s="47" t="str">
        <f>IF(COUNT('2. Collected Data'!AO16,'2. Collected Data'!AO116,'2. Collected Data'!AO216)&lt;=1,"",AVERAGE('2. Collected Data'!AO16,'2. Collected Data'!AO116,'2. Collected Data'!AO216))</f>
        <v/>
      </c>
      <c r="AP16" s="47" t="str">
        <f>IF(COUNT('2. Collected Data'!AP16,'2. Collected Data'!AP116,'2. Collected Data'!AP216)&lt;=1,"",AVERAGE('2. Collected Data'!AP16,'2. Collected Data'!AP116,'2. Collected Data'!AP216))</f>
        <v/>
      </c>
      <c r="AQ16" s="47" t="str">
        <f>IF(COUNT('2. Collected Data'!AQ16,'2. Collected Data'!AQ116,'2. Collected Data'!AQ216)&lt;=1,"",AVERAGE('2. Collected Data'!AQ16,'2. Collected Data'!AQ116,'2. Collected Data'!AQ216))</f>
        <v/>
      </c>
      <c r="AR16" s="47" t="str">
        <f>IF(COUNT('2. Collected Data'!AR16,'2. Collected Data'!AR116,'2. Collected Data'!AR216)&lt;=1,"",AVERAGE('2. Collected Data'!AR16,'2. Collected Data'!AR116,'2. Collected Data'!AR216))</f>
        <v/>
      </c>
      <c r="AS16" s="47" t="str">
        <f>IF(COUNT('2. Collected Data'!AS16,'2. Collected Data'!AS116,'2. Collected Data'!AS216)&lt;=1,"",AVERAGE('2. Collected Data'!AS16,'2. Collected Data'!AS116,'2. Collected Data'!AS216))</f>
        <v/>
      </c>
      <c r="AT16" s="47" t="str">
        <f>IF(COUNT('2. Collected Data'!AT16,'2. Collected Data'!AT116,'2. Collected Data'!AT216)&lt;=1,"",AVERAGE('2. Collected Data'!AT16,'2. Collected Data'!AT116,'2. Collected Data'!AT216))</f>
        <v/>
      </c>
      <c r="AU16" s="85" t="str">
        <f>IF(COUNT('2. Collected Data'!AU16,'2. Collected Data'!AU116,'2. Collected Data'!AU216)&lt;=1,"",AVERAGE('2. Collected Data'!AU16,'2. Collected Data'!AU116,'2. Collected Data'!AU216))</f>
        <v/>
      </c>
      <c r="AV16" s="88"/>
      <c r="AW16" s="185" t="str">
        <f>IF(COUNT('2. Collected Data'!AW16,'2. Collected Data'!AW116,'2. Collected Data'!AW216)&lt;=1,"",AVERAGE('2. Collected Data'!AW16,'2. Collected Data'!AW116,'2. Collected Data'!AW216))</f>
        <v/>
      </c>
      <c r="AX16" s="185" t="str">
        <f>IF(COUNT('2. Collected Data'!AX16,'2. Collected Data'!AX116,'2. Collected Data'!AX216)&lt;=1,"",AVERAGE('2. Collected Data'!AX16,'2. Collected Data'!AX116,'2. Collected Data'!AX216))</f>
        <v/>
      </c>
      <c r="AY16" s="50"/>
      <c r="AZ16" s="91"/>
      <c r="BA16" s="88"/>
      <c r="BB16" s="78" t="str">
        <f>IF(COUNT('2. Collected Data'!BB16,'2. Collected Data'!BB116,'2. Collected Data'!BB216)&lt;=1,"",AVERAGE('2. Collected Data'!BB16,'2. Collected Data'!BB116,'2. Collected Data'!BB216))</f>
        <v/>
      </c>
      <c r="BC16" s="75" t="str">
        <f>IF(COUNT('2. Collected Data'!BC16,'2. Collected Data'!BC116,'2. Collected Data'!BC216)&lt;=1,"",AVERAGE('2. Collected Data'!BC16,'2. Collected Data'!BC116,'2. Collected Data'!BC216))</f>
        <v/>
      </c>
      <c r="BD16" s="75" t="str">
        <f>IF(COUNT('2. Collected Data'!BD16,'2. Collected Data'!BD116,'2. Collected Data'!BD216)&lt;=1,"",AVERAGE('2. Collected Data'!BD16,'2. Collected Data'!BD116,'2. Collected Data'!BD216))</f>
        <v/>
      </c>
      <c r="BE16" s="75" t="str">
        <f>IF(COUNT('2. Collected Data'!BE16,'2. Collected Data'!BE116,'2. Collected Data'!BE216)&lt;=1,"",AVERAGE('2. Collected Data'!BE16,'2. Collected Data'!BE116,'2. Collected Data'!BE216))</f>
        <v/>
      </c>
      <c r="BF16" s="75" t="str">
        <f>IF(COUNT('2. Collected Data'!BF16,'2. Collected Data'!BF116,'2. Collected Data'!BF216)&lt;=1,"",AVERAGE('2. Collected Data'!BF16,'2. Collected Data'!BF116,'2. Collected Data'!BF216))</f>
        <v/>
      </c>
      <c r="BG16" s="50"/>
      <c r="BH16" s="78" t="str">
        <f>IF(COUNT('2. Collected Data'!BH16,'2. Collected Data'!BH116,'2. Collected Data'!BH216)&lt;=1,"",AVERAGE('2. Collected Data'!BH16,'2. Collected Data'!BH116,'2. Collected Data'!BH216))</f>
        <v/>
      </c>
      <c r="BI16" s="130"/>
      <c r="BJ16" s="50"/>
    </row>
    <row r="17" spans="1:62" s="51" customFormat="1" ht="11.25" customHeight="1" x14ac:dyDescent="0.15">
      <c r="A17" s="89" t="s">
        <v>131</v>
      </c>
      <c r="B17" s="172"/>
      <c r="C17" s="350"/>
      <c r="D17" s="350"/>
      <c r="E17" s="350"/>
      <c r="F17" s="350"/>
      <c r="G17" s="45">
        <f>IF(COUNT('2. Collected Data'!G17,'2. Collected Data'!G117,'2. Collected Data'!G217)&lt;=1,"",AVERAGE('2. Collected Data'!G17,'2. Collected Data'!G117,'2. Collected Data'!G217))</f>
        <v>36461.333333333336</v>
      </c>
      <c r="H17" s="47">
        <f>IF(COUNT('2. Collected Data'!H17,'2. Collected Data'!H117,'2. Collected Data'!H217)&lt;=1,"",AVERAGE('2. Collected Data'!H17,'2. Collected Data'!H117,'2. Collected Data'!H217))</f>
        <v>10814.666666666666</v>
      </c>
      <c r="I17" s="47">
        <f>IF(COUNT('2. Collected Data'!I17,'2. Collected Data'!I117,'2. Collected Data'!I217)&lt;=1,"",AVERAGE('2. Collected Data'!I17,'2. Collected Data'!I117,'2. Collected Data'!I217))</f>
        <v>1025</v>
      </c>
      <c r="J17" s="47">
        <f>IF(COUNT('2. Collected Data'!J17,'2. Collected Data'!J117,'2. Collected Data'!J217)&lt;=1,"",AVERAGE('2. Collected Data'!J17,'2. Collected Data'!J117,'2. Collected Data'!J217))</f>
        <v>193</v>
      </c>
      <c r="K17" s="47">
        <f>IF(COUNT('2. Collected Data'!K17,'2. Collected Data'!K117,'2. Collected Data'!K217)&lt;=1,"",AVERAGE('2. Collected Data'!K17,'2. Collected Data'!K117,'2. Collected Data'!K217))</f>
        <v>77</v>
      </c>
      <c r="L17" s="47">
        <f>IF(COUNT('2. Collected Data'!L17,'2. Collected Data'!L117,'2. Collected Data'!L217)&lt;=1,"",AVERAGE('2. Collected Data'!L17,'2. Collected Data'!L117,'2. Collected Data'!L217))</f>
        <v>1.3333333333333333</v>
      </c>
      <c r="M17" s="47">
        <f>IF(COUNT('2. Collected Data'!M17,'2. Collected Data'!M117,'2. Collected Data'!M217)&lt;=1,"",AVERAGE('2. Collected Data'!M17,'2. Collected Data'!M117,'2. Collected Data'!M217))</f>
        <v>174</v>
      </c>
      <c r="N17" s="47">
        <f>IF(COUNT('2. Collected Data'!N17,'2. Collected Data'!N117,'2. Collected Data'!N217)&lt;=1,"",AVERAGE('2. Collected Data'!N17,'2. Collected Data'!N117,'2. Collected Data'!N217))</f>
        <v>0.5</v>
      </c>
      <c r="O17" s="47">
        <f>IF(COUNT('2. Collected Data'!O17,'2. Collected Data'!O117,'2. Collected Data'!O217)&lt;=1,"",AVERAGE('2. Collected Data'!O17,'2. Collected Data'!O117,'2. Collected Data'!O217))</f>
        <v>4.666666666666667</v>
      </c>
      <c r="P17" s="47">
        <f>IF(COUNT('2. Collected Data'!P17,'2. Collected Data'!P117,'2. Collected Data'!P217)&lt;=1,"",AVERAGE('2. Collected Data'!P17,'2. Collected Data'!P117,'2. Collected Data'!P217))</f>
        <v>0</v>
      </c>
      <c r="Q17" s="47">
        <f>IF(COUNT('2. Collected Data'!Q17,'2. Collected Data'!Q117,'2. Collected Data'!Q217)&lt;=1,"",AVERAGE('2. Collected Data'!Q17,'2. Collected Data'!Q117,'2. Collected Data'!Q217))</f>
        <v>0</v>
      </c>
      <c r="R17" s="47">
        <f>IF(COUNT('2. Collected Data'!R17,'2. Collected Data'!R117,'2. Collected Data'!R217)&lt;=1,"",AVERAGE('2. Collected Data'!R17,'2. Collected Data'!R117,'2. Collected Data'!R217))</f>
        <v>0</v>
      </c>
      <c r="S17" s="47">
        <f>IF(COUNT('2. Collected Data'!S17,'2. Collected Data'!S117,'2. Collected Data'!S217)&lt;=1,"",AVERAGE('2. Collected Data'!S17,'2. Collected Data'!S117,'2. Collected Data'!S217))</f>
        <v>0</v>
      </c>
      <c r="T17" s="47">
        <f>IF(COUNT('2. Collected Data'!T17,'2. Collected Data'!T117,'2. Collected Data'!T217)&lt;=1,"",AVERAGE('2. Collected Data'!T17,'2. Collected Data'!T117,'2. Collected Data'!T217))</f>
        <v>0</v>
      </c>
      <c r="U17" s="47">
        <f>IF(COUNT('2. Collected Data'!U17,'2. Collected Data'!U117,'2. Collected Data'!U217)&lt;=1,"",AVERAGE('2. Collected Data'!U17,'2. Collected Data'!U117,'2. Collected Data'!U217))</f>
        <v>0</v>
      </c>
      <c r="V17" s="47">
        <f>IF(COUNT('2. Collected Data'!V17,'2. Collected Data'!V117,'2. Collected Data'!V217)&lt;=1,"",AVERAGE('2. Collected Data'!V17,'2. Collected Data'!V117,'2. Collected Data'!V217))</f>
        <v>0</v>
      </c>
      <c r="W17" s="47">
        <f>IF(COUNT('2. Collected Data'!W17,'2. Collected Data'!W117,'2. Collected Data'!W217)&lt;=1,"",AVERAGE('2. Collected Data'!W17,'2. Collected Data'!W117,'2. Collected Data'!W217))</f>
        <v>0</v>
      </c>
      <c r="X17" s="47">
        <f>IF(COUNT('2. Collected Data'!X17,'2. Collected Data'!X117,'2. Collected Data'!X217)&lt;=1,"",AVERAGE('2. Collected Data'!X17,'2. Collected Data'!X117,'2. Collected Data'!X217))</f>
        <v>0</v>
      </c>
      <c r="Y17" s="47">
        <f>IF(COUNT('2. Collected Data'!Y17,'2. Collected Data'!Y117,'2. Collected Data'!Y217)&lt;=1,"",AVERAGE('2. Collected Data'!Y17,'2. Collected Data'!Y117,'2. Collected Data'!Y217))</f>
        <v>1615</v>
      </c>
      <c r="Z17" s="47">
        <f>IF(COUNT('2. Collected Data'!Z17,'2. Collected Data'!Z117,'2. Collected Data'!Z217)&lt;=1,"",AVERAGE('2. Collected Data'!Z17,'2. Collected Data'!Z117,'2. Collected Data'!Z217))</f>
        <v>583.66666666666663</v>
      </c>
      <c r="AA17" s="185">
        <f>IF(COUNT('2. Collected Data'!AA17,'2. Collected Data'!AA117,'2. Collected Data'!AA217)&lt;=1,"",AVERAGE('2. Collected Data'!AA17,'2. Collected Data'!AA117,'2. Collected Data'!AA217))</f>
        <v>1</v>
      </c>
      <c r="AB17" s="185">
        <f>IF(COUNT('2. Collected Data'!AB17,'2. Collected Data'!AB117,'2. Collected Data'!AB217)&lt;=1,"",AVERAGE('2. Collected Data'!AB17,'2. Collected Data'!AB117,'2. Collected Data'!AB217))</f>
        <v>0</v>
      </c>
      <c r="AC17" s="185">
        <f>IF(COUNT('2. Collected Data'!AC17,'2. Collected Data'!AC117,'2. Collected Data'!AC217)&lt;=1,"",AVERAGE('2. Collected Data'!AC17,'2. Collected Data'!AC117,'2. Collected Data'!AC217))</f>
        <v>0</v>
      </c>
      <c r="AD17" s="47">
        <f>IF(COUNT('2. Collected Data'!AD17,'2. Collected Data'!AD117,'2. Collected Data'!AD217)&lt;=1,"",AVERAGE('2. Collected Data'!AD17,'2. Collected Data'!AD117,'2. Collected Data'!AD217))</f>
        <v>134.66666666666666</v>
      </c>
      <c r="AE17" s="47">
        <f>IF(COUNT('2. Collected Data'!AE17,'2. Collected Data'!AE117,'2. Collected Data'!AE217)&lt;=1,"",AVERAGE('2. Collected Data'!AE17,'2. Collected Data'!AE117,'2. Collected Data'!AE217))</f>
        <v>20000</v>
      </c>
      <c r="AF17" s="47">
        <f>IF(COUNT('2. Collected Data'!AF17,'2. Collected Data'!AF117,'2. Collected Data'!AF217)&lt;=1,"",AVERAGE('2. Collected Data'!AF17,'2. Collected Data'!AF117,'2. Collected Data'!AF217))</f>
        <v>10.5</v>
      </c>
      <c r="AG17" s="85">
        <f>IF(COUNT('2. Collected Data'!AG17,'2. Collected Data'!AG117,'2. Collected Data'!AG217)&lt;=1,"",AVERAGE('2. Collected Data'!AG17,'2. Collected Data'!AG117,'2. Collected Data'!AG217))</f>
        <v>52500</v>
      </c>
      <c r="AH17" s="88"/>
      <c r="AI17" s="121">
        <f>IF(COUNT('2. Collected Data'!AI17,'2. Collected Data'!AI117,'2. Collected Data'!AI217)&lt;=1,"",AVERAGE('2. Collected Data'!AI17,'2. Collected Data'!AI117,'2. Collected Data'!AI217))</f>
        <v>15693</v>
      </c>
      <c r="AJ17" s="47">
        <f>IF(COUNT('2. Collected Data'!AJ17,'2. Collected Data'!AJ117,'2. Collected Data'!AJ217)&lt;=1,"",AVERAGE('2. Collected Data'!AJ17,'2. Collected Data'!AJ117,'2. Collected Data'!AJ217))</f>
        <v>0</v>
      </c>
      <c r="AK17" s="47">
        <f>IF(COUNT('2. Collected Data'!AK17,'2. Collected Data'!AK117,'2. Collected Data'!AK217)&lt;=1,"",AVERAGE('2. Collected Data'!AK17,'2. Collected Data'!AK117,'2. Collected Data'!AK217))</f>
        <v>13206.333333333334</v>
      </c>
      <c r="AL17" s="47">
        <f>IF(COUNT('2. Collected Data'!AL17,'2. Collected Data'!AL117,'2. Collected Data'!AL217)&lt;=1,"",AVERAGE('2. Collected Data'!AL17,'2. Collected Data'!AL117,'2. Collected Data'!AL217))</f>
        <v>84332.333333333328</v>
      </c>
      <c r="AM17" s="47" t="str">
        <f>IF(COUNT('2. Collected Data'!AM17,'2. Collected Data'!AM117,'2. Collected Data'!AM217)&lt;=1,"",AVERAGE('2. Collected Data'!AM17,'2. Collected Data'!AM117,'2. Collected Data'!AM217))</f>
        <v/>
      </c>
      <c r="AN17" s="122"/>
      <c r="AO17" s="47">
        <f>IF(COUNT('2. Collected Data'!AO17,'2. Collected Data'!AO117,'2. Collected Data'!AO217)&lt;=1,"",AVERAGE('2. Collected Data'!AO17,'2. Collected Data'!AO117,'2. Collected Data'!AO217))</f>
        <v>743091</v>
      </c>
      <c r="AP17" s="47">
        <f>IF(COUNT('2. Collected Data'!AP17,'2. Collected Data'!AP117,'2. Collected Data'!AP217)&lt;=1,"",AVERAGE('2. Collected Data'!AP17,'2. Collected Data'!AP117,'2. Collected Data'!AP217))</f>
        <v>0</v>
      </c>
      <c r="AQ17" s="47">
        <f>IF(COUNT('2. Collected Data'!AQ17,'2. Collected Data'!AQ117,'2. Collected Data'!AQ217)&lt;=1,"",AVERAGE('2. Collected Data'!AQ17,'2. Collected Data'!AQ117,'2. Collected Data'!AQ217))</f>
        <v>19013.5</v>
      </c>
      <c r="AR17" s="47">
        <f>IF(COUNT('2. Collected Data'!AR17,'2. Collected Data'!AR117,'2. Collected Data'!AR217)&lt;=1,"",AVERAGE('2. Collected Data'!AR17,'2. Collected Data'!AR117,'2. Collected Data'!AR217))</f>
        <v>0</v>
      </c>
      <c r="AS17" s="47">
        <f>IF(COUNT('2. Collected Data'!AS17,'2. Collected Data'!AS117,'2. Collected Data'!AS217)&lt;=1,"",AVERAGE('2. Collected Data'!AS17,'2. Collected Data'!AS117,'2. Collected Data'!AS217))</f>
        <v>0</v>
      </c>
      <c r="AT17" s="47">
        <f>IF(COUNT('2. Collected Data'!AT17,'2. Collected Data'!AT117,'2. Collected Data'!AT217)&lt;=1,"",AVERAGE('2. Collected Data'!AT17,'2. Collected Data'!AT117,'2. Collected Data'!AT217))</f>
        <v>0</v>
      </c>
      <c r="AU17" s="85">
        <f>IF(COUNT('2. Collected Data'!AU17,'2. Collected Data'!AU117,'2. Collected Data'!AU217)&lt;=1,"",AVERAGE('2. Collected Data'!AU17,'2. Collected Data'!AU117,'2. Collected Data'!AU217))</f>
        <v>0</v>
      </c>
      <c r="AV17" s="88"/>
      <c r="AW17" s="185">
        <f>IF(COUNT('2. Collected Data'!AW17,'2. Collected Data'!AW117,'2. Collected Data'!AW217)&lt;=1,"",AVERAGE('2. Collected Data'!AW17,'2. Collected Data'!AW117,'2. Collected Data'!AW217))</f>
        <v>0.80666666666666664</v>
      </c>
      <c r="AX17" s="185">
        <f>IF(COUNT('2. Collected Data'!AX17,'2. Collected Data'!AX117,'2. Collected Data'!AX217)&lt;=1,"",AVERAGE('2. Collected Data'!AX17,'2. Collected Data'!AX117,'2. Collected Data'!AX217))</f>
        <v>0.19333333333333333</v>
      </c>
      <c r="AY17" s="50"/>
      <c r="AZ17" s="91"/>
      <c r="BA17" s="88"/>
      <c r="BB17" s="78" t="str">
        <f>IF(COUNT('2. Collected Data'!BB17,'2. Collected Data'!BB117,'2. Collected Data'!BB217)&lt;=1,"",AVERAGE('2. Collected Data'!BB17,'2. Collected Data'!BB117,'2. Collected Data'!BB217))</f>
        <v/>
      </c>
      <c r="BC17" s="75">
        <f>IF(COUNT('2. Collected Data'!BC17,'2. Collected Data'!BC117,'2. Collected Data'!BC217)&lt;=1,"",AVERAGE('2. Collected Data'!BC17,'2. Collected Data'!BC117,'2. Collected Data'!BC217))</f>
        <v>26269439.666666668</v>
      </c>
      <c r="BD17" s="75">
        <f>IF(COUNT('2. Collected Data'!BD17,'2. Collected Data'!BD117,'2. Collected Data'!BD217)&lt;=1,"",AVERAGE('2. Collected Data'!BD17,'2. Collected Data'!BD117,'2. Collected Data'!BD217))</f>
        <v>4887865.666666667</v>
      </c>
      <c r="BE17" s="75">
        <f>IF(COUNT('2. Collected Data'!BE17,'2. Collected Data'!BE117,'2. Collected Data'!BE217)&lt;=1,"",AVERAGE('2. Collected Data'!BE17,'2. Collected Data'!BE117,'2. Collected Data'!BE217))</f>
        <v>4436807.333333333</v>
      </c>
      <c r="BF17" s="75">
        <f>IF(COUNT('2. Collected Data'!BF17,'2. Collected Data'!BF117,'2. Collected Data'!BF217)&lt;=1,"",AVERAGE('2. Collected Data'!BF17,'2. Collected Data'!BF117,'2. Collected Data'!BF217))</f>
        <v>35748122.666666664</v>
      </c>
      <c r="BG17" s="50"/>
      <c r="BH17" s="78" t="str">
        <f>IF(COUNT('2. Collected Data'!BH17,'2. Collected Data'!BH117,'2. Collected Data'!BH217)&lt;=1,"",AVERAGE('2. Collected Data'!BH17,'2. Collected Data'!BH117,'2. Collected Data'!BH217))</f>
        <v/>
      </c>
      <c r="BI17" s="130"/>
      <c r="BJ17" s="50"/>
    </row>
    <row r="18" spans="1:62" s="177" customFormat="1" ht="11.25" customHeight="1" x14ac:dyDescent="0.15">
      <c r="A18" s="89" t="s">
        <v>132</v>
      </c>
      <c r="B18" s="172"/>
      <c r="C18" s="350"/>
      <c r="D18" s="350"/>
      <c r="E18" s="350"/>
      <c r="F18" s="350"/>
      <c r="G18" s="45">
        <f>IF(COUNT('2. Collected Data'!G18,'2. Collected Data'!G118,'2. Collected Data'!G218)&lt;=1,"",AVERAGE('2. Collected Data'!G18,'2. Collected Data'!G118,'2. Collected Data'!G218))</f>
        <v>23000</v>
      </c>
      <c r="H18" s="47">
        <f>IF(COUNT('2. Collected Data'!H18,'2. Collected Data'!H118,'2. Collected Data'!H218)&lt;=1,"",AVERAGE('2. Collected Data'!H18,'2. Collected Data'!H118,'2. Collected Data'!H218))</f>
        <v>9134</v>
      </c>
      <c r="I18" s="47">
        <f>IF(COUNT('2. Collected Data'!I18,'2. Collected Data'!I118,'2. Collected Data'!I218)&lt;=1,"",AVERAGE('2. Collected Data'!I18,'2. Collected Data'!I118,'2. Collected Data'!I218))</f>
        <v>888</v>
      </c>
      <c r="J18" s="47">
        <f>IF(COUNT('2. Collected Data'!J18,'2. Collected Data'!J118,'2. Collected Data'!J218)&lt;=1,"",AVERAGE('2. Collected Data'!J18,'2. Collected Data'!J118,'2. Collected Data'!J218))</f>
        <v>90</v>
      </c>
      <c r="K18" s="47">
        <f>IF(COUNT('2. Collected Data'!K18,'2. Collected Data'!K118,'2. Collected Data'!K218)&lt;=1,"",AVERAGE('2. Collected Data'!K18,'2. Collected Data'!K118,'2. Collected Data'!K218))</f>
        <v>38</v>
      </c>
      <c r="L18" s="47">
        <f>IF(COUNT('2. Collected Data'!L18,'2. Collected Data'!L118,'2. Collected Data'!L218)&lt;=1,"",AVERAGE('2. Collected Data'!L18,'2. Collected Data'!L118,'2. Collected Data'!L218))</f>
        <v>16.666666666666668</v>
      </c>
      <c r="M18" s="47">
        <f>IF(COUNT('2. Collected Data'!M18,'2. Collected Data'!M118,'2. Collected Data'!M218)&lt;=1,"",AVERAGE('2. Collected Data'!M18,'2. Collected Data'!M118,'2. Collected Data'!M218))</f>
        <v>395</v>
      </c>
      <c r="N18" s="47">
        <f>IF(COUNT('2. Collected Data'!N18,'2. Collected Data'!N118,'2. Collected Data'!N218)&lt;=1,"",AVERAGE('2. Collected Data'!N18,'2. Collected Data'!N118,'2. Collected Data'!N218))</f>
        <v>0</v>
      </c>
      <c r="O18" s="47">
        <f>IF(COUNT('2. Collected Data'!O18,'2. Collected Data'!O118,'2. Collected Data'!O218)&lt;=1,"",AVERAGE('2. Collected Data'!O18,'2. Collected Data'!O118,'2. Collected Data'!O218))</f>
        <v>225.66666666666666</v>
      </c>
      <c r="P18" s="47" t="str">
        <f>IF(COUNT('2. Collected Data'!P18,'2. Collected Data'!P118,'2. Collected Data'!P218)&lt;=1,"",AVERAGE('2. Collected Data'!P18,'2. Collected Data'!P118,'2. Collected Data'!P218))</f>
        <v/>
      </c>
      <c r="Q18" s="47" t="str">
        <f>IF(COUNT('2. Collected Data'!Q18,'2. Collected Data'!Q118,'2. Collected Data'!Q218)&lt;=1,"",AVERAGE('2. Collected Data'!Q18,'2. Collected Data'!Q118,'2. Collected Data'!Q218))</f>
        <v/>
      </c>
      <c r="R18" s="47" t="str">
        <f>IF(COUNT('2. Collected Data'!R18,'2. Collected Data'!R118,'2. Collected Data'!R218)&lt;=1,"",AVERAGE('2. Collected Data'!R18,'2. Collected Data'!R118,'2. Collected Data'!R218))</f>
        <v/>
      </c>
      <c r="S18" s="47" t="str">
        <f>IF(COUNT('2. Collected Data'!S18,'2. Collected Data'!S118,'2. Collected Data'!S218)&lt;=1,"",AVERAGE('2. Collected Data'!S18,'2. Collected Data'!S118,'2. Collected Data'!S218))</f>
        <v/>
      </c>
      <c r="T18" s="47" t="str">
        <f>IF(COUNT('2. Collected Data'!T18,'2. Collected Data'!T118,'2. Collected Data'!T218)&lt;=1,"",AVERAGE('2. Collected Data'!T18,'2. Collected Data'!T118,'2. Collected Data'!T218))</f>
        <v/>
      </c>
      <c r="U18" s="47" t="str">
        <f>IF(COUNT('2. Collected Data'!U18,'2. Collected Data'!U118,'2. Collected Data'!U218)&lt;=1,"",AVERAGE('2. Collected Data'!U18,'2. Collected Data'!U118,'2. Collected Data'!U218))</f>
        <v/>
      </c>
      <c r="V18" s="47" t="str">
        <f>IF(COUNT('2. Collected Data'!V18,'2. Collected Data'!V118,'2. Collected Data'!V218)&lt;=1,"",AVERAGE('2. Collected Data'!V18,'2. Collected Data'!V118,'2. Collected Data'!V218))</f>
        <v/>
      </c>
      <c r="W18" s="47" t="str">
        <f>IF(COUNT('2. Collected Data'!W18,'2. Collected Data'!W118,'2. Collected Data'!W218)&lt;=1,"",AVERAGE('2. Collected Data'!W18,'2. Collected Data'!W118,'2. Collected Data'!W218))</f>
        <v/>
      </c>
      <c r="X18" s="47" t="str">
        <f>IF(COUNT('2. Collected Data'!X18,'2. Collected Data'!X118,'2. Collected Data'!X218)&lt;=1,"",AVERAGE('2. Collected Data'!X18,'2. Collected Data'!X118,'2. Collected Data'!X218))</f>
        <v/>
      </c>
      <c r="Y18" s="47">
        <f>IF(COUNT('2. Collected Data'!Y18,'2. Collected Data'!Y118,'2. Collected Data'!Y218)&lt;=1,"",AVERAGE('2. Collected Data'!Y18,'2. Collected Data'!Y118,'2. Collected Data'!Y218))</f>
        <v>1865</v>
      </c>
      <c r="Z18" s="47">
        <f>IF(COUNT('2. Collected Data'!Z18,'2. Collected Data'!Z118,'2. Collected Data'!Z218)&lt;=1,"",AVERAGE('2. Collected Data'!Z18,'2. Collected Data'!Z118,'2. Collected Data'!Z218))</f>
        <v>140</v>
      </c>
      <c r="AA18" s="185">
        <f>IF(COUNT('2. Collected Data'!AA18,'2. Collected Data'!AA118,'2. Collected Data'!AA218)&lt;=1,"",AVERAGE('2. Collected Data'!AA18,'2. Collected Data'!AA118,'2. Collected Data'!AA218))</f>
        <v>0.98</v>
      </c>
      <c r="AB18" s="185">
        <f>IF(COUNT('2. Collected Data'!AB18,'2. Collected Data'!AB118,'2. Collected Data'!AB218)&lt;=1,"",AVERAGE('2. Collected Data'!AB18,'2. Collected Data'!AB118,'2. Collected Data'!AB218))</f>
        <v>0.01</v>
      </c>
      <c r="AC18" s="185">
        <f>IF(COUNT('2. Collected Data'!AC18,'2. Collected Data'!AC118,'2. Collected Data'!AC218)&lt;=1,"",AVERAGE('2. Collected Data'!AC18,'2. Collected Data'!AC118,'2. Collected Data'!AC218))</f>
        <v>0.01</v>
      </c>
      <c r="AD18" s="47">
        <f>IF(COUNT('2. Collected Data'!AD18,'2. Collected Data'!AD118,'2. Collected Data'!AD218)&lt;=1,"",AVERAGE('2. Collected Data'!AD18,'2. Collected Data'!AD118,'2. Collected Data'!AD218))</f>
        <v>202</v>
      </c>
      <c r="AE18" s="47">
        <f>IF(COUNT('2. Collected Data'!AE18,'2. Collected Data'!AE118,'2. Collected Data'!AE218)&lt;=1,"",AVERAGE('2. Collected Data'!AE18,'2. Collected Data'!AE118,'2. Collected Data'!AE218))</f>
        <v>213383.33333333334</v>
      </c>
      <c r="AF18" s="47">
        <f>IF(COUNT('2. Collected Data'!AF18,'2. Collected Data'!AF118,'2. Collected Data'!AF218)&lt;=1,"",AVERAGE('2. Collected Data'!AF18,'2. Collected Data'!AF118,'2. Collected Data'!AF218))</f>
        <v>287.66666666666669</v>
      </c>
      <c r="AG18" s="85">
        <f>IF(COUNT('2. Collected Data'!AG18,'2. Collected Data'!AG118,'2. Collected Data'!AG218)&lt;=1,"",AVERAGE('2. Collected Data'!AG18,'2. Collected Data'!AG118,'2. Collected Data'!AG218))</f>
        <v>7329142</v>
      </c>
      <c r="AH18" s="88"/>
      <c r="AI18" s="121">
        <f>IF(COUNT('2. Collected Data'!AI18,'2. Collected Data'!AI118,'2. Collected Data'!AI218)&lt;=1,"",AVERAGE('2. Collected Data'!AI18,'2. Collected Data'!AI118,'2. Collected Data'!AI218))</f>
        <v>143646</v>
      </c>
      <c r="AJ18" s="47">
        <f>IF(COUNT('2. Collected Data'!AJ18,'2. Collected Data'!AJ118,'2. Collected Data'!AJ218)&lt;=1,"",AVERAGE('2. Collected Data'!AJ18,'2. Collected Data'!AJ118,'2. Collected Data'!AJ218))</f>
        <v>2053</v>
      </c>
      <c r="AK18" s="47">
        <f>IF(COUNT('2. Collected Data'!AK18,'2. Collected Data'!AK118,'2. Collected Data'!AK218)&lt;=1,"",AVERAGE('2. Collected Data'!AK18,'2. Collected Data'!AK118,'2. Collected Data'!AK218))</f>
        <v>73282</v>
      </c>
      <c r="AL18" s="47">
        <f>IF(COUNT('2. Collected Data'!AL18,'2. Collected Data'!AL118,'2. Collected Data'!AL218)&lt;=1,"",AVERAGE('2. Collected Data'!AL18,'2. Collected Data'!AL118,'2. Collected Data'!AL218))</f>
        <v>1317.3333333333333</v>
      </c>
      <c r="AM18" s="47">
        <f>IF(COUNT('2. Collected Data'!AM18,'2. Collected Data'!AM118,'2. Collected Data'!AM218)&lt;=1,"",AVERAGE('2. Collected Data'!AM18,'2. Collected Data'!AM118,'2. Collected Data'!AM218))</f>
        <v>0</v>
      </c>
      <c r="AN18" s="122"/>
      <c r="AO18" s="47">
        <f>IF(COUNT('2. Collected Data'!AO18,'2. Collected Data'!AO118,'2. Collected Data'!AO218)&lt;=1,"",AVERAGE('2. Collected Data'!AO18,'2. Collected Data'!AO118,'2. Collected Data'!AO218))</f>
        <v>4163580.3333333335</v>
      </c>
      <c r="AP18" s="47">
        <f>IF(COUNT('2. Collected Data'!AP18,'2. Collected Data'!AP118,'2. Collected Data'!AP218)&lt;=1,"",AVERAGE('2. Collected Data'!AP18,'2. Collected Data'!AP118,'2. Collected Data'!AP218))</f>
        <v>666974</v>
      </c>
      <c r="AQ18" s="47">
        <f>IF(COUNT('2. Collected Data'!AQ18,'2. Collected Data'!AQ118,'2. Collected Data'!AQ218)&lt;=1,"",AVERAGE('2. Collected Data'!AQ18,'2. Collected Data'!AQ118,'2. Collected Data'!AQ218))</f>
        <v>8522955.333333334</v>
      </c>
      <c r="AR18" s="47">
        <f>IF(COUNT('2. Collected Data'!AR18,'2. Collected Data'!AR118,'2. Collected Data'!AR218)&lt;=1,"",AVERAGE('2. Collected Data'!AR18,'2. Collected Data'!AR118,'2. Collected Data'!AR218))</f>
        <v>0</v>
      </c>
      <c r="AS18" s="47">
        <f>IF(COUNT('2. Collected Data'!AS18,'2. Collected Data'!AS118,'2. Collected Data'!AS218)&lt;=1,"",AVERAGE('2. Collected Data'!AS18,'2. Collected Data'!AS118,'2. Collected Data'!AS218))</f>
        <v>0</v>
      </c>
      <c r="AT18" s="47">
        <f>IF(COUNT('2. Collected Data'!AT18,'2. Collected Data'!AT118,'2. Collected Data'!AT218)&lt;=1,"",AVERAGE('2. Collected Data'!AT18,'2. Collected Data'!AT118,'2. Collected Data'!AT218))</f>
        <v>0</v>
      </c>
      <c r="AU18" s="85">
        <f>IF(COUNT('2. Collected Data'!AU18,'2. Collected Data'!AU118,'2. Collected Data'!AU218)&lt;=1,"",AVERAGE('2. Collected Data'!AU18,'2. Collected Data'!AU118,'2. Collected Data'!AU218))</f>
        <v>0</v>
      </c>
      <c r="AV18" s="88"/>
      <c r="AW18" s="185">
        <f>IF(COUNT('2. Collected Data'!AW18,'2. Collected Data'!AW118,'2. Collected Data'!AW218)&lt;=1,"",AVERAGE('2. Collected Data'!AW18,'2. Collected Data'!AW118,'2. Collected Data'!AW218))</f>
        <v>0.18333333333333332</v>
      </c>
      <c r="AX18" s="185">
        <f>IF(COUNT('2. Collected Data'!AX18,'2. Collected Data'!AX118,'2. Collected Data'!AX218)&lt;=1,"",AVERAGE('2. Collected Data'!AX18,'2. Collected Data'!AX118,'2. Collected Data'!AX218))</f>
        <v>0.81666666666666676</v>
      </c>
      <c r="AY18" s="50"/>
      <c r="AZ18" s="91"/>
      <c r="BA18" s="88"/>
      <c r="BB18" s="78">
        <f>IF(COUNT('2. Collected Data'!BB18,'2. Collected Data'!BB118,'2. Collected Data'!BB218)&lt;=1,"",AVERAGE('2. Collected Data'!BB18,'2. Collected Data'!BB118,'2. Collected Data'!BB218))</f>
        <v>82.87</v>
      </c>
      <c r="BC18" s="75">
        <f>IF(COUNT('2. Collected Data'!BC18,'2. Collected Data'!BC118,'2. Collected Data'!BC218)&lt;=1,"",AVERAGE('2. Collected Data'!BC18,'2. Collected Data'!BC118,'2. Collected Data'!BC218))</f>
        <v>19726649.716666665</v>
      </c>
      <c r="BD18" s="75">
        <f>IF(COUNT('2. Collected Data'!BD18,'2. Collected Data'!BD118,'2. Collected Data'!BD218)&lt;=1,"",AVERAGE('2. Collected Data'!BD18,'2. Collected Data'!BD118,'2. Collected Data'!BD218))</f>
        <v>15131910.363333335</v>
      </c>
      <c r="BE18" s="75">
        <f>IF(COUNT('2. Collected Data'!BE18,'2. Collected Data'!BE118,'2. Collected Data'!BE218)&lt;=1,"",AVERAGE('2. Collected Data'!BE18,'2. Collected Data'!BE118,'2. Collected Data'!BE218))</f>
        <v>23861511.483333334</v>
      </c>
      <c r="BF18" s="75">
        <f>IF(COUNT('2. Collected Data'!BF18,'2. Collected Data'!BF118,'2. Collected Data'!BF218)&lt;=1,"",AVERAGE('2. Collected Data'!BF18,'2. Collected Data'!BF118,'2. Collected Data'!BF218))</f>
        <v>59905555.513333328</v>
      </c>
      <c r="BG18" s="50"/>
      <c r="BH18" s="78">
        <f>IF(COUNT('2. Collected Data'!BH18,'2. Collected Data'!BH118,'2. Collected Data'!BH218)&lt;=1,"",AVERAGE('2. Collected Data'!BH18,'2. Collected Data'!BH118,'2. Collected Data'!BH218))</f>
        <v>125.16666666666667</v>
      </c>
      <c r="BI18" s="130"/>
      <c r="BJ18" s="50"/>
    </row>
    <row r="19" spans="1:62" s="177" customFormat="1" ht="11.25" customHeight="1" x14ac:dyDescent="0.15">
      <c r="A19" s="89" t="s">
        <v>133</v>
      </c>
      <c r="B19" s="172"/>
      <c r="C19" s="350"/>
      <c r="D19" s="350"/>
      <c r="E19" s="350"/>
      <c r="F19" s="350"/>
      <c r="G19" s="45">
        <f>IF(COUNT('2. Collected Data'!G19,'2. Collected Data'!G119,'2. Collected Data'!G219)&lt;=1,"",AVERAGE('2. Collected Data'!G19,'2. Collected Data'!G119,'2. Collected Data'!G219))</f>
        <v>10870</v>
      </c>
      <c r="H19" s="47">
        <f>IF(COUNT('2. Collected Data'!H19,'2. Collected Data'!H119,'2. Collected Data'!H219)&lt;=1,"",AVERAGE('2. Collected Data'!H19,'2. Collected Data'!H119,'2. Collected Data'!H219))</f>
        <v>4135</v>
      </c>
      <c r="I19" s="47">
        <f>IF(COUNT('2. Collected Data'!I19,'2. Collected Data'!I119,'2. Collected Data'!I219)&lt;=1,"",AVERAGE('2. Collected Data'!I19,'2. Collected Data'!I119,'2. Collected Data'!I219))</f>
        <v>634</v>
      </c>
      <c r="J19" s="47">
        <f>IF(COUNT('2. Collected Data'!J19,'2. Collected Data'!J119,'2. Collected Data'!J219)&lt;=1,"",AVERAGE('2. Collected Data'!J19,'2. Collected Data'!J119,'2. Collected Data'!J219))</f>
        <v>2</v>
      </c>
      <c r="K19" s="47">
        <f>IF(COUNT('2. Collected Data'!K19,'2. Collected Data'!K119,'2. Collected Data'!K219)&lt;=1,"",AVERAGE('2. Collected Data'!K19,'2. Collected Data'!K119,'2. Collected Data'!K219))</f>
        <v>15</v>
      </c>
      <c r="L19" s="47">
        <f>IF(COUNT('2. Collected Data'!L19,'2. Collected Data'!L119,'2. Collected Data'!L219)&lt;=1,"",AVERAGE('2. Collected Data'!L19,'2. Collected Data'!L119,'2. Collected Data'!L219))</f>
        <v>1.3333333333333333</v>
      </c>
      <c r="M19" s="47">
        <f>IF(COUNT('2. Collected Data'!M19,'2. Collected Data'!M119,'2. Collected Data'!M219)&lt;=1,"",AVERAGE('2. Collected Data'!M19,'2. Collected Data'!M119,'2. Collected Data'!M219))</f>
        <v>137</v>
      </c>
      <c r="N19" s="47">
        <f>IF(COUNT('2. Collected Data'!N19,'2. Collected Data'!N119,'2. Collected Data'!N219)&lt;=1,"",AVERAGE('2. Collected Data'!N19,'2. Collected Data'!N119,'2. Collected Data'!N219))</f>
        <v>6.333333333333333</v>
      </c>
      <c r="O19" s="47">
        <f>IF(COUNT('2. Collected Data'!O19,'2. Collected Data'!O119,'2. Collected Data'!O219)&lt;=1,"",AVERAGE('2. Collected Data'!O19,'2. Collected Data'!O119,'2. Collected Data'!O219))</f>
        <v>633.33333333333337</v>
      </c>
      <c r="P19" s="47">
        <f>IF(COUNT('2. Collected Data'!P19,'2. Collected Data'!P119,'2. Collected Data'!P219)&lt;=1,"",AVERAGE('2. Collected Data'!P19,'2. Collected Data'!P119,'2. Collected Data'!P219))</f>
        <v>3</v>
      </c>
      <c r="Q19" s="47">
        <f>IF(COUNT('2. Collected Data'!Q19,'2. Collected Data'!Q119,'2. Collected Data'!Q219)&lt;=1,"",AVERAGE('2. Collected Data'!Q19,'2. Collected Data'!Q119,'2. Collected Data'!Q219))</f>
        <v>232.33333333333334</v>
      </c>
      <c r="R19" s="47">
        <f>IF(COUNT('2. Collected Data'!R19,'2. Collected Data'!R119,'2. Collected Data'!R219)&lt;=1,"",AVERAGE('2. Collected Data'!R19,'2. Collected Data'!R119,'2. Collected Data'!R219))</f>
        <v>0</v>
      </c>
      <c r="S19" s="47">
        <f>IF(COUNT('2. Collected Data'!S19,'2. Collected Data'!S119,'2. Collected Data'!S219)&lt;=1,"",AVERAGE('2. Collected Data'!S19,'2. Collected Data'!S119,'2. Collected Data'!S219))</f>
        <v>0</v>
      </c>
      <c r="T19" s="47">
        <f>IF(COUNT('2. Collected Data'!T19,'2. Collected Data'!T119,'2. Collected Data'!T219)&lt;=1,"",AVERAGE('2. Collected Data'!T19,'2. Collected Data'!T119,'2. Collected Data'!T219))</f>
        <v>0</v>
      </c>
      <c r="U19" s="47">
        <f>IF(COUNT('2. Collected Data'!U19,'2. Collected Data'!U119,'2. Collected Data'!U219)&lt;=1,"",AVERAGE('2. Collected Data'!U19,'2. Collected Data'!U119,'2. Collected Data'!U219))</f>
        <v>0</v>
      </c>
      <c r="V19" s="47">
        <f>IF(COUNT('2. Collected Data'!V19,'2. Collected Data'!V119,'2. Collected Data'!V219)&lt;=1,"",AVERAGE('2. Collected Data'!V19,'2. Collected Data'!V119,'2. Collected Data'!V219))</f>
        <v>0</v>
      </c>
      <c r="W19" s="47">
        <f>IF(COUNT('2. Collected Data'!W19,'2. Collected Data'!W119,'2. Collected Data'!W219)&lt;=1,"",AVERAGE('2. Collected Data'!W19,'2. Collected Data'!W119,'2. Collected Data'!W219))</f>
        <v>0</v>
      </c>
      <c r="X19" s="47">
        <f>IF(COUNT('2. Collected Data'!X19,'2. Collected Data'!X119,'2. Collected Data'!X219)&lt;=1,"",AVERAGE('2. Collected Data'!X19,'2. Collected Data'!X119,'2. Collected Data'!X219))</f>
        <v>0</v>
      </c>
      <c r="Y19" s="47">
        <f>IF(COUNT('2. Collected Data'!Y19,'2. Collected Data'!Y119,'2. Collected Data'!Y219)&lt;=1,"",AVERAGE('2. Collected Data'!Y19,'2. Collected Data'!Y119,'2. Collected Data'!Y219))</f>
        <v>1343</v>
      </c>
      <c r="Z19" s="47">
        <f>IF(COUNT('2. Collected Data'!Z19,'2. Collected Data'!Z119,'2. Collected Data'!Z219)&lt;=1,"",AVERAGE('2. Collected Data'!Z19,'2. Collected Data'!Z119,'2. Collected Data'!Z219))</f>
        <v>0</v>
      </c>
      <c r="AA19" s="185">
        <f>IF(COUNT('2. Collected Data'!AA19,'2. Collected Data'!AA119,'2. Collected Data'!AA219)&lt;=1,"",AVERAGE('2. Collected Data'!AA19,'2. Collected Data'!AA119,'2. Collected Data'!AA219))</f>
        <v>1</v>
      </c>
      <c r="AB19" s="185">
        <f>IF(COUNT('2. Collected Data'!AB19,'2. Collected Data'!AB119,'2. Collected Data'!AB219)&lt;=1,"",AVERAGE('2. Collected Data'!AB19,'2. Collected Data'!AB119,'2. Collected Data'!AB219))</f>
        <v>0</v>
      </c>
      <c r="AC19" s="185">
        <f>IF(COUNT('2. Collected Data'!AC19,'2. Collected Data'!AC119,'2. Collected Data'!AC219)&lt;=1,"",AVERAGE('2. Collected Data'!AC19,'2. Collected Data'!AC119,'2. Collected Data'!AC219))</f>
        <v>0</v>
      </c>
      <c r="AD19" s="47">
        <f>IF(COUNT('2. Collected Data'!AD19,'2. Collected Data'!AD119,'2. Collected Data'!AD219)&lt;=1,"",AVERAGE('2. Collected Data'!AD19,'2. Collected Data'!AD119,'2. Collected Data'!AD219))</f>
        <v>98.333333333333329</v>
      </c>
      <c r="AE19" s="47">
        <f>IF(COUNT('2. Collected Data'!AE19,'2. Collected Data'!AE119,'2. Collected Data'!AE219)&lt;=1,"",AVERAGE('2. Collected Data'!AE19,'2. Collected Data'!AE119,'2. Collected Data'!AE219))</f>
        <v>150000</v>
      </c>
      <c r="AF19" s="47">
        <f>IF(COUNT('2. Collected Data'!AF19,'2. Collected Data'!AF119,'2. Collected Data'!AF219)&lt;=1,"",AVERAGE('2. Collected Data'!AF19,'2. Collected Data'!AF119,'2. Collected Data'!AF219))</f>
        <v>88.333333333333329</v>
      </c>
      <c r="AG19" s="85">
        <f>IF(COUNT('2. Collected Data'!AG19,'2. Collected Data'!AG119,'2. Collected Data'!AG219)&lt;=1,"",AVERAGE('2. Collected Data'!AG19,'2. Collected Data'!AG119,'2. Collected Data'!AG219))</f>
        <v>540666.66666666663</v>
      </c>
      <c r="AH19" s="88"/>
      <c r="AI19" s="121">
        <f>IF(COUNT('2. Collected Data'!AI19,'2. Collected Data'!AI119,'2. Collected Data'!AI219)&lt;=1,"",AVERAGE('2. Collected Data'!AI19,'2. Collected Data'!AI119,'2. Collected Data'!AI219))</f>
        <v>177853.33333333334</v>
      </c>
      <c r="AJ19" s="47">
        <f>IF(COUNT('2. Collected Data'!AJ19,'2. Collected Data'!AJ119,'2. Collected Data'!AJ219)&lt;=1,"",AVERAGE('2. Collected Data'!AJ19,'2. Collected Data'!AJ119,'2. Collected Data'!AJ219))</f>
        <v>0</v>
      </c>
      <c r="AK19" s="47">
        <f>IF(COUNT('2. Collected Data'!AK19,'2. Collected Data'!AK119,'2. Collected Data'!AK219)&lt;=1,"",AVERAGE('2. Collected Data'!AK19,'2. Collected Data'!AK119,'2. Collected Data'!AK219))</f>
        <v>0</v>
      </c>
      <c r="AL19" s="47">
        <f>IF(COUNT('2. Collected Data'!AL19,'2. Collected Data'!AL119,'2. Collected Data'!AL219)&lt;=1,"",AVERAGE('2. Collected Data'!AL19,'2. Collected Data'!AL119,'2. Collected Data'!AL219))</f>
        <v>0</v>
      </c>
      <c r="AM19" s="47">
        <f>IF(COUNT('2. Collected Data'!AM19,'2. Collected Data'!AM119,'2. Collected Data'!AM219)&lt;=1,"",AVERAGE('2. Collected Data'!AM19,'2. Collected Data'!AM119,'2. Collected Data'!AM219))</f>
        <v>0</v>
      </c>
      <c r="AN19" s="122"/>
      <c r="AO19" s="47">
        <f>IF(COUNT('2. Collected Data'!AO19,'2. Collected Data'!AO119,'2. Collected Data'!AO219)&lt;=1,"",AVERAGE('2. Collected Data'!AO19,'2. Collected Data'!AO119,'2. Collected Data'!AO219))</f>
        <v>266733.33333333331</v>
      </c>
      <c r="AP19" s="47">
        <f>IF(COUNT('2. Collected Data'!AP19,'2. Collected Data'!AP119,'2. Collected Data'!AP219)&lt;=1,"",AVERAGE('2. Collected Data'!AP19,'2. Collected Data'!AP119,'2. Collected Data'!AP219))</f>
        <v>0</v>
      </c>
      <c r="AQ19" s="47">
        <f>IF(COUNT('2. Collected Data'!AQ19,'2. Collected Data'!AQ119,'2. Collected Data'!AQ219)&lt;=1,"",AVERAGE('2. Collected Data'!AQ19,'2. Collected Data'!AQ119,'2. Collected Data'!AQ219))</f>
        <v>1065556.6666666667</v>
      </c>
      <c r="AR19" s="47">
        <f>IF(COUNT('2. Collected Data'!AR19,'2. Collected Data'!AR119,'2. Collected Data'!AR219)&lt;=1,"",AVERAGE('2. Collected Data'!AR19,'2. Collected Data'!AR119,'2. Collected Data'!AR219))</f>
        <v>0</v>
      </c>
      <c r="AS19" s="47">
        <f>IF(COUNT('2. Collected Data'!AS19,'2. Collected Data'!AS119,'2. Collected Data'!AS219)&lt;=1,"",AVERAGE('2. Collected Data'!AS19,'2. Collected Data'!AS119,'2. Collected Data'!AS219))</f>
        <v>0</v>
      </c>
      <c r="AT19" s="47">
        <f>IF(COUNT('2. Collected Data'!AT19,'2. Collected Data'!AT119,'2. Collected Data'!AT219)&lt;=1,"",AVERAGE('2. Collected Data'!AT19,'2. Collected Data'!AT119,'2. Collected Data'!AT219))</f>
        <v>0</v>
      </c>
      <c r="AU19" s="85">
        <f>IF(COUNT('2. Collected Data'!AU19,'2. Collected Data'!AU119,'2. Collected Data'!AU219)&lt;=1,"",AVERAGE('2. Collected Data'!AU19,'2. Collected Data'!AU119,'2. Collected Data'!AU219))</f>
        <v>0</v>
      </c>
      <c r="AV19" s="88"/>
      <c r="AW19" s="185">
        <f>IF(COUNT('2. Collected Data'!AW19,'2. Collected Data'!AW119,'2. Collected Data'!AW219)&lt;=1,"",AVERAGE('2. Collected Data'!AW19,'2. Collected Data'!AW119,'2. Collected Data'!AW219))</f>
        <v>0.21</v>
      </c>
      <c r="AX19" s="185">
        <f>IF(COUNT('2. Collected Data'!AX19,'2. Collected Data'!AX119,'2. Collected Data'!AX219)&lt;=1,"",AVERAGE('2. Collected Data'!AX19,'2. Collected Data'!AX119,'2. Collected Data'!AX219))</f>
        <v>0.79</v>
      </c>
      <c r="AY19" s="50"/>
      <c r="AZ19" s="91"/>
      <c r="BA19" s="88"/>
      <c r="BB19" s="78">
        <f>IF(COUNT('2. Collected Data'!BB19,'2. Collected Data'!BB119,'2. Collected Data'!BB219)&lt;=1,"",AVERAGE('2. Collected Data'!BB19,'2. Collected Data'!BB119,'2. Collected Data'!BB219))</f>
        <v>74.333333333333329</v>
      </c>
      <c r="BC19" s="75">
        <f>IF(COUNT('2. Collected Data'!BC19,'2. Collected Data'!BC119,'2. Collected Data'!BC219)&lt;=1,"",AVERAGE('2. Collected Data'!BC19,'2. Collected Data'!BC119,'2. Collected Data'!BC219))</f>
        <v>19333514.333333332</v>
      </c>
      <c r="BD19" s="75">
        <f>IF(COUNT('2. Collected Data'!BD19,'2. Collected Data'!BD119,'2. Collected Data'!BD219)&lt;=1,"",AVERAGE('2. Collected Data'!BD19,'2. Collected Data'!BD119,'2. Collected Data'!BD219))</f>
        <v>2533741</v>
      </c>
      <c r="BE19" s="75">
        <f>IF(COUNT('2. Collected Data'!BE19,'2. Collected Data'!BE119,'2. Collected Data'!BE219)&lt;=1,"",AVERAGE('2. Collected Data'!BE19,'2. Collected Data'!BE119,'2. Collected Data'!BE219))</f>
        <v>15736852.333333334</v>
      </c>
      <c r="BF19" s="75">
        <f>IF(COUNT('2. Collected Data'!BF19,'2. Collected Data'!BF119,'2. Collected Data'!BF219)&lt;=1,"",AVERAGE('2. Collected Data'!BF19,'2. Collected Data'!BF119,'2. Collected Data'!BF219))</f>
        <v>39419333.333333336</v>
      </c>
      <c r="BG19" s="50"/>
      <c r="BH19" s="78">
        <f>IF(COUNT('2. Collected Data'!BH19,'2. Collected Data'!BH119,'2. Collected Data'!BH219)&lt;=1,"",AVERAGE('2. Collected Data'!BH19,'2. Collected Data'!BH119,'2. Collected Data'!BH219))</f>
        <v>75.465000000000003</v>
      </c>
      <c r="BI19" s="130"/>
      <c r="BJ19" s="50"/>
    </row>
    <row r="20" spans="1:62" s="177" customFormat="1" ht="11.25" customHeight="1" x14ac:dyDescent="0.15">
      <c r="A20" s="89" t="s">
        <v>134</v>
      </c>
      <c r="B20" s="172"/>
      <c r="C20" s="350"/>
      <c r="D20" s="350"/>
      <c r="E20" s="350"/>
      <c r="F20" s="350"/>
      <c r="G20" s="45">
        <f>IF(COUNT('2. Collected Data'!G20,'2. Collected Data'!G120,'2. Collected Data'!G220)&lt;=1,"",AVERAGE('2. Collected Data'!G20,'2. Collected Data'!G120,'2. Collected Data'!G220))</f>
        <v>13472</v>
      </c>
      <c r="H20" s="47" t="str">
        <f>IF(COUNT('2. Collected Data'!H20,'2. Collected Data'!H120,'2. Collected Data'!H220)&lt;=1,"",AVERAGE('2. Collected Data'!H20,'2. Collected Data'!H120,'2. Collected Data'!H220))</f>
        <v/>
      </c>
      <c r="I20" s="47">
        <f>IF(COUNT('2. Collected Data'!I20,'2. Collected Data'!I120,'2. Collected Data'!I220)&lt;=1,"",AVERAGE('2. Collected Data'!I20,'2. Collected Data'!I120,'2. Collected Data'!I220))</f>
        <v>359</v>
      </c>
      <c r="J20" s="47">
        <f>IF(COUNT('2. Collected Data'!J20,'2. Collected Data'!J120,'2. Collected Data'!J220)&lt;=1,"",AVERAGE('2. Collected Data'!J20,'2. Collected Data'!J120,'2. Collected Data'!J220))</f>
        <v>11</v>
      </c>
      <c r="K20" s="47">
        <f>IF(COUNT('2. Collected Data'!K20,'2. Collected Data'!K120,'2. Collected Data'!K220)&lt;=1,"",AVERAGE('2. Collected Data'!K20,'2. Collected Data'!K120,'2. Collected Data'!K220))</f>
        <v>8</v>
      </c>
      <c r="L20" s="47">
        <f>IF(COUNT('2. Collected Data'!L20,'2. Collected Data'!L120,'2. Collected Data'!L220)&lt;=1,"",AVERAGE('2. Collected Data'!L20,'2. Collected Data'!L120,'2. Collected Data'!L220))</f>
        <v>1</v>
      </c>
      <c r="M20" s="47">
        <f>IF(COUNT('2. Collected Data'!M20,'2. Collected Data'!M120,'2. Collected Data'!M220)&lt;=1,"",AVERAGE('2. Collected Data'!M20,'2. Collected Data'!M120,'2. Collected Data'!M220))</f>
        <v>21.666666666666668</v>
      </c>
      <c r="N20" s="47">
        <f>IF(COUNT('2. Collected Data'!N20,'2. Collected Data'!N120,'2. Collected Data'!N220)&lt;=1,"",AVERAGE('2. Collected Data'!N20,'2. Collected Data'!N120,'2. Collected Data'!N220))</f>
        <v>4</v>
      </c>
      <c r="O20" s="47">
        <f>IF(COUNT('2. Collected Data'!O20,'2. Collected Data'!O120,'2. Collected Data'!O220)&lt;=1,"",AVERAGE('2. Collected Data'!O20,'2. Collected Data'!O120,'2. Collected Data'!O220))</f>
        <v>300.33333333333331</v>
      </c>
      <c r="P20" s="47">
        <f>IF(COUNT('2. Collected Data'!P20,'2. Collected Data'!P120,'2. Collected Data'!P220)&lt;=1,"",AVERAGE('2. Collected Data'!P20,'2. Collected Data'!P120,'2. Collected Data'!P220))</f>
        <v>0</v>
      </c>
      <c r="Q20" s="47" t="str">
        <f>IF(COUNT('2. Collected Data'!Q20,'2. Collected Data'!Q120,'2. Collected Data'!Q220)&lt;=1,"",AVERAGE('2. Collected Data'!Q20,'2. Collected Data'!Q120,'2. Collected Data'!Q220))</f>
        <v/>
      </c>
      <c r="R20" s="47" t="str">
        <f>IF(COUNT('2. Collected Data'!R20,'2. Collected Data'!R120,'2. Collected Data'!R220)&lt;=1,"",AVERAGE('2. Collected Data'!R20,'2. Collected Data'!R120,'2. Collected Data'!R220))</f>
        <v/>
      </c>
      <c r="S20" s="47" t="str">
        <f>IF(COUNT('2. Collected Data'!S20,'2. Collected Data'!S120,'2. Collected Data'!S220)&lt;=1,"",AVERAGE('2. Collected Data'!S20,'2. Collected Data'!S120,'2. Collected Data'!S220))</f>
        <v/>
      </c>
      <c r="T20" s="47" t="str">
        <f>IF(COUNT('2. Collected Data'!T20,'2. Collected Data'!T120,'2. Collected Data'!T220)&lt;=1,"",AVERAGE('2. Collected Data'!T20,'2. Collected Data'!T120,'2. Collected Data'!T220))</f>
        <v/>
      </c>
      <c r="U20" s="47" t="str">
        <f>IF(COUNT('2. Collected Data'!U20,'2. Collected Data'!U120,'2. Collected Data'!U220)&lt;=1,"",AVERAGE('2. Collected Data'!U20,'2. Collected Data'!U120,'2. Collected Data'!U220))</f>
        <v/>
      </c>
      <c r="V20" s="47" t="str">
        <f>IF(COUNT('2. Collected Data'!V20,'2. Collected Data'!V120,'2. Collected Data'!V220)&lt;=1,"",AVERAGE('2. Collected Data'!V20,'2. Collected Data'!V120,'2. Collected Data'!V220))</f>
        <v/>
      </c>
      <c r="W20" s="47" t="str">
        <f>IF(COUNT('2. Collected Data'!W20,'2. Collected Data'!W120,'2. Collected Data'!W220)&lt;=1,"",AVERAGE('2. Collected Data'!W20,'2. Collected Data'!W120,'2. Collected Data'!W220))</f>
        <v/>
      </c>
      <c r="X20" s="47" t="str">
        <f>IF(COUNT('2. Collected Data'!X20,'2. Collected Data'!X120,'2. Collected Data'!X220)&lt;=1,"",AVERAGE('2. Collected Data'!X20,'2. Collected Data'!X120,'2. Collected Data'!X220))</f>
        <v/>
      </c>
      <c r="Y20" s="47">
        <f>IF(COUNT('2. Collected Data'!Y20,'2. Collected Data'!Y120,'2. Collected Data'!Y220)&lt;=1,"",AVERAGE('2. Collected Data'!Y20,'2. Collected Data'!Y120,'2. Collected Data'!Y220))</f>
        <v>285</v>
      </c>
      <c r="Z20" s="47">
        <f>IF(COUNT('2. Collected Data'!Z20,'2. Collected Data'!Z120,'2. Collected Data'!Z220)&lt;=1,"",AVERAGE('2. Collected Data'!Z20,'2. Collected Data'!Z120,'2. Collected Data'!Z220))</f>
        <v>44</v>
      </c>
      <c r="AA20" s="185">
        <f>IF(COUNT('2. Collected Data'!AA20,'2. Collected Data'!AA120,'2. Collected Data'!AA220)&lt;=1,"",AVERAGE('2. Collected Data'!AA20,'2. Collected Data'!AA120,'2. Collected Data'!AA220))</f>
        <v>1</v>
      </c>
      <c r="AB20" s="185">
        <f>IF(COUNT('2. Collected Data'!AB20,'2. Collected Data'!AB120,'2. Collected Data'!AB220)&lt;=1,"",AVERAGE('2. Collected Data'!AB20,'2. Collected Data'!AB120,'2. Collected Data'!AB220))</f>
        <v>0</v>
      </c>
      <c r="AC20" s="185">
        <f>IF(COUNT('2. Collected Data'!AC20,'2. Collected Data'!AC120,'2. Collected Data'!AC220)&lt;=1,"",AVERAGE('2. Collected Data'!AC20,'2. Collected Data'!AC120,'2. Collected Data'!AC220))</f>
        <v>0</v>
      </c>
      <c r="AD20" s="47">
        <f>IF(COUNT('2. Collected Data'!AD20,'2. Collected Data'!AD120,'2. Collected Data'!AD220)&lt;=1,"",AVERAGE('2. Collected Data'!AD20,'2. Collected Data'!AD120,'2. Collected Data'!AD220))</f>
        <v>19.666666666666668</v>
      </c>
      <c r="AE20" s="47">
        <f>IF(COUNT('2. Collected Data'!AE20,'2. Collected Data'!AE120,'2. Collected Data'!AE220)&lt;=1,"",AVERAGE('2. Collected Data'!AE20,'2. Collected Data'!AE120,'2. Collected Data'!AE220))</f>
        <v>48466.666666666664</v>
      </c>
      <c r="AF20" s="47">
        <f>IF(COUNT('2. Collected Data'!AF20,'2. Collected Data'!AF120,'2. Collected Data'!AF220)&lt;=1,"",AVERAGE('2. Collected Data'!AF20,'2. Collected Data'!AF120,'2. Collected Data'!AF220))</f>
        <v>14</v>
      </c>
      <c r="AG20" s="85">
        <f>IF(COUNT('2. Collected Data'!AG20,'2. Collected Data'!AG120,'2. Collected Data'!AG220)&lt;=1,"",AVERAGE('2. Collected Data'!AG20,'2. Collected Data'!AG120,'2. Collected Data'!AG220))</f>
        <v>277133.33333333331</v>
      </c>
      <c r="AH20" s="88"/>
      <c r="AI20" s="121">
        <f>IF(COUNT('2. Collected Data'!AI20,'2. Collected Data'!AI120,'2. Collected Data'!AI220)&lt;=1,"",AVERAGE('2. Collected Data'!AI20,'2. Collected Data'!AI120,'2. Collected Data'!AI220))</f>
        <v>46780.666666666664</v>
      </c>
      <c r="AJ20" s="47" t="str">
        <f>IF(COUNT('2. Collected Data'!AJ20,'2. Collected Data'!AJ120,'2. Collected Data'!AJ220)&lt;=1,"",AVERAGE('2. Collected Data'!AJ20,'2. Collected Data'!AJ120,'2. Collected Data'!AJ220))</f>
        <v/>
      </c>
      <c r="AK20" s="47" t="str">
        <f>IF(COUNT('2. Collected Data'!AK20,'2. Collected Data'!AK120,'2. Collected Data'!AK220)&lt;=1,"",AVERAGE('2. Collected Data'!AK20,'2. Collected Data'!AK120,'2. Collected Data'!AK220))</f>
        <v/>
      </c>
      <c r="AL20" s="47">
        <f>IF(COUNT('2. Collected Data'!AL20,'2. Collected Data'!AL120,'2. Collected Data'!AL220)&lt;=1,"",AVERAGE('2. Collected Data'!AL20,'2. Collected Data'!AL120,'2. Collected Data'!AL220))</f>
        <v>1300</v>
      </c>
      <c r="AM20" s="47" t="str">
        <f>IF(COUNT('2. Collected Data'!AM20,'2. Collected Data'!AM120,'2. Collected Data'!AM220)&lt;=1,"",AVERAGE('2. Collected Data'!AM20,'2. Collected Data'!AM120,'2. Collected Data'!AM220))</f>
        <v/>
      </c>
      <c r="AN20" s="122"/>
      <c r="AO20" s="47">
        <f>IF(COUNT('2. Collected Data'!AO20,'2. Collected Data'!AO120,'2. Collected Data'!AO220)&lt;=1,"",AVERAGE('2. Collected Data'!AO20,'2. Collected Data'!AO120,'2. Collected Data'!AO220))</f>
        <v>436333.33333333331</v>
      </c>
      <c r="AP20" s="47" t="str">
        <f>IF(COUNT('2. Collected Data'!AP20,'2. Collected Data'!AP120,'2. Collected Data'!AP220)&lt;=1,"",AVERAGE('2. Collected Data'!AP20,'2. Collected Data'!AP120,'2. Collected Data'!AP220))</f>
        <v/>
      </c>
      <c r="AQ20" s="47" t="str">
        <f>IF(COUNT('2. Collected Data'!AQ20,'2. Collected Data'!AQ120,'2. Collected Data'!AQ220)&lt;=1,"",AVERAGE('2. Collected Data'!AQ20,'2. Collected Data'!AQ120,'2. Collected Data'!AQ220))</f>
        <v/>
      </c>
      <c r="AR20" s="47" t="str">
        <f>IF(COUNT('2. Collected Data'!AR20,'2. Collected Data'!AR120,'2. Collected Data'!AR220)&lt;=1,"",AVERAGE('2. Collected Data'!AR20,'2. Collected Data'!AR120,'2. Collected Data'!AR220))</f>
        <v/>
      </c>
      <c r="AS20" s="47" t="str">
        <f>IF(COUNT('2. Collected Data'!AS20,'2. Collected Data'!AS120,'2. Collected Data'!AS220)&lt;=1,"",AVERAGE('2. Collected Data'!AS20,'2. Collected Data'!AS120,'2. Collected Data'!AS220))</f>
        <v/>
      </c>
      <c r="AT20" s="47" t="str">
        <f>IF(COUNT('2. Collected Data'!AT20,'2. Collected Data'!AT120,'2. Collected Data'!AT220)&lt;=1,"",AVERAGE('2. Collected Data'!AT20,'2. Collected Data'!AT120,'2. Collected Data'!AT220))</f>
        <v/>
      </c>
      <c r="AU20" s="85" t="str">
        <f>IF(COUNT('2. Collected Data'!AU20,'2. Collected Data'!AU120,'2. Collected Data'!AU220)&lt;=1,"",AVERAGE('2. Collected Data'!AU20,'2. Collected Data'!AU120,'2. Collected Data'!AU220))</f>
        <v/>
      </c>
      <c r="AV20" s="88"/>
      <c r="AW20" s="185">
        <f>IF(COUNT('2. Collected Data'!AW20,'2. Collected Data'!AW120,'2. Collected Data'!AW220)&lt;=1,"",AVERAGE('2. Collected Data'!AW20,'2. Collected Data'!AW120,'2. Collected Data'!AW220))</f>
        <v>1</v>
      </c>
      <c r="AX20" s="185">
        <f>IF(COUNT('2. Collected Data'!AX20,'2. Collected Data'!AX120,'2. Collected Data'!AX220)&lt;=1,"",AVERAGE('2. Collected Data'!AX20,'2. Collected Data'!AX120,'2. Collected Data'!AX220))</f>
        <v>0</v>
      </c>
      <c r="AY20" s="50"/>
      <c r="AZ20" s="91"/>
      <c r="BA20" s="88"/>
      <c r="BB20" s="78">
        <f>IF(COUNT('2. Collected Data'!BB20,'2. Collected Data'!BB120,'2. Collected Data'!BB220)&lt;=1,"",AVERAGE('2. Collected Data'!BB20,'2. Collected Data'!BB120,'2. Collected Data'!BB220))</f>
        <v>61.02</v>
      </c>
      <c r="BC20" s="75">
        <f>IF(COUNT('2. Collected Data'!BC20,'2. Collected Data'!BC120,'2. Collected Data'!BC220)&lt;=1,"",AVERAGE('2. Collected Data'!BC20,'2. Collected Data'!BC120,'2. Collected Data'!BC220))</f>
        <v>2347687.6666666665</v>
      </c>
      <c r="BD20" s="75">
        <f>IF(COUNT('2. Collected Data'!BD20,'2. Collected Data'!BD120,'2. Collected Data'!BD220)&lt;=1,"",AVERAGE('2. Collected Data'!BD20,'2. Collected Data'!BD120,'2. Collected Data'!BD220))</f>
        <v>1607264.6666666667</v>
      </c>
      <c r="BE20" s="75">
        <f>IF(COUNT('2. Collected Data'!BE20,'2. Collected Data'!BE120,'2. Collected Data'!BE220)&lt;=1,"",AVERAGE('2. Collected Data'!BE20,'2. Collected Data'!BE120,'2. Collected Data'!BE220))</f>
        <v>3191234</v>
      </c>
      <c r="BF20" s="75">
        <f>IF(COUNT('2. Collected Data'!BF20,'2. Collected Data'!BF120,'2. Collected Data'!BF220)&lt;=1,"",AVERAGE('2. Collected Data'!BF20,'2. Collected Data'!BF120,'2. Collected Data'!BF220))</f>
        <v>9043303.333333334</v>
      </c>
      <c r="BG20" s="50"/>
      <c r="BH20" s="78">
        <f>IF(COUNT('2. Collected Data'!BH20,'2. Collected Data'!BH120,'2. Collected Data'!BH220)&lt;=1,"",AVERAGE('2. Collected Data'!BH20,'2. Collected Data'!BH120,'2. Collected Data'!BH220))</f>
        <v>62.81</v>
      </c>
      <c r="BI20" s="130"/>
      <c r="BJ20" s="50"/>
    </row>
    <row r="21" spans="1:62" s="51" customFormat="1" ht="11.25" customHeight="1" x14ac:dyDescent="0.15">
      <c r="A21" s="89" t="s">
        <v>347</v>
      </c>
      <c r="B21" s="172"/>
      <c r="C21" s="350"/>
      <c r="D21" s="350"/>
      <c r="E21" s="350"/>
      <c r="F21" s="350"/>
      <c r="G21" s="45" t="str">
        <f>IF(COUNT('2. Collected Data'!G21,'2. Collected Data'!G121,'2. Collected Data'!G221)&lt;=1,"",AVERAGE('2. Collected Data'!G21,'2. Collected Data'!G121,'2. Collected Data'!G221))</f>
        <v/>
      </c>
      <c r="H21" s="47" t="str">
        <f>IF(COUNT('2. Collected Data'!H21,'2. Collected Data'!H121,'2. Collected Data'!H221)&lt;=1,"",AVERAGE('2. Collected Data'!H21,'2. Collected Data'!H121,'2. Collected Data'!H221))</f>
        <v/>
      </c>
      <c r="I21" s="47" t="str">
        <f>IF(COUNT('2. Collected Data'!I21,'2. Collected Data'!I121,'2. Collected Data'!I221)&lt;=1,"",AVERAGE('2. Collected Data'!I21,'2. Collected Data'!I121,'2. Collected Data'!I221))</f>
        <v/>
      </c>
      <c r="J21" s="47" t="str">
        <f>IF(COUNT('2. Collected Data'!J21,'2. Collected Data'!J121,'2. Collected Data'!J221)&lt;=1,"",AVERAGE('2. Collected Data'!J21,'2. Collected Data'!J121,'2. Collected Data'!J221))</f>
        <v/>
      </c>
      <c r="K21" s="47" t="str">
        <f>IF(COUNT('2. Collected Data'!K21,'2. Collected Data'!K121,'2. Collected Data'!K221)&lt;=1,"",AVERAGE('2. Collected Data'!K21,'2. Collected Data'!K121,'2. Collected Data'!K221))</f>
        <v/>
      </c>
      <c r="L21" s="47" t="str">
        <f>IF(COUNT('2. Collected Data'!L21,'2. Collected Data'!L121,'2. Collected Data'!L221)&lt;=1,"",AVERAGE('2. Collected Data'!L21,'2. Collected Data'!L121,'2. Collected Data'!L221))</f>
        <v/>
      </c>
      <c r="M21" s="47" t="str">
        <f>IF(COUNT('2. Collected Data'!M21,'2. Collected Data'!M121,'2. Collected Data'!M221)&lt;=1,"",AVERAGE('2. Collected Data'!M21,'2. Collected Data'!M121,'2. Collected Data'!M221))</f>
        <v/>
      </c>
      <c r="N21" s="47" t="str">
        <f>IF(COUNT('2. Collected Data'!N21,'2. Collected Data'!N121,'2. Collected Data'!N221)&lt;=1,"",AVERAGE('2. Collected Data'!N21,'2. Collected Data'!N121,'2. Collected Data'!N221))</f>
        <v/>
      </c>
      <c r="O21" s="47" t="str">
        <f>IF(COUNT('2. Collected Data'!O21,'2. Collected Data'!O121,'2. Collected Data'!O221)&lt;=1,"",AVERAGE('2. Collected Data'!O21,'2. Collected Data'!O121,'2. Collected Data'!O221))</f>
        <v/>
      </c>
      <c r="P21" s="47" t="str">
        <f>IF(COUNT('2. Collected Data'!P21,'2. Collected Data'!P121,'2. Collected Data'!P221)&lt;=1,"",AVERAGE('2. Collected Data'!P21,'2. Collected Data'!P121,'2. Collected Data'!P221))</f>
        <v/>
      </c>
      <c r="Q21" s="47" t="str">
        <f>IF(COUNT('2. Collected Data'!Q21,'2. Collected Data'!Q121,'2. Collected Data'!Q221)&lt;=1,"",AVERAGE('2. Collected Data'!Q21,'2. Collected Data'!Q121,'2. Collected Data'!Q221))</f>
        <v/>
      </c>
      <c r="R21" s="47" t="str">
        <f>IF(COUNT('2. Collected Data'!R21,'2. Collected Data'!R121,'2. Collected Data'!R221)&lt;=1,"",AVERAGE('2. Collected Data'!R21,'2. Collected Data'!R121,'2. Collected Data'!R221))</f>
        <v/>
      </c>
      <c r="S21" s="47" t="str">
        <f>IF(COUNT('2. Collected Data'!S21,'2. Collected Data'!S121,'2. Collected Data'!S221)&lt;=1,"",AVERAGE('2. Collected Data'!S21,'2. Collected Data'!S121,'2. Collected Data'!S221))</f>
        <v/>
      </c>
      <c r="T21" s="47" t="str">
        <f>IF(COUNT('2. Collected Data'!T21,'2. Collected Data'!T121,'2. Collected Data'!T221)&lt;=1,"",AVERAGE('2. Collected Data'!T21,'2. Collected Data'!T121,'2. Collected Data'!T221))</f>
        <v/>
      </c>
      <c r="U21" s="47" t="str">
        <f>IF(COUNT('2. Collected Data'!U21,'2. Collected Data'!U121,'2. Collected Data'!U221)&lt;=1,"",AVERAGE('2. Collected Data'!U21,'2. Collected Data'!U121,'2. Collected Data'!U221))</f>
        <v/>
      </c>
      <c r="V21" s="47" t="str">
        <f>IF(COUNT('2. Collected Data'!V21,'2. Collected Data'!V121,'2. Collected Data'!V221)&lt;=1,"",AVERAGE('2. Collected Data'!V21,'2. Collected Data'!V121,'2. Collected Data'!V221))</f>
        <v/>
      </c>
      <c r="W21" s="47" t="str">
        <f>IF(COUNT('2. Collected Data'!W21,'2. Collected Data'!W121,'2. Collected Data'!W221)&lt;=1,"",AVERAGE('2. Collected Data'!W21,'2. Collected Data'!W121,'2. Collected Data'!W221))</f>
        <v/>
      </c>
      <c r="X21" s="47" t="str">
        <f>IF(COUNT('2. Collected Data'!X21,'2. Collected Data'!X121,'2. Collected Data'!X221)&lt;=1,"",AVERAGE('2. Collected Data'!X21,'2. Collected Data'!X121,'2. Collected Data'!X221))</f>
        <v/>
      </c>
      <c r="Y21" s="47" t="str">
        <f>IF(COUNT('2. Collected Data'!Y21,'2. Collected Data'!Y121,'2. Collected Data'!Y221)&lt;=1,"",AVERAGE('2. Collected Data'!Y21,'2. Collected Data'!Y121,'2. Collected Data'!Y221))</f>
        <v/>
      </c>
      <c r="Z21" s="47" t="str">
        <f>IF(COUNT('2. Collected Data'!Z21,'2. Collected Data'!Z121,'2. Collected Data'!Z221)&lt;=1,"",AVERAGE('2. Collected Data'!Z21,'2. Collected Data'!Z121,'2. Collected Data'!Z221))</f>
        <v/>
      </c>
      <c r="AA21" s="185" t="str">
        <f>IF(COUNT('2. Collected Data'!AA21,'2. Collected Data'!AA121,'2. Collected Data'!AA221)&lt;=1,"",AVERAGE('2. Collected Data'!AA21,'2. Collected Data'!AA121,'2. Collected Data'!AA221))</f>
        <v/>
      </c>
      <c r="AB21" s="185" t="str">
        <f>IF(COUNT('2. Collected Data'!AB21,'2. Collected Data'!AB121,'2. Collected Data'!AB221)&lt;=1,"",AVERAGE('2. Collected Data'!AB21,'2. Collected Data'!AB121,'2. Collected Data'!AB221))</f>
        <v/>
      </c>
      <c r="AC21" s="185" t="str">
        <f>IF(COUNT('2. Collected Data'!AC21,'2. Collected Data'!AC121,'2. Collected Data'!AC221)&lt;=1,"",AVERAGE('2. Collected Data'!AC21,'2. Collected Data'!AC121,'2. Collected Data'!AC221))</f>
        <v/>
      </c>
      <c r="AD21" s="47" t="str">
        <f>IF(COUNT('2. Collected Data'!AD21,'2. Collected Data'!AD121,'2. Collected Data'!AD221)&lt;=1,"",AVERAGE('2. Collected Data'!AD21,'2. Collected Data'!AD121,'2. Collected Data'!AD221))</f>
        <v/>
      </c>
      <c r="AE21" s="47" t="str">
        <f>IF(COUNT('2. Collected Data'!AE21,'2. Collected Data'!AE121,'2. Collected Data'!AE221)&lt;=1,"",AVERAGE('2. Collected Data'!AE21,'2. Collected Data'!AE121,'2. Collected Data'!AE221))</f>
        <v/>
      </c>
      <c r="AF21" s="47" t="str">
        <f>IF(COUNT('2. Collected Data'!AF21,'2. Collected Data'!AF121,'2. Collected Data'!AF221)&lt;=1,"",AVERAGE('2. Collected Data'!AF21,'2. Collected Data'!AF121,'2. Collected Data'!AF221))</f>
        <v/>
      </c>
      <c r="AG21" s="85" t="str">
        <f>IF(COUNT('2. Collected Data'!AG21,'2. Collected Data'!AG121,'2. Collected Data'!AG221)&lt;=1,"",AVERAGE('2. Collected Data'!AG21,'2. Collected Data'!AG121,'2. Collected Data'!AG221))</f>
        <v/>
      </c>
      <c r="AH21" s="88"/>
      <c r="AI21" s="121" t="str">
        <f>IF(COUNT('2. Collected Data'!AI21,'2. Collected Data'!AI121,'2. Collected Data'!AI221)&lt;=1,"",AVERAGE('2. Collected Data'!AI21,'2. Collected Data'!AI121,'2. Collected Data'!AI221))</f>
        <v/>
      </c>
      <c r="AJ21" s="47" t="str">
        <f>IF(COUNT('2. Collected Data'!AJ21,'2. Collected Data'!AJ121,'2. Collected Data'!AJ221)&lt;=1,"",AVERAGE('2. Collected Data'!AJ21,'2. Collected Data'!AJ121,'2. Collected Data'!AJ221))</f>
        <v/>
      </c>
      <c r="AK21" s="47" t="str">
        <f>IF(COUNT('2. Collected Data'!AK21,'2. Collected Data'!AK121,'2. Collected Data'!AK221)&lt;=1,"",AVERAGE('2. Collected Data'!AK21,'2. Collected Data'!AK121,'2. Collected Data'!AK221))</f>
        <v/>
      </c>
      <c r="AL21" s="47" t="str">
        <f>IF(COUNT('2. Collected Data'!AL21,'2. Collected Data'!AL121,'2. Collected Data'!AL221)&lt;=1,"",AVERAGE('2. Collected Data'!AL21,'2. Collected Data'!AL121,'2. Collected Data'!AL221))</f>
        <v/>
      </c>
      <c r="AM21" s="47" t="str">
        <f>IF(COUNT('2. Collected Data'!AM21,'2. Collected Data'!AM121,'2. Collected Data'!AM221)&lt;=1,"",AVERAGE('2. Collected Data'!AM21,'2. Collected Data'!AM121,'2. Collected Data'!AM221))</f>
        <v/>
      </c>
      <c r="AN21" s="122"/>
      <c r="AO21" s="47" t="str">
        <f>IF(COUNT('2. Collected Data'!AO21,'2. Collected Data'!AO121,'2. Collected Data'!AO221)&lt;=1,"",AVERAGE('2. Collected Data'!AO21,'2. Collected Data'!AO121,'2. Collected Data'!AO221))</f>
        <v/>
      </c>
      <c r="AP21" s="47" t="str">
        <f>IF(COUNT('2. Collected Data'!AP21,'2. Collected Data'!AP121,'2. Collected Data'!AP221)&lt;=1,"",AVERAGE('2. Collected Data'!AP21,'2. Collected Data'!AP121,'2. Collected Data'!AP221))</f>
        <v/>
      </c>
      <c r="AQ21" s="47" t="str">
        <f>IF(COUNT('2. Collected Data'!AQ21,'2. Collected Data'!AQ121,'2. Collected Data'!AQ221)&lt;=1,"",AVERAGE('2. Collected Data'!AQ21,'2. Collected Data'!AQ121,'2. Collected Data'!AQ221))</f>
        <v/>
      </c>
      <c r="AR21" s="47" t="str">
        <f>IF(COUNT('2. Collected Data'!AR21,'2. Collected Data'!AR121,'2. Collected Data'!AR221)&lt;=1,"",AVERAGE('2. Collected Data'!AR21,'2. Collected Data'!AR121,'2. Collected Data'!AR221))</f>
        <v/>
      </c>
      <c r="AS21" s="47" t="str">
        <f>IF(COUNT('2. Collected Data'!AS21,'2. Collected Data'!AS121,'2. Collected Data'!AS221)&lt;=1,"",AVERAGE('2. Collected Data'!AS21,'2. Collected Data'!AS121,'2. Collected Data'!AS221))</f>
        <v/>
      </c>
      <c r="AT21" s="47" t="str">
        <f>IF(COUNT('2. Collected Data'!AT21,'2. Collected Data'!AT121,'2. Collected Data'!AT221)&lt;=1,"",AVERAGE('2. Collected Data'!AT21,'2. Collected Data'!AT121,'2. Collected Data'!AT221))</f>
        <v/>
      </c>
      <c r="AU21" s="85" t="str">
        <f>IF(COUNT('2. Collected Data'!AU21,'2. Collected Data'!AU121,'2. Collected Data'!AU221)&lt;=1,"",AVERAGE('2. Collected Data'!AU21,'2. Collected Data'!AU121,'2. Collected Data'!AU221))</f>
        <v/>
      </c>
      <c r="AV21" s="88"/>
      <c r="AW21" s="185" t="str">
        <f>IF(COUNT('2. Collected Data'!AW21,'2. Collected Data'!AW121,'2. Collected Data'!AW221)&lt;=1,"",AVERAGE('2. Collected Data'!AW21,'2. Collected Data'!AW121,'2. Collected Data'!AW221))</f>
        <v/>
      </c>
      <c r="AX21" s="185" t="str">
        <f>IF(COUNT('2. Collected Data'!AX21,'2. Collected Data'!AX121,'2. Collected Data'!AX221)&lt;=1,"",AVERAGE('2. Collected Data'!AX21,'2. Collected Data'!AX121,'2. Collected Data'!AX221))</f>
        <v/>
      </c>
      <c r="AY21" s="50"/>
      <c r="AZ21" s="91"/>
      <c r="BA21" s="88"/>
      <c r="BB21" s="78" t="str">
        <f>IF(COUNT('2. Collected Data'!BB21,'2. Collected Data'!BB121,'2. Collected Data'!BB221)&lt;=1,"",AVERAGE('2. Collected Data'!BB21,'2. Collected Data'!BB121,'2. Collected Data'!BB221))</f>
        <v/>
      </c>
      <c r="BC21" s="75" t="str">
        <f>IF(COUNT('2. Collected Data'!BC21,'2. Collected Data'!BC121,'2. Collected Data'!BC221)&lt;=1,"",AVERAGE('2. Collected Data'!BC21,'2. Collected Data'!BC121,'2. Collected Data'!BC221))</f>
        <v/>
      </c>
      <c r="BD21" s="75" t="str">
        <f>IF(COUNT('2. Collected Data'!BD21,'2. Collected Data'!BD121,'2. Collected Data'!BD221)&lt;=1,"",AVERAGE('2. Collected Data'!BD21,'2. Collected Data'!BD121,'2. Collected Data'!BD221))</f>
        <v/>
      </c>
      <c r="BE21" s="75" t="str">
        <f>IF(COUNT('2. Collected Data'!BE21,'2. Collected Data'!BE121,'2. Collected Data'!BE221)&lt;=1,"",AVERAGE('2. Collected Data'!BE21,'2. Collected Data'!BE121,'2. Collected Data'!BE221))</f>
        <v/>
      </c>
      <c r="BF21" s="75" t="str">
        <f>IF(COUNT('2. Collected Data'!BF21,'2. Collected Data'!BF121,'2. Collected Data'!BF221)&lt;=1,"",AVERAGE('2. Collected Data'!BF21,'2. Collected Data'!BF121,'2. Collected Data'!BF221))</f>
        <v/>
      </c>
      <c r="BG21" s="50"/>
      <c r="BH21" s="78" t="str">
        <f>IF(COUNT('2. Collected Data'!BH21,'2. Collected Data'!BH121,'2. Collected Data'!BH221)&lt;=1,"",AVERAGE('2. Collected Data'!BH21,'2. Collected Data'!BH121,'2. Collected Data'!BH221))</f>
        <v/>
      </c>
      <c r="BI21" s="130"/>
      <c r="BJ21" s="50"/>
    </row>
    <row r="22" spans="1:62" s="51" customFormat="1" ht="11.25" customHeight="1" x14ac:dyDescent="0.15">
      <c r="A22" s="89" t="s">
        <v>348</v>
      </c>
      <c r="B22" s="172"/>
      <c r="C22" s="350"/>
      <c r="D22" s="350"/>
      <c r="E22" s="350"/>
      <c r="F22" s="350"/>
      <c r="G22" s="45" t="str">
        <f>IF(COUNT('2. Collected Data'!G22,'2. Collected Data'!G122,'2. Collected Data'!G222)&lt;=1,"",AVERAGE('2. Collected Data'!G22,'2. Collected Data'!G122,'2. Collected Data'!G222))</f>
        <v/>
      </c>
      <c r="H22" s="47" t="str">
        <f>IF(COUNT('2. Collected Data'!H22,'2. Collected Data'!H122,'2. Collected Data'!H222)&lt;=1,"",AVERAGE('2. Collected Data'!H22,'2. Collected Data'!H122,'2. Collected Data'!H222))</f>
        <v/>
      </c>
      <c r="I22" s="47" t="str">
        <f>IF(COUNT('2. Collected Data'!I22,'2. Collected Data'!I122,'2. Collected Data'!I222)&lt;=1,"",AVERAGE('2. Collected Data'!I22,'2. Collected Data'!I122,'2. Collected Data'!I222))</f>
        <v/>
      </c>
      <c r="J22" s="47" t="str">
        <f>IF(COUNT('2. Collected Data'!J22,'2. Collected Data'!J122,'2. Collected Data'!J222)&lt;=1,"",AVERAGE('2. Collected Data'!J22,'2. Collected Data'!J122,'2. Collected Data'!J222))</f>
        <v/>
      </c>
      <c r="K22" s="47" t="str">
        <f>IF(COUNT('2. Collected Data'!K22,'2. Collected Data'!K122,'2. Collected Data'!K222)&lt;=1,"",AVERAGE('2. Collected Data'!K22,'2. Collected Data'!K122,'2. Collected Data'!K222))</f>
        <v/>
      </c>
      <c r="L22" s="47" t="str">
        <f>IF(COUNT('2. Collected Data'!L22,'2. Collected Data'!L122,'2. Collected Data'!L222)&lt;=1,"",AVERAGE('2. Collected Data'!L22,'2. Collected Data'!L122,'2. Collected Data'!L222))</f>
        <v/>
      </c>
      <c r="M22" s="47" t="str">
        <f>IF(COUNT('2. Collected Data'!M22,'2. Collected Data'!M122,'2. Collected Data'!M222)&lt;=1,"",AVERAGE('2. Collected Data'!M22,'2. Collected Data'!M122,'2. Collected Data'!M222))</f>
        <v/>
      </c>
      <c r="N22" s="47" t="str">
        <f>IF(COUNT('2. Collected Data'!N22,'2. Collected Data'!N122,'2. Collected Data'!N222)&lt;=1,"",AVERAGE('2. Collected Data'!N22,'2. Collected Data'!N122,'2. Collected Data'!N222))</f>
        <v/>
      </c>
      <c r="O22" s="47" t="str">
        <f>IF(COUNT('2. Collected Data'!O22,'2. Collected Data'!O122,'2. Collected Data'!O222)&lt;=1,"",AVERAGE('2. Collected Data'!O22,'2. Collected Data'!O122,'2. Collected Data'!O222))</f>
        <v/>
      </c>
      <c r="P22" s="47" t="str">
        <f>IF(COUNT('2. Collected Data'!P22,'2. Collected Data'!P122,'2. Collected Data'!P222)&lt;=1,"",AVERAGE('2. Collected Data'!P22,'2. Collected Data'!P122,'2. Collected Data'!P222))</f>
        <v/>
      </c>
      <c r="Q22" s="47" t="str">
        <f>IF(COUNT('2. Collected Data'!Q22,'2. Collected Data'!Q122,'2. Collected Data'!Q222)&lt;=1,"",AVERAGE('2. Collected Data'!Q22,'2. Collected Data'!Q122,'2. Collected Data'!Q222))</f>
        <v/>
      </c>
      <c r="R22" s="47" t="str">
        <f>IF(COUNT('2. Collected Data'!R22,'2. Collected Data'!R122,'2. Collected Data'!R222)&lt;=1,"",AVERAGE('2. Collected Data'!R22,'2. Collected Data'!R122,'2. Collected Data'!R222))</f>
        <v/>
      </c>
      <c r="S22" s="47" t="str">
        <f>IF(COUNT('2. Collected Data'!S22,'2. Collected Data'!S122,'2. Collected Data'!S222)&lt;=1,"",AVERAGE('2. Collected Data'!S22,'2. Collected Data'!S122,'2. Collected Data'!S222))</f>
        <v/>
      </c>
      <c r="T22" s="47" t="str">
        <f>IF(COUNT('2. Collected Data'!T22,'2. Collected Data'!T122,'2. Collected Data'!T222)&lt;=1,"",AVERAGE('2. Collected Data'!T22,'2. Collected Data'!T122,'2. Collected Data'!T222))</f>
        <v/>
      </c>
      <c r="U22" s="47" t="str">
        <f>IF(COUNT('2. Collected Data'!U22,'2. Collected Data'!U122,'2. Collected Data'!U222)&lt;=1,"",AVERAGE('2. Collected Data'!U22,'2. Collected Data'!U122,'2. Collected Data'!U222))</f>
        <v/>
      </c>
      <c r="V22" s="47" t="str">
        <f>IF(COUNT('2. Collected Data'!V22,'2. Collected Data'!V122,'2. Collected Data'!V222)&lt;=1,"",AVERAGE('2. Collected Data'!V22,'2. Collected Data'!V122,'2. Collected Data'!V222))</f>
        <v/>
      </c>
      <c r="W22" s="47" t="str">
        <f>IF(COUNT('2. Collected Data'!W22,'2. Collected Data'!W122,'2. Collected Data'!W222)&lt;=1,"",AVERAGE('2. Collected Data'!W22,'2. Collected Data'!W122,'2. Collected Data'!W222))</f>
        <v/>
      </c>
      <c r="X22" s="47" t="str">
        <f>IF(COUNT('2. Collected Data'!X22,'2. Collected Data'!X122,'2. Collected Data'!X222)&lt;=1,"",AVERAGE('2. Collected Data'!X22,'2. Collected Data'!X122,'2. Collected Data'!X222))</f>
        <v/>
      </c>
      <c r="Y22" s="47" t="str">
        <f>IF(COUNT('2. Collected Data'!Y22,'2. Collected Data'!Y122,'2. Collected Data'!Y222)&lt;=1,"",AVERAGE('2. Collected Data'!Y22,'2. Collected Data'!Y122,'2. Collected Data'!Y222))</f>
        <v/>
      </c>
      <c r="Z22" s="47" t="str">
        <f>IF(COUNT('2. Collected Data'!Z22,'2. Collected Data'!Z122,'2. Collected Data'!Z222)&lt;=1,"",AVERAGE('2. Collected Data'!Z22,'2. Collected Data'!Z122,'2. Collected Data'!Z222))</f>
        <v/>
      </c>
      <c r="AA22" s="185" t="str">
        <f>IF(COUNT('2. Collected Data'!AA22,'2. Collected Data'!AA122,'2. Collected Data'!AA222)&lt;=1,"",AVERAGE('2. Collected Data'!AA22,'2. Collected Data'!AA122,'2. Collected Data'!AA222))</f>
        <v/>
      </c>
      <c r="AB22" s="185" t="str">
        <f>IF(COUNT('2. Collected Data'!AB22,'2. Collected Data'!AB122,'2. Collected Data'!AB222)&lt;=1,"",AVERAGE('2. Collected Data'!AB22,'2. Collected Data'!AB122,'2. Collected Data'!AB222))</f>
        <v/>
      </c>
      <c r="AC22" s="185" t="str">
        <f>IF(COUNT('2. Collected Data'!AC22,'2. Collected Data'!AC122,'2. Collected Data'!AC222)&lt;=1,"",AVERAGE('2. Collected Data'!AC22,'2. Collected Data'!AC122,'2. Collected Data'!AC222))</f>
        <v/>
      </c>
      <c r="AD22" s="47" t="str">
        <f>IF(COUNT('2. Collected Data'!AD22,'2. Collected Data'!AD122,'2. Collected Data'!AD222)&lt;=1,"",AVERAGE('2. Collected Data'!AD22,'2. Collected Data'!AD122,'2. Collected Data'!AD222))</f>
        <v/>
      </c>
      <c r="AE22" s="47" t="str">
        <f>IF(COUNT('2. Collected Data'!AE22,'2. Collected Data'!AE122,'2. Collected Data'!AE222)&lt;=1,"",AVERAGE('2. Collected Data'!AE22,'2. Collected Data'!AE122,'2. Collected Data'!AE222))</f>
        <v/>
      </c>
      <c r="AF22" s="47" t="str">
        <f>IF(COUNT('2. Collected Data'!AF22,'2. Collected Data'!AF122,'2. Collected Data'!AF222)&lt;=1,"",AVERAGE('2. Collected Data'!AF22,'2. Collected Data'!AF122,'2. Collected Data'!AF222))</f>
        <v/>
      </c>
      <c r="AG22" s="85" t="str">
        <f>IF(COUNT('2. Collected Data'!AG22,'2. Collected Data'!AG122,'2. Collected Data'!AG222)&lt;=1,"",AVERAGE('2. Collected Data'!AG22,'2. Collected Data'!AG122,'2. Collected Data'!AG222))</f>
        <v/>
      </c>
      <c r="AH22" s="88"/>
      <c r="AI22" s="121" t="str">
        <f>IF(COUNT('2. Collected Data'!AI22,'2. Collected Data'!AI122,'2. Collected Data'!AI222)&lt;=1,"",AVERAGE('2. Collected Data'!AI22,'2. Collected Data'!AI122,'2. Collected Data'!AI222))</f>
        <v/>
      </c>
      <c r="AJ22" s="47" t="str">
        <f>IF(COUNT('2. Collected Data'!AJ22,'2. Collected Data'!AJ122,'2. Collected Data'!AJ222)&lt;=1,"",AVERAGE('2. Collected Data'!AJ22,'2. Collected Data'!AJ122,'2. Collected Data'!AJ222))</f>
        <v/>
      </c>
      <c r="AK22" s="47" t="str">
        <f>IF(COUNT('2. Collected Data'!AK22,'2. Collected Data'!AK122,'2. Collected Data'!AK222)&lt;=1,"",AVERAGE('2. Collected Data'!AK22,'2. Collected Data'!AK122,'2. Collected Data'!AK222))</f>
        <v/>
      </c>
      <c r="AL22" s="47" t="str">
        <f>IF(COUNT('2. Collected Data'!AL22,'2. Collected Data'!AL122,'2. Collected Data'!AL222)&lt;=1,"",AVERAGE('2. Collected Data'!AL22,'2. Collected Data'!AL122,'2. Collected Data'!AL222))</f>
        <v/>
      </c>
      <c r="AM22" s="47" t="str">
        <f>IF(COUNT('2. Collected Data'!AM22,'2. Collected Data'!AM122,'2. Collected Data'!AM222)&lt;=1,"",AVERAGE('2. Collected Data'!AM22,'2. Collected Data'!AM122,'2. Collected Data'!AM222))</f>
        <v/>
      </c>
      <c r="AN22" s="122"/>
      <c r="AO22" s="47" t="str">
        <f>IF(COUNT('2. Collected Data'!AO22,'2. Collected Data'!AO122,'2. Collected Data'!AO222)&lt;=1,"",AVERAGE('2. Collected Data'!AO22,'2. Collected Data'!AO122,'2. Collected Data'!AO222))</f>
        <v/>
      </c>
      <c r="AP22" s="47" t="str">
        <f>IF(COUNT('2. Collected Data'!AP22,'2. Collected Data'!AP122,'2. Collected Data'!AP222)&lt;=1,"",AVERAGE('2. Collected Data'!AP22,'2. Collected Data'!AP122,'2. Collected Data'!AP222))</f>
        <v/>
      </c>
      <c r="AQ22" s="47" t="str">
        <f>IF(COUNT('2. Collected Data'!AQ22,'2. Collected Data'!AQ122,'2. Collected Data'!AQ222)&lt;=1,"",AVERAGE('2. Collected Data'!AQ22,'2. Collected Data'!AQ122,'2. Collected Data'!AQ222))</f>
        <v/>
      </c>
      <c r="AR22" s="47" t="str">
        <f>IF(COUNT('2. Collected Data'!AR22,'2. Collected Data'!AR122,'2. Collected Data'!AR222)&lt;=1,"",AVERAGE('2. Collected Data'!AR22,'2. Collected Data'!AR122,'2. Collected Data'!AR222))</f>
        <v/>
      </c>
      <c r="AS22" s="47" t="str">
        <f>IF(COUNT('2. Collected Data'!AS22,'2. Collected Data'!AS122,'2. Collected Data'!AS222)&lt;=1,"",AVERAGE('2. Collected Data'!AS22,'2. Collected Data'!AS122,'2. Collected Data'!AS222))</f>
        <v/>
      </c>
      <c r="AT22" s="47" t="str">
        <f>IF(COUNT('2. Collected Data'!AT22,'2. Collected Data'!AT122,'2. Collected Data'!AT222)&lt;=1,"",AVERAGE('2. Collected Data'!AT22,'2. Collected Data'!AT122,'2. Collected Data'!AT222))</f>
        <v/>
      </c>
      <c r="AU22" s="85" t="str">
        <f>IF(COUNT('2. Collected Data'!AU22,'2. Collected Data'!AU122,'2. Collected Data'!AU222)&lt;=1,"",AVERAGE('2. Collected Data'!AU22,'2. Collected Data'!AU122,'2. Collected Data'!AU222))</f>
        <v/>
      </c>
      <c r="AV22" s="88"/>
      <c r="AW22" s="185" t="str">
        <f>IF(COUNT('2. Collected Data'!AW22,'2. Collected Data'!AW122,'2. Collected Data'!AW222)&lt;=1,"",AVERAGE('2. Collected Data'!AW22,'2. Collected Data'!AW122,'2. Collected Data'!AW222))</f>
        <v/>
      </c>
      <c r="AX22" s="185" t="str">
        <f>IF(COUNT('2. Collected Data'!AX22,'2. Collected Data'!AX122,'2. Collected Data'!AX222)&lt;=1,"",AVERAGE('2. Collected Data'!AX22,'2. Collected Data'!AX122,'2. Collected Data'!AX222))</f>
        <v/>
      </c>
      <c r="AY22" s="50"/>
      <c r="AZ22" s="91"/>
      <c r="BA22" s="88"/>
      <c r="BB22" s="78" t="str">
        <f>IF(COUNT('2. Collected Data'!BB22,'2. Collected Data'!BB122,'2. Collected Data'!BB222)&lt;=1,"",AVERAGE('2. Collected Data'!BB22,'2. Collected Data'!BB122,'2. Collected Data'!BB222))</f>
        <v/>
      </c>
      <c r="BC22" s="75" t="str">
        <f>IF(COUNT('2. Collected Data'!BC22,'2. Collected Data'!BC122,'2. Collected Data'!BC222)&lt;=1,"",AVERAGE('2. Collected Data'!BC22,'2. Collected Data'!BC122,'2. Collected Data'!BC222))</f>
        <v/>
      </c>
      <c r="BD22" s="75" t="str">
        <f>IF(COUNT('2. Collected Data'!BD22,'2. Collected Data'!BD122,'2. Collected Data'!BD222)&lt;=1,"",AVERAGE('2. Collected Data'!BD22,'2. Collected Data'!BD122,'2. Collected Data'!BD222))</f>
        <v/>
      </c>
      <c r="BE22" s="75" t="str">
        <f>IF(COUNT('2. Collected Data'!BE22,'2. Collected Data'!BE122,'2. Collected Data'!BE222)&lt;=1,"",AVERAGE('2. Collected Data'!BE22,'2. Collected Data'!BE122,'2. Collected Data'!BE222))</f>
        <v/>
      </c>
      <c r="BF22" s="75" t="str">
        <f>IF(COUNT('2. Collected Data'!BF22,'2. Collected Data'!BF122,'2. Collected Data'!BF222)&lt;=1,"",AVERAGE('2. Collected Data'!BF22,'2. Collected Data'!BF122,'2. Collected Data'!BF222))</f>
        <v/>
      </c>
      <c r="BG22" s="50"/>
      <c r="BH22" s="78" t="str">
        <f>IF(COUNT('2. Collected Data'!BH22,'2. Collected Data'!BH122,'2. Collected Data'!BH222)&lt;=1,"",AVERAGE('2. Collected Data'!BH22,'2. Collected Data'!BH122,'2. Collected Data'!BH222))</f>
        <v/>
      </c>
      <c r="BI22" s="130"/>
      <c r="BJ22" s="50"/>
    </row>
    <row r="23" spans="1:62" s="51" customFormat="1" ht="11.25" customHeight="1" x14ac:dyDescent="0.15">
      <c r="A23" s="89" t="s">
        <v>349</v>
      </c>
      <c r="B23" s="172"/>
      <c r="C23" s="350"/>
      <c r="D23" s="350"/>
      <c r="E23" s="350"/>
      <c r="F23" s="350"/>
      <c r="G23" s="45" t="str">
        <f>IF(COUNT('2. Collected Data'!G23,'2. Collected Data'!G123,'2. Collected Data'!G223)&lt;=1,"",AVERAGE('2. Collected Data'!G23,'2. Collected Data'!G123,'2. Collected Data'!G223))</f>
        <v/>
      </c>
      <c r="H23" s="47" t="str">
        <f>IF(COUNT('2. Collected Data'!H23,'2. Collected Data'!H123,'2. Collected Data'!H223)&lt;=1,"",AVERAGE('2. Collected Data'!H23,'2. Collected Data'!H123,'2. Collected Data'!H223))</f>
        <v/>
      </c>
      <c r="I23" s="47" t="str">
        <f>IF(COUNT('2. Collected Data'!I23,'2. Collected Data'!I123,'2. Collected Data'!I223)&lt;=1,"",AVERAGE('2. Collected Data'!I23,'2. Collected Data'!I123,'2. Collected Data'!I223))</f>
        <v/>
      </c>
      <c r="J23" s="47" t="str">
        <f>IF(COUNT('2. Collected Data'!J23,'2. Collected Data'!J123,'2. Collected Data'!J223)&lt;=1,"",AVERAGE('2. Collected Data'!J23,'2. Collected Data'!J123,'2. Collected Data'!J223))</f>
        <v/>
      </c>
      <c r="K23" s="47" t="str">
        <f>IF(COUNT('2. Collected Data'!K23,'2. Collected Data'!K123,'2. Collected Data'!K223)&lt;=1,"",AVERAGE('2. Collected Data'!K23,'2. Collected Data'!K123,'2. Collected Data'!K223))</f>
        <v/>
      </c>
      <c r="L23" s="47" t="str">
        <f>IF(COUNT('2. Collected Data'!L23,'2. Collected Data'!L123,'2. Collected Data'!L223)&lt;=1,"",AVERAGE('2. Collected Data'!L23,'2. Collected Data'!L123,'2. Collected Data'!L223))</f>
        <v/>
      </c>
      <c r="M23" s="47" t="str">
        <f>IF(COUNT('2. Collected Data'!M23,'2. Collected Data'!M123,'2. Collected Data'!M223)&lt;=1,"",AVERAGE('2. Collected Data'!M23,'2. Collected Data'!M123,'2. Collected Data'!M223))</f>
        <v/>
      </c>
      <c r="N23" s="47" t="str">
        <f>IF(COUNT('2. Collected Data'!N23,'2. Collected Data'!N123,'2. Collected Data'!N223)&lt;=1,"",AVERAGE('2. Collected Data'!N23,'2. Collected Data'!N123,'2. Collected Data'!N223))</f>
        <v/>
      </c>
      <c r="O23" s="47" t="str">
        <f>IF(COUNT('2. Collected Data'!O23,'2. Collected Data'!O123,'2. Collected Data'!O223)&lt;=1,"",AVERAGE('2. Collected Data'!O23,'2. Collected Data'!O123,'2. Collected Data'!O223))</f>
        <v/>
      </c>
      <c r="P23" s="47" t="str">
        <f>IF(COUNT('2. Collected Data'!P23,'2. Collected Data'!P123,'2. Collected Data'!P223)&lt;=1,"",AVERAGE('2. Collected Data'!P23,'2. Collected Data'!P123,'2. Collected Data'!P223))</f>
        <v/>
      </c>
      <c r="Q23" s="47" t="str">
        <f>IF(COUNT('2. Collected Data'!Q23,'2. Collected Data'!Q123,'2. Collected Data'!Q223)&lt;=1,"",AVERAGE('2. Collected Data'!Q23,'2. Collected Data'!Q123,'2. Collected Data'!Q223))</f>
        <v/>
      </c>
      <c r="R23" s="47" t="str">
        <f>IF(COUNT('2. Collected Data'!R23,'2. Collected Data'!R123,'2. Collected Data'!R223)&lt;=1,"",AVERAGE('2. Collected Data'!R23,'2. Collected Data'!R123,'2. Collected Data'!R223))</f>
        <v/>
      </c>
      <c r="S23" s="47" t="str">
        <f>IF(COUNT('2. Collected Data'!S23,'2. Collected Data'!S123,'2. Collected Data'!S223)&lt;=1,"",AVERAGE('2. Collected Data'!S23,'2. Collected Data'!S123,'2. Collected Data'!S223))</f>
        <v/>
      </c>
      <c r="T23" s="47" t="str">
        <f>IF(COUNT('2. Collected Data'!T23,'2. Collected Data'!T123,'2. Collected Data'!T223)&lt;=1,"",AVERAGE('2. Collected Data'!T23,'2. Collected Data'!T123,'2. Collected Data'!T223))</f>
        <v/>
      </c>
      <c r="U23" s="47" t="str">
        <f>IF(COUNT('2. Collected Data'!U23,'2. Collected Data'!U123,'2. Collected Data'!U223)&lt;=1,"",AVERAGE('2. Collected Data'!U23,'2. Collected Data'!U123,'2. Collected Data'!U223))</f>
        <v/>
      </c>
      <c r="V23" s="47" t="str">
        <f>IF(COUNT('2. Collected Data'!V23,'2. Collected Data'!V123,'2. Collected Data'!V223)&lt;=1,"",AVERAGE('2. Collected Data'!V23,'2. Collected Data'!V123,'2. Collected Data'!V223))</f>
        <v/>
      </c>
      <c r="W23" s="47" t="str">
        <f>IF(COUNT('2. Collected Data'!W23,'2. Collected Data'!W123,'2. Collected Data'!W223)&lt;=1,"",AVERAGE('2. Collected Data'!W23,'2. Collected Data'!W123,'2. Collected Data'!W223))</f>
        <v/>
      </c>
      <c r="X23" s="47" t="str">
        <f>IF(COUNT('2. Collected Data'!X23,'2. Collected Data'!X123,'2. Collected Data'!X223)&lt;=1,"",AVERAGE('2. Collected Data'!X23,'2. Collected Data'!X123,'2. Collected Data'!X223))</f>
        <v/>
      </c>
      <c r="Y23" s="47" t="str">
        <f>IF(COUNT('2. Collected Data'!Y23,'2. Collected Data'!Y123,'2. Collected Data'!Y223)&lt;=1,"",AVERAGE('2. Collected Data'!Y23,'2. Collected Data'!Y123,'2. Collected Data'!Y223))</f>
        <v/>
      </c>
      <c r="Z23" s="47" t="str">
        <f>IF(COUNT('2. Collected Data'!Z23,'2. Collected Data'!Z123,'2. Collected Data'!Z223)&lt;=1,"",AVERAGE('2. Collected Data'!Z23,'2. Collected Data'!Z123,'2. Collected Data'!Z223))</f>
        <v/>
      </c>
      <c r="AA23" s="185" t="str">
        <f>IF(COUNT('2. Collected Data'!AA23,'2. Collected Data'!AA123,'2. Collected Data'!AA223)&lt;=1,"",AVERAGE('2. Collected Data'!AA23,'2. Collected Data'!AA123,'2. Collected Data'!AA223))</f>
        <v/>
      </c>
      <c r="AB23" s="185" t="str">
        <f>IF(COUNT('2. Collected Data'!AB23,'2. Collected Data'!AB123,'2. Collected Data'!AB223)&lt;=1,"",AVERAGE('2. Collected Data'!AB23,'2. Collected Data'!AB123,'2. Collected Data'!AB223))</f>
        <v/>
      </c>
      <c r="AC23" s="185" t="str">
        <f>IF(COUNT('2. Collected Data'!AC23,'2. Collected Data'!AC123,'2. Collected Data'!AC223)&lt;=1,"",AVERAGE('2. Collected Data'!AC23,'2. Collected Data'!AC123,'2. Collected Data'!AC223))</f>
        <v/>
      </c>
      <c r="AD23" s="47" t="str">
        <f>IF(COUNT('2. Collected Data'!AD23,'2. Collected Data'!AD123,'2. Collected Data'!AD223)&lt;=1,"",AVERAGE('2. Collected Data'!AD23,'2. Collected Data'!AD123,'2. Collected Data'!AD223))</f>
        <v/>
      </c>
      <c r="AE23" s="47" t="str">
        <f>IF(COUNT('2. Collected Data'!AE23,'2. Collected Data'!AE123,'2. Collected Data'!AE223)&lt;=1,"",AVERAGE('2. Collected Data'!AE23,'2. Collected Data'!AE123,'2. Collected Data'!AE223))</f>
        <v/>
      </c>
      <c r="AF23" s="47" t="str">
        <f>IF(COUNT('2. Collected Data'!AF23,'2. Collected Data'!AF123,'2. Collected Data'!AF223)&lt;=1,"",AVERAGE('2. Collected Data'!AF23,'2. Collected Data'!AF123,'2. Collected Data'!AF223))</f>
        <v/>
      </c>
      <c r="AG23" s="85" t="str">
        <f>IF(COUNT('2. Collected Data'!AG23,'2. Collected Data'!AG123,'2. Collected Data'!AG223)&lt;=1,"",AVERAGE('2. Collected Data'!AG23,'2. Collected Data'!AG123,'2. Collected Data'!AG223))</f>
        <v/>
      </c>
      <c r="AH23" s="88"/>
      <c r="AI23" s="121" t="str">
        <f>IF(COUNT('2. Collected Data'!AI23,'2. Collected Data'!AI123,'2. Collected Data'!AI223)&lt;=1,"",AVERAGE('2. Collected Data'!AI23,'2. Collected Data'!AI123,'2. Collected Data'!AI223))</f>
        <v/>
      </c>
      <c r="AJ23" s="47" t="str">
        <f>IF(COUNT('2. Collected Data'!AJ23,'2. Collected Data'!AJ123,'2. Collected Data'!AJ223)&lt;=1,"",AVERAGE('2. Collected Data'!AJ23,'2. Collected Data'!AJ123,'2. Collected Data'!AJ223))</f>
        <v/>
      </c>
      <c r="AK23" s="47" t="str">
        <f>IF(COUNT('2. Collected Data'!AK23,'2. Collected Data'!AK123,'2. Collected Data'!AK223)&lt;=1,"",AVERAGE('2. Collected Data'!AK23,'2. Collected Data'!AK123,'2. Collected Data'!AK223))</f>
        <v/>
      </c>
      <c r="AL23" s="47" t="str">
        <f>IF(COUNT('2. Collected Data'!AL23,'2. Collected Data'!AL123,'2. Collected Data'!AL223)&lt;=1,"",AVERAGE('2. Collected Data'!AL23,'2. Collected Data'!AL123,'2. Collected Data'!AL223))</f>
        <v/>
      </c>
      <c r="AM23" s="47" t="str">
        <f>IF(COUNT('2. Collected Data'!AM23,'2. Collected Data'!AM123,'2. Collected Data'!AM223)&lt;=1,"",AVERAGE('2. Collected Data'!AM23,'2. Collected Data'!AM123,'2. Collected Data'!AM223))</f>
        <v/>
      </c>
      <c r="AN23" s="122"/>
      <c r="AO23" s="47" t="str">
        <f>IF(COUNT('2. Collected Data'!AO23,'2. Collected Data'!AO123,'2. Collected Data'!AO223)&lt;=1,"",AVERAGE('2. Collected Data'!AO23,'2. Collected Data'!AO123,'2. Collected Data'!AO223))</f>
        <v/>
      </c>
      <c r="AP23" s="47" t="str">
        <f>IF(COUNT('2. Collected Data'!AP23,'2. Collected Data'!AP123,'2. Collected Data'!AP223)&lt;=1,"",AVERAGE('2. Collected Data'!AP23,'2. Collected Data'!AP123,'2. Collected Data'!AP223))</f>
        <v/>
      </c>
      <c r="AQ23" s="47" t="str">
        <f>IF(COUNT('2. Collected Data'!AQ23,'2. Collected Data'!AQ123,'2. Collected Data'!AQ223)&lt;=1,"",AVERAGE('2. Collected Data'!AQ23,'2. Collected Data'!AQ123,'2. Collected Data'!AQ223))</f>
        <v/>
      </c>
      <c r="AR23" s="47" t="str">
        <f>IF(COUNT('2. Collected Data'!AR23,'2. Collected Data'!AR123,'2. Collected Data'!AR223)&lt;=1,"",AVERAGE('2. Collected Data'!AR23,'2. Collected Data'!AR123,'2. Collected Data'!AR223))</f>
        <v/>
      </c>
      <c r="AS23" s="47" t="str">
        <f>IF(COUNT('2. Collected Data'!AS23,'2. Collected Data'!AS123,'2. Collected Data'!AS223)&lt;=1,"",AVERAGE('2. Collected Data'!AS23,'2. Collected Data'!AS123,'2. Collected Data'!AS223))</f>
        <v/>
      </c>
      <c r="AT23" s="47" t="str">
        <f>IF(COUNT('2. Collected Data'!AT23,'2. Collected Data'!AT123,'2. Collected Data'!AT223)&lt;=1,"",AVERAGE('2. Collected Data'!AT23,'2. Collected Data'!AT123,'2. Collected Data'!AT223))</f>
        <v/>
      </c>
      <c r="AU23" s="85" t="str">
        <f>IF(COUNT('2. Collected Data'!AU23,'2. Collected Data'!AU123,'2. Collected Data'!AU223)&lt;=1,"",AVERAGE('2. Collected Data'!AU23,'2. Collected Data'!AU123,'2. Collected Data'!AU223))</f>
        <v/>
      </c>
      <c r="AV23" s="88"/>
      <c r="AW23" s="185" t="str">
        <f>IF(COUNT('2. Collected Data'!AW23,'2. Collected Data'!AW123,'2. Collected Data'!AW223)&lt;=1,"",AVERAGE('2. Collected Data'!AW23,'2. Collected Data'!AW123,'2. Collected Data'!AW223))</f>
        <v/>
      </c>
      <c r="AX23" s="185" t="str">
        <f>IF(COUNT('2. Collected Data'!AX23,'2. Collected Data'!AX123,'2. Collected Data'!AX223)&lt;=1,"",AVERAGE('2. Collected Data'!AX23,'2. Collected Data'!AX123,'2. Collected Data'!AX223))</f>
        <v/>
      </c>
      <c r="AY23" s="50"/>
      <c r="AZ23" s="91"/>
      <c r="BA23" s="88"/>
      <c r="BB23" s="78" t="str">
        <f>IF(COUNT('2. Collected Data'!BB23,'2. Collected Data'!BB123,'2. Collected Data'!BB223)&lt;=1,"",AVERAGE('2. Collected Data'!BB23,'2. Collected Data'!BB123,'2. Collected Data'!BB223))</f>
        <v/>
      </c>
      <c r="BC23" s="75" t="str">
        <f>IF(COUNT('2. Collected Data'!BC23,'2. Collected Data'!BC123,'2. Collected Data'!BC223)&lt;=1,"",AVERAGE('2. Collected Data'!BC23,'2. Collected Data'!BC123,'2. Collected Data'!BC223))</f>
        <v/>
      </c>
      <c r="BD23" s="75" t="str">
        <f>IF(COUNT('2. Collected Data'!BD23,'2. Collected Data'!BD123,'2. Collected Data'!BD223)&lt;=1,"",AVERAGE('2. Collected Data'!BD23,'2. Collected Data'!BD123,'2. Collected Data'!BD223))</f>
        <v/>
      </c>
      <c r="BE23" s="75" t="str">
        <f>IF(COUNT('2. Collected Data'!BE23,'2. Collected Data'!BE123,'2. Collected Data'!BE223)&lt;=1,"",AVERAGE('2. Collected Data'!BE23,'2. Collected Data'!BE123,'2. Collected Data'!BE223))</f>
        <v/>
      </c>
      <c r="BF23" s="75" t="str">
        <f>IF(COUNT('2. Collected Data'!BF23,'2. Collected Data'!BF123,'2. Collected Data'!BF223)&lt;=1,"",AVERAGE('2. Collected Data'!BF23,'2. Collected Data'!BF123,'2. Collected Data'!BF223))</f>
        <v/>
      </c>
      <c r="BG23" s="50"/>
      <c r="BH23" s="78" t="str">
        <f>IF(COUNT('2. Collected Data'!BH23,'2. Collected Data'!BH123,'2. Collected Data'!BH223)&lt;=1,"",AVERAGE('2. Collected Data'!BH23,'2. Collected Data'!BH123,'2. Collected Data'!BH223))</f>
        <v/>
      </c>
      <c r="BI23" s="130"/>
      <c r="BJ23" s="50"/>
    </row>
    <row r="24" spans="1:62" s="51" customFormat="1" ht="11.25" customHeight="1" x14ac:dyDescent="0.15">
      <c r="A24" s="89" t="s">
        <v>350</v>
      </c>
      <c r="B24" s="172"/>
      <c r="C24" s="350"/>
      <c r="D24" s="350"/>
      <c r="E24" s="350"/>
      <c r="F24" s="350"/>
      <c r="G24" s="45" t="str">
        <f>IF(COUNT('2. Collected Data'!G24,'2. Collected Data'!G124,'2. Collected Data'!G224)&lt;=1,"",AVERAGE('2. Collected Data'!G24,'2. Collected Data'!G124,'2. Collected Data'!G224))</f>
        <v/>
      </c>
      <c r="H24" s="47" t="str">
        <f>IF(COUNT('2. Collected Data'!H24,'2. Collected Data'!H124,'2. Collected Data'!H224)&lt;=1,"",AVERAGE('2. Collected Data'!H24,'2. Collected Data'!H124,'2. Collected Data'!H224))</f>
        <v/>
      </c>
      <c r="I24" s="47" t="str">
        <f>IF(COUNT('2. Collected Data'!I24,'2. Collected Data'!I124,'2. Collected Data'!I224)&lt;=1,"",AVERAGE('2. Collected Data'!I24,'2. Collected Data'!I124,'2. Collected Data'!I224))</f>
        <v/>
      </c>
      <c r="J24" s="47" t="str">
        <f>IF(COUNT('2. Collected Data'!J24,'2. Collected Data'!J124,'2. Collected Data'!J224)&lt;=1,"",AVERAGE('2. Collected Data'!J24,'2. Collected Data'!J124,'2. Collected Data'!J224))</f>
        <v/>
      </c>
      <c r="K24" s="47" t="str">
        <f>IF(COUNT('2. Collected Data'!K24,'2. Collected Data'!K124,'2. Collected Data'!K224)&lt;=1,"",AVERAGE('2. Collected Data'!K24,'2. Collected Data'!K124,'2. Collected Data'!K224))</f>
        <v/>
      </c>
      <c r="L24" s="47" t="str">
        <f>IF(COUNT('2. Collected Data'!L24,'2. Collected Data'!L124,'2. Collected Data'!L224)&lt;=1,"",AVERAGE('2. Collected Data'!L24,'2. Collected Data'!L124,'2. Collected Data'!L224))</f>
        <v/>
      </c>
      <c r="M24" s="47" t="str">
        <f>IF(COUNT('2. Collected Data'!M24,'2. Collected Data'!M124,'2. Collected Data'!M224)&lt;=1,"",AVERAGE('2. Collected Data'!M24,'2. Collected Data'!M124,'2. Collected Data'!M224))</f>
        <v/>
      </c>
      <c r="N24" s="47" t="str">
        <f>IF(COUNT('2. Collected Data'!N24,'2. Collected Data'!N124,'2. Collected Data'!N224)&lt;=1,"",AVERAGE('2. Collected Data'!N24,'2. Collected Data'!N124,'2. Collected Data'!N224))</f>
        <v/>
      </c>
      <c r="O24" s="47" t="str">
        <f>IF(COUNT('2. Collected Data'!O24,'2. Collected Data'!O124,'2. Collected Data'!O224)&lt;=1,"",AVERAGE('2. Collected Data'!O24,'2. Collected Data'!O124,'2. Collected Data'!O224))</f>
        <v/>
      </c>
      <c r="P24" s="47" t="str">
        <f>IF(COUNT('2. Collected Data'!P24,'2. Collected Data'!P124,'2. Collected Data'!P224)&lt;=1,"",AVERAGE('2. Collected Data'!P24,'2. Collected Data'!P124,'2. Collected Data'!P224))</f>
        <v/>
      </c>
      <c r="Q24" s="47" t="str">
        <f>IF(COUNT('2. Collected Data'!Q24,'2. Collected Data'!Q124,'2. Collected Data'!Q224)&lt;=1,"",AVERAGE('2. Collected Data'!Q24,'2. Collected Data'!Q124,'2. Collected Data'!Q224))</f>
        <v/>
      </c>
      <c r="R24" s="47" t="str">
        <f>IF(COUNT('2. Collected Data'!R24,'2. Collected Data'!R124,'2. Collected Data'!R224)&lt;=1,"",AVERAGE('2. Collected Data'!R24,'2. Collected Data'!R124,'2. Collected Data'!R224))</f>
        <v/>
      </c>
      <c r="S24" s="47" t="str">
        <f>IF(COUNT('2. Collected Data'!S24,'2. Collected Data'!S124,'2. Collected Data'!S224)&lt;=1,"",AVERAGE('2. Collected Data'!S24,'2. Collected Data'!S124,'2. Collected Data'!S224))</f>
        <v/>
      </c>
      <c r="T24" s="47" t="str">
        <f>IF(COUNT('2. Collected Data'!T24,'2. Collected Data'!T124,'2. Collected Data'!T224)&lt;=1,"",AVERAGE('2. Collected Data'!T24,'2. Collected Data'!T124,'2. Collected Data'!T224))</f>
        <v/>
      </c>
      <c r="U24" s="47" t="str">
        <f>IF(COUNT('2. Collected Data'!U24,'2. Collected Data'!U124,'2. Collected Data'!U224)&lt;=1,"",AVERAGE('2. Collected Data'!U24,'2. Collected Data'!U124,'2. Collected Data'!U224))</f>
        <v/>
      </c>
      <c r="V24" s="47" t="str">
        <f>IF(COUNT('2. Collected Data'!V24,'2. Collected Data'!V124,'2. Collected Data'!V224)&lt;=1,"",AVERAGE('2. Collected Data'!V24,'2. Collected Data'!V124,'2. Collected Data'!V224))</f>
        <v/>
      </c>
      <c r="W24" s="47" t="str">
        <f>IF(COUNT('2. Collected Data'!W24,'2. Collected Data'!W124,'2. Collected Data'!W224)&lt;=1,"",AVERAGE('2. Collected Data'!W24,'2. Collected Data'!W124,'2. Collected Data'!W224))</f>
        <v/>
      </c>
      <c r="X24" s="47" t="str">
        <f>IF(COUNT('2. Collected Data'!X24,'2. Collected Data'!X124,'2. Collected Data'!X224)&lt;=1,"",AVERAGE('2. Collected Data'!X24,'2. Collected Data'!X124,'2. Collected Data'!X224))</f>
        <v/>
      </c>
      <c r="Y24" s="47" t="str">
        <f>IF(COUNT('2. Collected Data'!Y24,'2. Collected Data'!Y124,'2. Collected Data'!Y224)&lt;=1,"",AVERAGE('2. Collected Data'!Y24,'2. Collected Data'!Y124,'2. Collected Data'!Y224))</f>
        <v/>
      </c>
      <c r="Z24" s="47" t="str">
        <f>IF(COUNT('2. Collected Data'!Z24,'2. Collected Data'!Z124,'2. Collected Data'!Z224)&lt;=1,"",AVERAGE('2. Collected Data'!Z24,'2. Collected Data'!Z124,'2. Collected Data'!Z224))</f>
        <v/>
      </c>
      <c r="AA24" s="185" t="str">
        <f>IF(COUNT('2. Collected Data'!AA24,'2. Collected Data'!AA124,'2. Collected Data'!AA224)&lt;=1,"",AVERAGE('2. Collected Data'!AA24,'2. Collected Data'!AA124,'2. Collected Data'!AA224))</f>
        <v/>
      </c>
      <c r="AB24" s="185" t="str">
        <f>IF(COUNT('2. Collected Data'!AB24,'2. Collected Data'!AB124,'2. Collected Data'!AB224)&lt;=1,"",AVERAGE('2. Collected Data'!AB24,'2. Collected Data'!AB124,'2. Collected Data'!AB224))</f>
        <v/>
      </c>
      <c r="AC24" s="185" t="str">
        <f>IF(COUNT('2. Collected Data'!AC24,'2. Collected Data'!AC124,'2. Collected Data'!AC224)&lt;=1,"",AVERAGE('2. Collected Data'!AC24,'2. Collected Data'!AC124,'2. Collected Data'!AC224))</f>
        <v/>
      </c>
      <c r="AD24" s="47" t="str">
        <f>IF(COUNT('2. Collected Data'!AD24,'2. Collected Data'!AD124,'2. Collected Data'!AD224)&lt;=1,"",AVERAGE('2. Collected Data'!AD24,'2. Collected Data'!AD124,'2. Collected Data'!AD224))</f>
        <v/>
      </c>
      <c r="AE24" s="47" t="str">
        <f>IF(COUNT('2. Collected Data'!AE24,'2. Collected Data'!AE124,'2. Collected Data'!AE224)&lt;=1,"",AVERAGE('2. Collected Data'!AE24,'2. Collected Data'!AE124,'2. Collected Data'!AE224))</f>
        <v/>
      </c>
      <c r="AF24" s="47" t="str">
        <f>IF(COUNT('2. Collected Data'!AF24,'2. Collected Data'!AF124,'2. Collected Data'!AF224)&lt;=1,"",AVERAGE('2. Collected Data'!AF24,'2. Collected Data'!AF124,'2. Collected Data'!AF224))</f>
        <v/>
      </c>
      <c r="AG24" s="85" t="str">
        <f>IF(COUNT('2. Collected Data'!AG24,'2. Collected Data'!AG124,'2. Collected Data'!AG224)&lt;=1,"",AVERAGE('2. Collected Data'!AG24,'2. Collected Data'!AG124,'2. Collected Data'!AG224))</f>
        <v/>
      </c>
      <c r="AH24" s="88"/>
      <c r="AI24" s="121" t="str">
        <f>IF(COUNT('2. Collected Data'!AI24,'2. Collected Data'!AI124,'2. Collected Data'!AI224)&lt;=1,"",AVERAGE('2. Collected Data'!AI24,'2. Collected Data'!AI124,'2. Collected Data'!AI224))</f>
        <v/>
      </c>
      <c r="AJ24" s="47" t="str">
        <f>IF(COUNT('2. Collected Data'!AJ24,'2. Collected Data'!AJ124,'2. Collected Data'!AJ224)&lt;=1,"",AVERAGE('2. Collected Data'!AJ24,'2. Collected Data'!AJ124,'2. Collected Data'!AJ224))</f>
        <v/>
      </c>
      <c r="AK24" s="47" t="str">
        <f>IF(COUNT('2. Collected Data'!AK24,'2. Collected Data'!AK124,'2. Collected Data'!AK224)&lt;=1,"",AVERAGE('2. Collected Data'!AK24,'2. Collected Data'!AK124,'2. Collected Data'!AK224))</f>
        <v/>
      </c>
      <c r="AL24" s="47" t="str">
        <f>IF(COUNT('2. Collected Data'!AL24,'2. Collected Data'!AL124,'2. Collected Data'!AL224)&lt;=1,"",AVERAGE('2. Collected Data'!AL24,'2. Collected Data'!AL124,'2. Collected Data'!AL224))</f>
        <v/>
      </c>
      <c r="AM24" s="47" t="str">
        <f>IF(COUNT('2. Collected Data'!AM24,'2. Collected Data'!AM124,'2. Collected Data'!AM224)&lt;=1,"",AVERAGE('2. Collected Data'!AM24,'2. Collected Data'!AM124,'2. Collected Data'!AM224))</f>
        <v/>
      </c>
      <c r="AN24" s="122"/>
      <c r="AO24" s="47" t="str">
        <f>IF(COUNT('2. Collected Data'!AO24,'2. Collected Data'!AO124,'2. Collected Data'!AO224)&lt;=1,"",AVERAGE('2. Collected Data'!AO24,'2. Collected Data'!AO124,'2. Collected Data'!AO224))</f>
        <v/>
      </c>
      <c r="AP24" s="47" t="str">
        <f>IF(COUNT('2. Collected Data'!AP24,'2. Collected Data'!AP124,'2. Collected Data'!AP224)&lt;=1,"",AVERAGE('2. Collected Data'!AP24,'2. Collected Data'!AP124,'2. Collected Data'!AP224))</f>
        <v/>
      </c>
      <c r="AQ24" s="47" t="str">
        <f>IF(COUNT('2. Collected Data'!AQ24,'2. Collected Data'!AQ124,'2. Collected Data'!AQ224)&lt;=1,"",AVERAGE('2. Collected Data'!AQ24,'2. Collected Data'!AQ124,'2. Collected Data'!AQ224))</f>
        <v/>
      </c>
      <c r="AR24" s="47" t="str">
        <f>IF(COUNT('2. Collected Data'!AR24,'2. Collected Data'!AR124,'2. Collected Data'!AR224)&lt;=1,"",AVERAGE('2. Collected Data'!AR24,'2. Collected Data'!AR124,'2. Collected Data'!AR224))</f>
        <v/>
      </c>
      <c r="AS24" s="47" t="str">
        <f>IF(COUNT('2. Collected Data'!AS24,'2. Collected Data'!AS124,'2. Collected Data'!AS224)&lt;=1,"",AVERAGE('2. Collected Data'!AS24,'2. Collected Data'!AS124,'2. Collected Data'!AS224))</f>
        <v/>
      </c>
      <c r="AT24" s="47" t="str">
        <f>IF(COUNT('2. Collected Data'!AT24,'2. Collected Data'!AT124,'2. Collected Data'!AT224)&lt;=1,"",AVERAGE('2. Collected Data'!AT24,'2. Collected Data'!AT124,'2. Collected Data'!AT224))</f>
        <v/>
      </c>
      <c r="AU24" s="85" t="str">
        <f>IF(COUNT('2. Collected Data'!AU24,'2. Collected Data'!AU124,'2. Collected Data'!AU224)&lt;=1,"",AVERAGE('2. Collected Data'!AU24,'2. Collected Data'!AU124,'2. Collected Data'!AU224))</f>
        <v/>
      </c>
      <c r="AV24" s="88"/>
      <c r="AW24" s="185" t="str">
        <f>IF(COUNT('2. Collected Data'!AW24,'2. Collected Data'!AW124,'2. Collected Data'!AW224)&lt;=1,"",AVERAGE('2. Collected Data'!AW24,'2. Collected Data'!AW124,'2. Collected Data'!AW224))</f>
        <v/>
      </c>
      <c r="AX24" s="185" t="str">
        <f>IF(COUNT('2. Collected Data'!AX24,'2. Collected Data'!AX124,'2. Collected Data'!AX224)&lt;=1,"",AVERAGE('2. Collected Data'!AX24,'2. Collected Data'!AX124,'2. Collected Data'!AX224))</f>
        <v/>
      </c>
      <c r="AY24" s="50"/>
      <c r="AZ24" s="91"/>
      <c r="BA24" s="88"/>
      <c r="BB24" s="78" t="str">
        <f>IF(COUNT('2. Collected Data'!BB24,'2. Collected Data'!BB124,'2. Collected Data'!BB224)&lt;=1,"",AVERAGE('2. Collected Data'!BB24,'2. Collected Data'!BB124,'2. Collected Data'!BB224))</f>
        <v/>
      </c>
      <c r="BC24" s="75" t="str">
        <f>IF(COUNT('2. Collected Data'!BC24,'2. Collected Data'!BC124,'2. Collected Data'!BC224)&lt;=1,"",AVERAGE('2. Collected Data'!BC24,'2. Collected Data'!BC124,'2. Collected Data'!BC224))</f>
        <v/>
      </c>
      <c r="BD24" s="75" t="str">
        <f>IF(COUNT('2. Collected Data'!BD24,'2. Collected Data'!BD124,'2. Collected Data'!BD224)&lt;=1,"",AVERAGE('2. Collected Data'!BD24,'2. Collected Data'!BD124,'2. Collected Data'!BD224))</f>
        <v/>
      </c>
      <c r="BE24" s="75" t="str">
        <f>IF(COUNT('2. Collected Data'!BE24,'2. Collected Data'!BE124,'2. Collected Data'!BE224)&lt;=1,"",AVERAGE('2. Collected Data'!BE24,'2. Collected Data'!BE124,'2. Collected Data'!BE224))</f>
        <v/>
      </c>
      <c r="BF24" s="75" t="str">
        <f>IF(COUNT('2. Collected Data'!BF24,'2. Collected Data'!BF124,'2. Collected Data'!BF224)&lt;=1,"",AVERAGE('2. Collected Data'!BF24,'2. Collected Data'!BF124,'2. Collected Data'!BF224))</f>
        <v/>
      </c>
      <c r="BG24" s="50"/>
      <c r="BH24" s="78" t="str">
        <f>IF(COUNT('2. Collected Data'!BH24,'2. Collected Data'!BH124,'2. Collected Data'!BH224)&lt;=1,"",AVERAGE('2. Collected Data'!BH24,'2. Collected Data'!BH124,'2. Collected Data'!BH224))</f>
        <v/>
      </c>
      <c r="BI24" s="130"/>
      <c r="BJ24" s="50"/>
    </row>
    <row r="25" spans="1:62" s="140" customFormat="1" ht="11.25" customHeight="1" x14ac:dyDescent="0.15">
      <c r="A25" s="89" t="s">
        <v>351</v>
      </c>
      <c r="B25" s="172"/>
      <c r="C25" s="350"/>
      <c r="D25" s="350"/>
      <c r="E25" s="350"/>
      <c r="F25" s="350"/>
      <c r="G25" s="45">
        <f>IF(COUNT('2. Collected Data'!G25,'2. Collected Data'!G125,'2. Collected Data'!G225)&lt;=1,"",AVERAGE('2. Collected Data'!G25,'2. Collected Data'!G125,'2. Collected Data'!G225))</f>
        <v>12302</v>
      </c>
      <c r="H25" s="130">
        <f>IF(COUNT('2. Collected Data'!H25,'2. Collected Data'!H125,'2. Collected Data'!H225)&lt;=1,"",AVERAGE('2. Collected Data'!H25,'2. Collected Data'!H125,'2. Collected Data'!H225))</f>
        <v>4978.5</v>
      </c>
      <c r="I25" s="130">
        <f>IF(COUNT('2. Collected Data'!I25,'2. Collected Data'!I125,'2. Collected Data'!I225)&lt;=1,"",AVERAGE('2. Collected Data'!I25,'2. Collected Data'!I125,'2. Collected Data'!I225))</f>
        <v>405.5</v>
      </c>
      <c r="J25" s="130">
        <f>IF(COUNT('2. Collected Data'!J25,'2. Collected Data'!J125,'2. Collected Data'!J225)&lt;=1,"",AVERAGE('2. Collected Data'!J25,'2. Collected Data'!J125,'2. Collected Data'!J225))</f>
        <v>38.5</v>
      </c>
      <c r="K25" s="130">
        <f>IF(COUNT('2. Collected Data'!K25,'2. Collected Data'!K125,'2. Collected Data'!K225)&lt;=1,"",AVERAGE('2. Collected Data'!K25,'2. Collected Data'!K125,'2. Collected Data'!K225))</f>
        <v>22</v>
      </c>
      <c r="L25" s="130">
        <f>IF(COUNT('2. Collected Data'!L25,'2. Collected Data'!L125,'2. Collected Data'!L225)&lt;=1,"",AVERAGE('2. Collected Data'!L25,'2. Collected Data'!L125,'2. Collected Data'!L225))</f>
        <v>2</v>
      </c>
      <c r="M25" s="130">
        <f>IF(COUNT('2. Collected Data'!M25,'2. Collected Data'!M125,'2. Collected Data'!M225)&lt;=1,"",AVERAGE('2. Collected Data'!M25,'2. Collected Data'!M125,'2. Collected Data'!M225))</f>
        <v>154</v>
      </c>
      <c r="N25" s="130">
        <f>IF(COUNT('2. Collected Data'!N25,'2. Collected Data'!N125,'2. Collected Data'!N225)&lt;=1,"",AVERAGE('2. Collected Data'!N25,'2. Collected Data'!N125,'2. Collected Data'!N225))</f>
        <v>2.5</v>
      </c>
      <c r="O25" s="130">
        <f>IF(COUNT('2. Collected Data'!O25,'2. Collected Data'!O125,'2. Collected Data'!O225)&lt;=1,"",AVERAGE('2. Collected Data'!O25,'2. Collected Data'!O125,'2. Collected Data'!O225))</f>
        <v>405.5</v>
      </c>
      <c r="P25" s="130">
        <f>IF(COUNT('2. Collected Data'!P25,'2. Collected Data'!P125,'2. Collected Data'!P225)&lt;=1,"",AVERAGE('2. Collected Data'!P25,'2. Collected Data'!P125,'2. Collected Data'!P225))</f>
        <v>0</v>
      </c>
      <c r="Q25" s="130" t="str">
        <f>IF(COUNT('2. Collected Data'!Q25,'2. Collected Data'!Q125,'2. Collected Data'!Q225)&lt;=1,"",AVERAGE('2. Collected Data'!Q25,'2. Collected Data'!Q125,'2. Collected Data'!Q225))</f>
        <v/>
      </c>
      <c r="R25" s="130" t="str">
        <f>IF(COUNT('2. Collected Data'!R25,'2. Collected Data'!R125,'2. Collected Data'!R225)&lt;=1,"",AVERAGE('2. Collected Data'!R25,'2. Collected Data'!R125,'2. Collected Data'!R225))</f>
        <v/>
      </c>
      <c r="S25" s="130" t="str">
        <f>IF(COUNT('2. Collected Data'!S25,'2. Collected Data'!S125,'2. Collected Data'!S225)&lt;=1,"",AVERAGE('2. Collected Data'!S25,'2. Collected Data'!S125,'2. Collected Data'!S225))</f>
        <v/>
      </c>
      <c r="T25" s="130" t="str">
        <f>IF(COUNT('2. Collected Data'!T25,'2. Collected Data'!T125,'2. Collected Data'!T225)&lt;=1,"",AVERAGE('2. Collected Data'!T25,'2. Collected Data'!T125,'2. Collected Data'!T225))</f>
        <v/>
      </c>
      <c r="U25" s="130" t="str">
        <f>IF(COUNT('2. Collected Data'!U25,'2. Collected Data'!U125,'2. Collected Data'!U225)&lt;=1,"",AVERAGE('2. Collected Data'!U25,'2. Collected Data'!U125,'2. Collected Data'!U225))</f>
        <v/>
      </c>
      <c r="V25" s="130" t="str">
        <f>IF(COUNT('2. Collected Data'!V25,'2. Collected Data'!V125,'2. Collected Data'!V225)&lt;=1,"",AVERAGE('2. Collected Data'!V25,'2. Collected Data'!V125,'2. Collected Data'!V225))</f>
        <v/>
      </c>
      <c r="W25" s="130" t="str">
        <f>IF(COUNT('2. Collected Data'!W25,'2. Collected Data'!W125,'2. Collected Data'!W225)&lt;=1,"",AVERAGE('2. Collected Data'!W25,'2. Collected Data'!W125,'2. Collected Data'!W225))</f>
        <v/>
      </c>
      <c r="X25" s="130" t="str">
        <f>IF(COUNT('2. Collected Data'!X25,'2. Collected Data'!X125,'2. Collected Data'!X225)&lt;=1,"",AVERAGE('2. Collected Data'!X25,'2. Collected Data'!X125,'2. Collected Data'!X225))</f>
        <v/>
      </c>
      <c r="Y25" s="130">
        <f>IF(COUNT('2. Collected Data'!Y25,'2. Collected Data'!Y125,'2. Collected Data'!Y225)&lt;=1,"",AVERAGE('2. Collected Data'!Y25,'2. Collected Data'!Y125,'2. Collected Data'!Y225))</f>
        <v>512</v>
      </c>
      <c r="Z25" s="130">
        <f>IF(COUNT('2. Collected Data'!Z25,'2. Collected Data'!Z125,'2. Collected Data'!Z225)&lt;=1,"",AVERAGE('2. Collected Data'!Z25,'2. Collected Data'!Z125,'2. Collected Data'!Z225))</f>
        <v>2.5</v>
      </c>
      <c r="AA25" s="186">
        <f>IF(COUNT('2. Collected Data'!AA25,'2. Collected Data'!AA125,'2. Collected Data'!AA225)&lt;=1,"",AVERAGE('2. Collected Data'!AA25,'2. Collected Data'!AA125,'2. Collected Data'!AA225))</f>
        <v>1</v>
      </c>
      <c r="AB25" s="186">
        <f>IF(COUNT('2. Collected Data'!AB25,'2. Collected Data'!AB125,'2. Collected Data'!AB225)&lt;=1,"",AVERAGE('2. Collected Data'!AB25,'2. Collected Data'!AB125,'2. Collected Data'!AB225))</f>
        <v>0</v>
      </c>
      <c r="AC25" s="186">
        <f>IF(COUNT('2. Collected Data'!AC25,'2. Collected Data'!AC125,'2. Collected Data'!AC225)&lt;=1,"",AVERAGE('2. Collected Data'!AC25,'2. Collected Data'!AC125,'2. Collected Data'!AC225))</f>
        <v>0</v>
      </c>
      <c r="AD25" s="130">
        <f>IF(COUNT('2. Collected Data'!AD25,'2. Collected Data'!AD125,'2. Collected Data'!AD225)&lt;=1,"",AVERAGE('2. Collected Data'!AD25,'2. Collected Data'!AD125,'2. Collected Data'!AD225))</f>
        <v>126.5</v>
      </c>
      <c r="AE25" s="130" t="str">
        <f>IF(COUNT('2. Collected Data'!AE25,'2. Collected Data'!AE125,'2. Collected Data'!AE225)&lt;=1,"",AVERAGE('2. Collected Data'!AE25,'2. Collected Data'!AE125,'2. Collected Data'!AE225))</f>
        <v/>
      </c>
      <c r="AF25" s="130">
        <f>IF(COUNT('2. Collected Data'!AF25,'2. Collected Data'!AF125,'2. Collected Data'!AF225)&lt;=1,"",AVERAGE('2. Collected Data'!AF25,'2. Collected Data'!AF125,'2. Collected Data'!AF225))</f>
        <v>147.5</v>
      </c>
      <c r="AG25" s="132" t="str">
        <f>IF(COUNT('2. Collected Data'!AG25,'2. Collected Data'!AG125,'2. Collected Data'!AG225)&lt;=1,"",AVERAGE('2. Collected Data'!AG25,'2. Collected Data'!AG125,'2. Collected Data'!AG225))</f>
        <v/>
      </c>
      <c r="AH25" s="133"/>
      <c r="AI25" s="134">
        <f>IF(COUNT('2. Collected Data'!AI25,'2. Collected Data'!AI125,'2. Collected Data'!AI225)&lt;=1,"",AVERAGE('2. Collected Data'!AI25,'2. Collected Data'!AI125,'2. Collected Data'!AI225))</f>
        <v>75256.5</v>
      </c>
      <c r="AJ25" s="130" t="str">
        <f>IF(COUNT('2. Collected Data'!AJ25,'2. Collected Data'!AJ125,'2. Collected Data'!AJ225)&lt;=1,"",AVERAGE('2. Collected Data'!AJ25,'2. Collected Data'!AJ125,'2. Collected Data'!AJ225))</f>
        <v/>
      </c>
      <c r="AK25" s="130" t="str">
        <f>IF(COUNT('2. Collected Data'!AK25,'2. Collected Data'!AK125,'2. Collected Data'!AK225)&lt;=1,"",AVERAGE('2. Collected Data'!AK25,'2. Collected Data'!AK125,'2. Collected Data'!AK225))</f>
        <v/>
      </c>
      <c r="AL25" s="130">
        <f>IF(COUNT('2. Collected Data'!AL25,'2. Collected Data'!AL125,'2. Collected Data'!AL225)&lt;=1,"",AVERAGE('2. Collected Data'!AL25,'2. Collected Data'!AL125,'2. Collected Data'!AL225))</f>
        <v>15217.5</v>
      </c>
      <c r="AM25" s="130">
        <f>IF(COUNT('2. Collected Data'!AM25,'2. Collected Data'!AM125,'2. Collected Data'!AM225)&lt;=1,"",AVERAGE('2. Collected Data'!AM25,'2. Collected Data'!AM125,'2. Collected Data'!AM225))</f>
        <v>66865</v>
      </c>
      <c r="AN25" s="135"/>
      <c r="AO25" s="130">
        <f>IF(COUNT('2. Collected Data'!AO25,'2. Collected Data'!AO125,'2. Collected Data'!AO225)&lt;=1,"",AVERAGE('2. Collected Data'!AO25,'2. Collected Data'!AO125,'2. Collected Data'!AO225))</f>
        <v>9007338</v>
      </c>
      <c r="AP25" s="130" t="str">
        <f>IF(COUNT('2. Collected Data'!AP25,'2. Collected Data'!AP125,'2. Collected Data'!AP225)&lt;=1,"",AVERAGE('2. Collected Data'!AP25,'2. Collected Data'!AP125,'2. Collected Data'!AP225))</f>
        <v/>
      </c>
      <c r="AQ25" s="130">
        <f>IF(COUNT('2. Collected Data'!AQ25,'2. Collected Data'!AQ125,'2. Collected Data'!AQ225)&lt;=1,"",AVERAGE('2. Collected Data'!AQ25,'2. Collected Data'!AQ125,'2. Collected Data'!AQ225))</f>
        <v>1141644</v>
      </c>
      <c r="AR25" s="130" t="str">
        <f>IF(COUNT('2. Collected Data'!AR25,'2. Collected Data'!AR125,'2. Collected Data'!AR225)&lt;=1,"",AVERAGE('2. Collected Data'!AR25,'2. Collected Data'!AR125,'2. Collected Data'!AR225))</f>
        <v/>
      </c>
      <c r="AS25" s="130" t="str">
        <f>IF(COUNT('2. Collected Data'!AS25,'2. Collected Data'!AS125,'2. Collected Data'!AS225)&lt;=1,"",AVERAGE('2. Collected Data'!AS25,'2. Collected Data'!AS125,'2. Collected Data'!AS225))</f>
        <v/>
      </c>
      <c r="AT25" s="130" t="str">
        <f>IF(COUNT('2. Collected Data'!AT25,'2. Collected Data'!AT125,'2. Collected Data'!AT225)&lt;=1,"",AVERAGE('2. Collected Data'!AT25,'2. Collected Data'!AT125,'2. Collected Data'!AT225))</f>
        <v/>
      </c>
      <c r="AU25" s="132" t="str">
        <f>IF(COUNT('2. Collected Data'!AU25,'2. Collected Data'!AU125,'2. Collected Data'!AU225)&lt;=1,"",AVERAGE('2. Collected Data'!AU25,'2. Collected Data'!AU125,'2. Collected Data'!AU225))</f>
        <v/>
      </c>
      <c r="AV25" s="133"/>
      <c r="AW25" s="186" t="str">
        <f>IF(COUNT('2. Collected Data'!AW25,'2. Collected Data'!AW125,'2. Collected Data'!AW225)&lt;=1,"",AVERAGE('2. Collected Data'!AW25,'2. Collected Data'!AW125,'2. Collected Data'!AW225))</f>
        <v/>
      </c>
      <c r="AX25" s="186" t="str">
        <f>IF(COUNT('2. Collected Data'!AX25,'2. Collected Data'!AX125,'2. Collected Data'!AX225)&lt;=1,"",AVERAGE('2. Collected Data'!AX25,'2. Collected Data'!AX125,'2. Collected Data'!AX225))</f>
        <v/>
      </c>
      <c r="AY25" s="136"/>
      <c r="AZ25" s="137"/>
      <c r="BA25" s="133"/>
      <c r="BB25" s="138">
        <f>IF(COUNT('2. Collected Data'!BB25,'2. Collected Data'!BB125,'2. Collected Data'!BB225)&lt;=1,"",AVERAGE('2. Collected Data'!BB25,'2. Collected Data'!BB125,'2. Collected Data'!BB225))</f>
        <v>62.5</v>
      </c>
      <c r="BC25" s="139" t="str">
        <f>IF(COUNT('2. Collected Data'!BC25,'2. Collected Data'!BC125,'2. Collected Data'!BC225)&lt;=1,"",AVERAGE('2. Collected Data'!BC25,'2. Collected Data'!BC125,'2. Collected Data'!BC225))</f>
        <v/>
      </c>
      <c r="BD25" s="139" t="str">
        <f>IF(COUNT('2. Collected Data'!BD25,'2. Collected Data'!BD125,'2. Collected Data'!BD225)&lt;=1,"",AVERAGE('2. Collected Data'!BD25,'2. Collected Data'!BD125,'2. Collected Data'!BD225))</f>
        <v/>
      </c>
      <c r="BE25" s="139" t="str">
        <f>IF(COUNT('2. Collected Data'!BE25,'2. Collected Data'!BE125,'2. Collected Data'!BE225)&lt;=1,"",AVERAGE('2. Collected Data'!BE25,'2. Collected Data'!BE125,'2. Collected Data'!BE225))</f>
        <v/>
      </c>
      <c r="BF25" s="139" t="str">
        <f>IF(COUNT('2. Collected Data'!BF25,'2. Collected Data'!BF125,'2. Collected Data'!BF225)&lt;=1,"",AVERAGE('2. Collected Data'!BF25,'2. Collected Data'!BF125,'2. Collected Data'!BF225))</f>
        <v/>
      </c>
      <c r="BG25" s="136"/>
      <c r="BH25" s="138">
        <f>IF(COUNT('2. Collected Data'!BH25,'2. Collected Data'!BH125,'2. Collected Data'!BH225)&lt;=1,"",AVERAGE('2. Collected Data'!BH25,'2. Collected Data'!BH125,'2. Collected Data'!BH225))</f>
        <v>62.5</v>
      </c>
      <c r="BI25" s="130"/>
      <c r="BJ25" s="136"/>
    </row>
    <row r="26" spans="1:62" s="177" customFormat="1" ht="11.25" customHeight="1" x14ac:dyDescent="0.15">
      <c r="A26" s="89" t="s">
        <v>135</v>
      </c>
      <c r="B26" s="172"/>
      <c r="C26" s="350"/>
      <c r="D26" s="350"/>
      <c r="E26" s="350"/>
      <c r="F26" s="350"/>
      <c r="G26" s="45">
        <f>IF(COUNT('2. Collected Data'!G26,'2. Collected Data'!G126,'2. Collected Data'!G226)&lt;=1,"",AVERAGE('2. Collected Data'!G26,'2. Collected Data'!G126,'2. Collected Data'!G226))</f>
        <v>43353.333333333336</v>
      </c>
      <c r="H26" s="47">
        <f>IF(COUNT('2. Collected Data'!H26,'2. Collected Data'!H126,'2. Collected Data'!H226)&lt;=1,"",AVERAGE('2. Collected Data'!H26,'2. Collected Data'!H126,'2. Collected Data'!H226))</f>
        <v>15857.666666666666</v>
      </c>
      <c r="I26" s="47">
        <f>IF(COUNT('2. Collected Data'!I26,'2. Collected Data'!I126,'2. Collected Data'!I226)&lt;=1,"",AVERAGE('2. Collected Data'!I26,'2. Collected Data'!I126,'2. Collected Data'!I226))</f>
        <v>1818.6666666666667</v>
      </c>
      <c r="J26" s="47">
        <f>IF(COUNT('2. Collected Data'!J26,'2. Collected Data'!J126,'2. Collected Data'!J226)&lt;=1,"",AVERAGE('2. Collected Data'!J26,'2. Collected Data'!J126,'2. Collected Data'!J226))</f>
        <v>92.333333333333329</v>
      </c>
      <c r="K26" s="47">
        <f>IF(COUNT('2. Collected Data'!K26,'2. Collected Data'!K126,'2. Collected Data'!K226)&lt;=1,"",AVERAGE('2. Collected Data'!K26,'2. Collected Data'!K126,'2. Collected Data'!K226))</f>
        <v>6.666666666666667</v>
      </c>
      <c r="L26" s="47">
        <f>IF(COUNT('2. Collected Data'!L26,'2. Collected Data'!L126,'2. Collected Data'!L226)&lt;=1,"",AVERAGE('2. Collected Data'!L26,'2. Collected Data'!L126,'2. Collected Data'!L226))</f>
        <v>0</v>
      </c>
      <c r="M26" s="47">
        <f>IF(COUNT('2. Collected Data'!M26,'2. Collected Data'!M126,'2. Collected Data'!M226)&lt;=1,"",AVERAGE('2. Collected Data'!M26,'2. Collected Data'!M126,'2. Collected Data'!M226))</f>
        <v>436</v>
      </c>
      <c r="N26" s="47">
        <f>IF(COUNT('2. Collected Data'!N26,'2. Collected Data'!N126,'2. Collected Data'!N226)&lt;=1,"",AVERAGE('2. Collected Data'!N26,'2. Collected Data'!N126,'2. Collected Data'!N226))</f>
        <v>113.66666666666667</v>
      </c>
      <c r="O26" s="47">
        <f>IF(COUNT('2. Collected Data'!O26,'2. Collected Data'!O126,'2. Collected Data'!O226)&lt;=1,"",AVERAGE('2. Collected Data'!O26,'2. Collected Data'!O126,'2. Collected Data'!O226))</f>
        <v>761.33333333333337</v>
      </c>
      <c r="P26" s="47">
        <f>IF(COUNT('2. Collected Data'!P26,'2. Collected Data'!P126,'2. Collected Data'!P226)&lt;=1,"",AVERAGE('2. Collected Data'!P26,'2. Collected Data'!P126,'2. Collected Data'!P226))</f>
        <v>2.6666666666666665</v>
      </c>
      <c r="Q26" s="47">
        <f>IF(COUNT('2. Collected Data'!Q26,'2. Collected Data'!Q126,'2. Collected Data'!Q226)&lt;=1,"",AVERAGE('2. Collected Data'!Q26,'2. Collected Data'!Q126,'2. Collected Data'!Q226))</f>
        <v>0</v>
      </c>
      <c r="R26" s="47">
        <f>IF(COUNT('2. Collected Data'!R26,'2. Collected Data'!R126,'2. Collected Data'!R226)&lt;=1,"",AVERAGE('2. Collected Data'!R26,'2. Collected Data'!R126,'2. Collected Data'!R226))</f>
        <v>0</v>
      </c>
      <c r="S26" s="47">
        <f>IF(COUNT('2. Collected Data'!S26,'2. Collected Data'!S126,'2. Collected Data'!S226)&lt;=1,"",AVERAGE('2. Collected Data'!S26,'2. Collected Data'!S126,'2. Collected Data'!S226))</f>
        <v>0</v>
      </c>
      <c r="T26" s="47">
        <f>IF(COUNT('2. Collected Data'!T26,'2. Collected Data'!T126,'2. Collected Data'!T226)&lt;=1,"",AVERAGE('2. Collected Data'!T26,'2. Collected Data'!T126,'2. Collected Data'!T226))</f>
        <v>0</v>
      </c>
      <c r="U26" s="47">
        <f>IF(COUNT('2. Collected Data'!U26,'2. Collected Data'!U126,'2. Collected Data'!U226)&lt;=1,"",AVERAGE('2. Collected Data'!U26,'2. Collected Data'!U126,'2. Collected Data'!U226))</f>
        <v>0</v>
      </c>
      <c r="V26" s="47">
        <f>IF(COUNT('2. Collected Data'!V26,'2. Collected Data'!V126,'2. Collected Data'!V226)&lt;=1,"",AVERAGE('2. Collected Data'!V26,'2. Collected Data'!V126,'2. Collected Data'!V226))</f>
        <v>0</v>
      </c>
      <c r="W26" s="47">
        <f>IF(COUNT('2. Collected Data'!W26,'2. Collected Data'!W126,'2. Collected Data'!W226)&lt;=1,"",AVERAGE('2. Collected Data'!W26,'2. Collected Data'!W126,'2. Collected Data'!W226))</f>
        <v>0</v>
      </c>
      <c r="X26" s="47">
        <f>IF(COUNT('2. Collected Data'!X26,'2. Collected Data'!X126,'2. Collected Data'!X226)&lt;=1,"",AVERAGE('2. Collected Data'!X26,'2. Collected Data'!X126,'2. Collected Data'!X226))</f>
        <v>0</v>
      </c>
      <c r="Y26" s="47">
        <f>IF(COUNT('2. Collected Data'!Y26,'2. Collected Data'!Y126,'2. Collected Data'!Y226)&lt;=1,"",AVERAGE('2. Collected Data'!Y26,'2. Collected Data'!Y126,'2. Collected Data'!Y226))</f>
        <v>1607</v>
      </c>
      <c r="Z26" s="47">
        <f>IF(COUNT('2. Collected Data'!Z26,'2. Collected Data'!Z126,'2. Collected Data'!Z226)&lt;=1,"",AVERAGE('2. Collected Data'!Z26,'2. Collected Data'!Z126,'2. Collected Data'!Z226))</f>
        <v>2148.3333333333335</v>
      </c>
      <c r="AA26" s="185">
        <f>IF(COUNT('2. Collected Data'!AA26,'2. Collected Data'!AA126,'2. Collected Data'!AA226)&lt;=1,"",AVERAGE('2. Collected Data'!AA26,'2. Collected Data'!AA126,'2. Collected Data'!AA226))</f>
        <v>0.91333333333333344</v>
      </c>
      <c r="AB26" s="185">
        <f>IF(COUNT('2. Collected Data'!AB26,'2. Collected Data'!AB126,'2. Collected Data'!AB226)&lt;=1,"",AVERAGE('2. Collected Data'!AB26,'2. Collected Data'!AB126,'2. Collected Data'!AB226))</f>
        <v>0</v>
      </c>
      <c r="AC26" s="185">
        <f>IF(COUNT('2. Collected Data'!AC26,'2. Collected Data'!AC126,'2. Collected Data'!AC226)&lt;=1,"",AVERAGE('2. Collected Data'!AC26,'2. Collected Data'!AC126,'2. Collected Data'!AC226))</f>
        <v>8.666666666666667E-2</v>
      </c>
      <c r="AD26" s="47">
        <f>IF(COUNT('2. Collected Data'!AD26,'2. Collected Data'!AD126,'2. Collected Data'!AD226)&lt;=1,"",AVERAGE('2. Collected Data'!AD26,'2. Collected Data'!AD126,'2. Collected Data'!AD226))</f>
        <v>189.33333333333334</v>
      </c>
      <c r="AE26" s="47">
        <f>IF(COUNT('2. Collected Data'!AE26,'2. Collected Data'!AE126,'2. Collected Data'!AE226)&lt;=1,"",AVERAGE('2. Collected Data'!AE26,'2. Collected Data'!AE126,'2. Collected Data'!AE226))</f>
        <v>481802.66666666669</v>
      </c>
      <c r="AF26" s="47">
        <f>IF(COUNT('2. Collected Data'!AF26,'2. Collected Data'!AF126,'2. Collected Data'!AF226)&lt;=1,"",AVERAGE('2. Collected Data'!AF26,'2. Collected Data'!AF126,'2. Collected Data'!AF226))</f>
        <v>236.66666666666666</v>
      </c>
      <c r="AG26" s="85">
        <f>IF(COUNT('2. Collected Data'!AG26,'2. Collected Data'!AG126,'2. Collected Data'!AG226)&lt;=1,"",AVERAGE('2. Collected Data'!AG26,'2. Collected Data'!AG126,'2. Collected Data'!AG226))</f>
        <v>480000</v>
      </c>
      <c r="AH26" s="88"/>
      <c r="AI26" s="121">
        <f>IF(COUNT('2. Collected Data'!AI26,'2. Collected Data'!AI126,'2. Collected Data'!AI226)&lt;=1,"",AVERAGE('2. Collected Data'!AI26,'2. Collected Data'!AI126,'2. Collected Data'!AI226))</f>
        <v>360833.33333333331</v>
      </c>
      <c r="AJ26" s="47">
        <f>IF(COUNT('2. Collected Data'!AJ26,'2. Collected Data'!AJ126,'2. Collected Data'!AJ226)&lt;=1,"",AVERAGE('2. Collected Data'!AJ26,'2. Collected Data'!AJ126,'2. Collected Data'!AJ226))</f>
        <v>43226.666666666664</v>
      </c>
      <c r="AK26" s="47">
        <f>IF(COUNT('2. Collected Data'!AK26,'2. Collected Data'!AK126,'2. Collected Data'!AK226)&lt;=1,"",AVERAGE('2. Collected Data'!AK26,'2. Collected Data'!AK126,'2. Collected Data'!AK226))</f>
        <v>0</v>
      </c>
      <c r="AL26" s="47">
        <f>IF(COUNT('2. Collected Data'!AL26,'2. Collected Data'!AL126,'2. Collected Data'!AL226)&lt;=1,"",AVERAGE('2. Collected Data'!AL26,'2. Collected Data'!AL126,'2. Collected Data'!AL226))</f>
        <v>834.33333333333337</v>
      </c>
      <c r="AM26" s="47">
        <f>IF(COUNT('2. Collected Data'!AM26,'2. Collected Data'!AM126,'2. Collected Data'!AM226)&lt;=1,"",AVERAGE('2. Collected Data'!AM26,'2. Collected Data'!AM126,'2. Collected Data'!AM226))</f>
        <v>0</v>
      </c>
      <c r="AN26" s="122"/>
      <c r="AO26" s="47">
        <f>IF(COUNT('2. Collected Data'!AO26,'2. Collected Data'!AO126,'2. Collected Data'!AO226)&lt;=1,"",AVERAGE('2. Collected Data'!AO26,'2. Collected Data'!AO126,'2. Collected Data'!AO226))</f>
        <v>1226505.3333333333</v>
      </c>
      <c r="AP26" s="47">
        <f>IF(COUNT('2. Collected Data'!AP26,'2. Collected Data'!AP126,'2. Collected Data'!AP226)&lt;=1,"",AVERAGE('2. Collected Data'!AP26,'2. Collected Data'!AP126,'2. Collected Data'!AP226))</f>
        <v>488.33333333333331</v>
      </c>
      <c r="AQ26" s="47">
        <f>IF(COUNT('2. Collected Data'!AQ26,'2. Collected Data'!AQ126,'2. Collected Data'!AQ226)&lt;=1,"",AVERAGE('2. Collected Data'!AQ26,'2. Collected Data'!AQ126,'2. Collected Data'!AQ226))</f>
        <v>0</v>
      </c>
      <c r="AR26" s="47">
        <f>IF(COUNT('2. Collected Data'!AR26,'2. Collected Data'!AR126,'2. Collected Data'!AR226)&lt;=1,"",AVERAGE('2. Collected Data'!AR26,'2. Collected Data'!AR126,'2. Collected Data'!AR226))</f>
        <v>0</v>
      </c>
      <c r="AS26" s="47">
        <f>IF(COUNT('2. Collected Data'!AS26,'2. Collected Data'!AS126,'2. Collected Data'!AS226)&lt;=1,"",AVERAGE('2. Collected Data'!AS26,'2. Collected Data'!AS126,'2. Collected Data'!AS226))</f>
        <v>740418</v>
      </c>
      <c r="AT26" s="47">
        <f>IF(COUNT('2. Collected Data'!AT26,'2. Collected Data'!AT126,'2. Collected Data'!AT226)&lt;=1,"",AVERAGE('2. Collected Data'!AT26,'2. Collected Data'!AT126,'2. Collected Data'!AT226))</f>
        <v>0</v>
      </c>
      <c r="AU26" s="85">
        <f>IF(COUNT('2. Collected Data'!AU26,'2. Collected Data'!AU126,'2. Collected Data'!AU226)&lt;=1,"",AVERAGE('2. Collected Data'!AU26,'2. Collected Data'!AU126,'2. Collected Data'!AU226))</f>
        <v>0</v>
      </c>
      <c r="AV26" s="88"/>
      <c r="AW26" s="185">
        <f>IF(COUNT('2. Collected Data'!AW26,'2. Collected Data'!AW126,'2. Collected Data'!AW226)&lt;=1,"",AVERAGE('2. Collected Data'!AW26,'2. Collected Data'!AW126,'2. Collected Data'!AW226))</f>
        <v>0.29333333333333339</v>
      </c>
      <c r="AX26" s="185">
        <f>IF(COUNT('2. Collected Data'!AX26,'2. Collected Data'!AX126,'2. Collected Data'!AX226)&lt;=1,"",AVERAGE('2. Collected Data'!AX26,'2. Collected Data'!AX126,'2. Collected Data'!AX226))</f>
        <v>0.70666666666666667</v>
      </c>
      <c r="AY26" s="50"/>
      <c r="AZ26" s="91"/>
      <c r="BA26" s="88"/>
      <c r="BB26" s="78">
        <f>IF(COUNT('2. Collected Data'!BB26,'2. Collected Data'!BB126,'2. Collected Data'!BB226)&lt;=1,"",AVERAGE('2. Collected Data'!BB26,'2. Collected Data'!BB126,'2. Collected Data'!BB226))</f>
        <v>65.666666666666671</v>
      </c>
      <c r="BC26" s="75">
        <f>IF(COUNT('2. Collected Data'!BC26,'2. Collected Data'!BC126,'2. Collected Data'!BC226)&lt;=1,"",AVERAGE('2. Collected Data'!BC26,'2. Collected Data'!BC126,'2. Collected Data'!BC226))</f>
        <v>22785359.333333332</v>
      </c>
      <c r="BD26" s="75">
        <f>IF(COUNT('2. Collected Data'!BD26,'2. Collected Data'!BD126,'2. Collected Data'!BD226)&lt;=1,"",AVERAGE('2. Collected Data'!BD26,'2. Collected Data'!BD126,'2. Collected Data'!BD226))</f>
        <v>19751603</v>
      </c>
      <c r="BE26" s="75">
        <f>IF(COUNT('2. Collected Data'!BE26,'2. Collected Data'!BE126,'2. Collected Data'!BE226)&lt;=1,"",AVERAGE('2. Collected Data'!BE26,'2. Collected Data'!BE126,'2. Collected Data'!BE226))</f>
        <v>21576914.666666668</v>
      </c>
      <c r="BF26" s="75">
        <f>IF(COUNT('2. Collected Data'!BF26,'2. Collected Data'!BF126,'2. Collected Data'!BF226)&lt;=1,"",AVERAGE('2. Collected Data'!BF26,'2. Collected Data'!BF126,'2. Collected Data'!BF226))</f>
        <v>64113877</v>
      </c>
      <c r="BG26" s="50"/>
      <c r="BH26" s="78">
        <f>IF(COUNT('2. Collected Data'!BH26,'2. Collected Data'!BH126,'2. Collected Data'!BH226)&lt;=1,"",AVERAGE('2. Collected Data'!BH26,'2. Collected Data'!BH126,'2. Collected Data'!BH226))</f>
        <v>59.666666666666664</v>
      </c>
      <c r="BI26" s="130"/>
      <c r="BJ26" s="50"/>
    </row>
    <row r="27" spans="1:62" s="51" customFormat="1" ht="11.25" customHeight="1" x14ac:dyDescent="0.15">
      <c r="A27" s="89" t="s">
        <v>155</v>
      </c>
      <c r="B27" s="172"/>
      <c r="C27" s="350"/>
      <c r="D27" s="350"/>
      <c r="E27" s="350"/>
      <c r="F27" s="350"/>
      <c r="G27" s="45">
        <f>IF(COUNT('2. Collected Data'!G27,'2. Collected Data'!G127,'2. Collected Data'!G227)&lt;=1,"",AVERAGE('2. Collected Data'!G27,'2. Collected Data'!G127,'2. Collected Data'!G227))</f>
        <v>27855</v>
      </c>
      <c r="H27" s="47">
        <f>IF(COUNT('2. Collected Data'!H27,'2. Collected Data'!H127,'2. Collected Data'!H227)&lt;=1,"",AVERAGE('2. Collected Data'!H27,'2. Collected Data'!H127,'2. Collected Data'!H227))</f>
        <v>11350.5</v>
      </c>
      <c r="I27" s="47">
        <f>IF(COUNT('2. Collected Data'!I27,'2. Collected Data'!I127,'2. Collected Data'!I227)&lt;=1,"",AVERAGE('2. Collected Data'!I27,'2. Collected Data'!I127,'2. Collected Data'!I227))</f>
        <v>1090</v>
      </c>
      <c r="J27" s="47" t="str">
        <f>IF(COUNT('2. Collected Data'!J27,'2. Collected Data'!J127,'2. Collected Data'!J227)&lt;=1,"",AVERAGE('2. Collected Data'!J27,'2. Collected Data'!J127,'2. Collected Data'!J227))</f>
        <v/>
      </c>
      <c r="K27" s="47" t="str">
        <f>IF(COUNT('2. Collected Data'!K27,'2. Collected Data'!K127,'2. Collected Data'!K227)&lt;=1,"",AVERAGE('2. Collected Data'!K27,'2. Collected Data'!K127,'2. Collected Data'!K227))</f>
        <v/>
      </c>
      <c r="L27" s="47" t="str">
        <f>IF(COUNT('2. Collected Data'!L27,'2. Collected Data'!L127,'2. Collected Data'!L227)&lt;=1,"",AVERAGE('2. Collected Data'!L27,'2. Collected Data'!L127,'2. Collected Data'!L227))</f>
        <v/>
      </c>
      <c r="M27" s="47" t="str">
        <f>IF(COUNT('2. Collected Data'!M27,'2. Collected Data'!M127,'2. Collected Data'!M227)&lt;=1,"",AVERAGE('2. Collected Data'!M27,'2. Collected Data'!M127,'2. Collected Data'!M227))</f>
        <v/>
      </c>
      <c r="N27" s="47" t="str">
        <f>IF(COUNT('2. Collected Data'!N27,'2. Collected Data'!N127,'2. Collected Data'!N227)&lt;=1,"",AVERAGE('2. Collected Data'!N27,'2. Collected Data'!N127,'2. Collected Data'!N227))</f>
        <v/>
      </c>
      <c r="O27" s="47" t="str">
        <f>IF(COUNT('2. Collected Data'!O27,'2. Collected Data'!O127,'2. Collected Data'!O227)&lt;=1,"",AVERAGE('2. Collected Data'!O27,'2. Collected Data'!O127,'2. Collected Data'!O227))</f>
        <v/>
      </c>
      <c r="P27" s="47" t="str">
        <f>IF(COUNT('2. Collected Data'!P27,'2. Collected Data'!P127,'2. Collected Data'!P227)&lt;=1,"",AVERAGE('2. Collected Data'!P27,'2. Collected Data'!P127,'2. Collected Data'!P227))</f>
        <v/>
      </c>
      <c r="Q27" s="47" t="str">
        <f>IF(COUNT('2. Collected Data'!Q27,'2. Collected Data'!Q127,'2. Collected Data'!Q227)&lt;=1,"",AVERAGE('2. Collected Data'!Q27,'2. Collected Data'!Q127,'2. Collected Data'!Q227))</f>
        <v/>
      </c>
      <c r="R27" s="47" t="str">
        <f>IF(COUNT('2. Collected Data'!R27,'2. Collected Data'!R127,'2. Collected Data'!R227)&lt;=1,"",AVERAGE('2. Collected Data'!R27,'2. Collected Data'!R127,'2. Collected Data'!R227))</f>
        <v/>
      </c>
      <c r="S27" s="47" t="str">
        <f>IF(COUNT('2. Collected Data'!S27,'2. Collected Data'!S127,'2. Collected Data'!S227)&lt;=1,"",AVERAGE('2. Collected Data'!S27,'2. Collected Data'!S127,'2. Collected Data'!S227))</f>
        <v/>
      </c>
      <c r="T27" s="47" t="str">
        <f>IF(COUNT('2. Collected Data'!T27,'2. Collected Data'!T127,'2. Collected Data'!T227)&lt;=1,"",AVERAGE('2. Collected Data'!T27,'2. Collected Data'!T127,'2. Collected Data'!T227))</f>
        <v/>
      </c>
      <c r="U27" s="47" t="str">
        <f>IF(COUNT('2. Collected Data'!U27,'2. Collected Data'!U127,'2. Collected Data'!U227)&lt;=1,"",AVERAGE('2. Collected Data'!U27,'2. Collected Data'!U127,'2. Collected Data'!U227))</f>
        <v/>
      </c>
      <c r="V27" s="47" t="str">
        <f>IF(COUNT('2. Collected Data'!V27,'2. Collected Data'!V127,'2. Collected Data'!V227)&lt;=1,"",AVERAGE('2. Collected Data'!V27,'2. Collected Data'!V127,'2. Collected Data'!V227))</f>
        <v/>
      </c>
      <c r="W27" s="47" t="str">
        <f>IF(COUNT('2. Collected Data'!W27,'2. Collected Data'!W127,'2. Collected Data'!W227)&lt;=1,"",AVERAGE('2. Collected Data'!W27,'2. Collected Data'!W127,'2. Collected Data'!W227))</f>
        <v/>
      </c>
      <c r="X27" s="47" t="str">
        <f>IF(COUNT('2. Collected Data'!X27,'2. Collected Data'!X127,'2. Collected Data'!X227)&lt;=1,"",AVERAGE('2. Collected Data'!X27,'2. Collected Data'!X127,'2. Collected Data'!X227))</f>
        <v/>
      </c>
      <c r="Y27" s="47">
        <f>IF(COUNT('2. Collected Data'!Y27,'2. Collected Data'!Y127,'2. Collected Data'!Y227)&lt;=1,"",AVERAGE('2. Collected Data'!Y27,'2. Collected Data'!Y127,'2. Collected Data'!Y227))</f>
        <v>1449</v>
      </c>
      <c r="Z27" s="47">
        <f>IF(COUNT('2. Collected Data'!Z27,'2. Collected Data'!Z127,'2. Collected Data'!Z227)&lt;=1,"",AVERAGE('2. Collected Data'!Z27,'2. Collected Data'!Z127,'2. Collected Data'!Z227))</f>
        <v>145</v>
      </c>
      <c r="AA27" s="185">
        <f>IF(COUNT('2. Collected Data'!AA27,'2. Collected Data'!AA127,'2. Collected Data'!AA227)&lt;=1,"",AVERAGE('2. Collected Data'!AA27,'2. Collected Data'!AA127,'2. Collected Data'!AA227))</f>
        <v>1</v>
      </c>
      <c r="AB27" s="185">
        <f>IF(COUNT('2. Collected Data'!AB27,'2. Collected Data'!AB127,'2. Collected Data'!AB227)&lt;=1,"",AVERAGE('2. Collected Data'!AB27,'2. Collected Data'!AB127,'2. Collected Data'!AB227))</f>
        <v>0</v>
      </c>
      <c r="AC27" s="185">
        <f>IF(COUNT('2. Collected Data'!AC27,'2. Collected Data'!AC127,'2. Collected Data'!AC227)&lt;=1,"",AVERAGE('2. Collected Data'!AC27,'2. Collected Data'!AC127,'2. Collected Data'!AC227))</f>
        <v>0</v>
      </c>
      <c r="AD27" s="47">
        <f>IF(COUNT('2. Collected Data'!AD27,'2. Collected Data'!AD127,'2. Collected Data'!AD227)&lt;=1,"",AVERAGE('2. Collected Data'!AD27,'2. Collected Data'!AD127,'2. Collected Data'!AD227))</f>
        <v>119</v>
      </c>
      <c r="AE27" s="47">
        <f>IF(COUNT('2. Collected Data'!AE27,'2. Collected Data'!AE127,'2. Collected Data'!AE227)&lt;=1,"",AVERAGE('2. Collected Data'!AE27,'2. Collected Data'!AE127,'2. Collected Data'!AE227))</f>
        <v>371802</v>
      </c>
      <c r="AF27" s="47">
        <f>IF(COUNT('2. Collected Data'!AF27,'2. Collected Data'!AF127,'2. Collected Data'!AF227)&lt;=1,"",AVERAGE('2. Collected Data'!AF27,'2. Collected Data'!AF127,'2. Collected Data'!AF227))</f>
        <v>96</v>
      </c>
      <c r="AG27" s="85">
        <f>IF(COUNT('2. Collected Data'!AG27,'2. Collected Data'!AG127,'2. Collected Data'!AG227)&lt;=1,"",AVERAGE('2. Collected Data'!AG27,'2. Collected Data'!AG127,'2. Collected Data'!AG227))</f>
        <v>1204578</v>
      </c>
      <c r="AH27" s="88"/>
      <c r="AI27" s="121">
        <f>IF(COUNT('2. Collected Data'!AI27,'2. Collected Data'!AI127,'2. Collected Data'!AI227)&lt;=1,"",AVERAGE('2. Collected Data'!AI27,'2. Collected Data'!AI127,'2. Collected Data'!AI227))</f>
        <v>232027</v>
      </c>
      <c r="AJ27" s="47" t="str">
        <f>IF(COUNT('2. Collected Data'!AJ27,'2. Collected Data'!AJ127,'2. Collected Data'!AJ227)&lt;=1,"",AVERAGE('2. Collected Data'!AJ27,'2. Collected Data'!AJ127,'2. Collected Data'!AJ227))</f>
        <v/>
      </c>
      <c r="AK27" s="47" t="str">
        <f>IF(COUNT('2. Collected Data'!AK27,'2. Collected Data'!AK127,'2. Collected Data'!AK227)&lt;=1,"",AVERAGE('2. Collected Data'!AK27,'2. Collected Data'!AK127,'2. Collected Data'!AK227))</f>
        <v/>
      </c>
      <c r="AL27" s="47" t="str">
        <f>IF(COUNT('2. Collected Data'!AL27,'2. Collected Data'!AL127,'2. Collected Data'!AL227)&lt;=1,"",AVERAGE('2. Collected Data'!AL27,'2. Collected Data'!AL127,'2. Collected Data'!AL227))</f>
        <v/>
      </c>
      <c r="AM27" s="47" t="str">
        <f>IF(COUNT('2. Collected Data'!AM27,'2. Collected Data'!AM127,'2. Collected Data'!AM227)&lt;=1,"",AVERAGE('2. Collected Data'!AM27,'2. Collected Data'!AM127,'2. Collected Data'!AM227))</f>
        <v/>
      </c>
      <c r="AN27" s="122"/>
      <c r="AO27" s="47">
        <f>IF(COUNT('2. Collected Data'!AO27,'2. Collected Data'!AO127,'2. Collected Data'!AO227)&lt;=1,"",AVERAGE('2. Collected Data'!AO27,'2. Collected Data'!AO127,'2. Collected Data'!AO227))</f>
        <v>4647236</v>
      </c>
      <c r="AP27" s="47" t="str">
        <f>IF(COUNT('2. Collected Data'!AP27,'2. Collected Data'!AP127,'2. Collected Data'!AP227)&lt;=1,"",AVERAGE('2. Collected Data'!AP27,'2. Collected Data'!AP127,'2. Collected Data'!AP227))</f>
        <v/>
      </c>
      <c r="AQ27" s="47" t="str">
        <f>IF(COUNT('2. Collected Data'!AQ27,'2. Collected Data'!AQ127,'2. Collected Data'!AQ227)&lt;=1,"",AVERAGE('2. Collected Data'!AQ27,'2. Collected Data'!AQ127,'2. Collected Data'!AQ227))</f>
        <v/>
      </c>
      <c r="AR27" s="47" t="str">
        <f>IF(COUNT('2. Collected Data'!AR27,'2. Collected Data'!AR127,'2. Collected Data'!AR227)&lt;=1,"",AVERAGE('2. Collected Data'!AR27,'2. Collected Data'!AR127,'2. Collected Data'!AR227))</f>
        <v/>
      </c>
      <c r="AS27" s="47" t="str">
        <f>IF(COUNT('2. Collected Data'!AS27,'2. Collected Data'!AS127,'2. Collected Data'!AS227)&lt;=1,"",AVERAGE('2. Collected Data'!AS27,'2. Collected Data'!AS127,'2. Collected Data'!AS227))</f>
        <v/>
      </c>
      <c r="AT27" s="47" t="str">
        <f>IF(COUNT('2. Collected Data'!AT27,'2. Collected Data'!AT127,'2. Collected Data'!AT227)&lt;=1,"",AVERAGE('2. Collected Data'!AT27,'2. Collected Data'!AT127,'2. Collected Data'!AT227))</f>
        <v/>
      </c>
      <c r="AU27" s="85">
        <f>IF(COUNT('2. Collected Data'!AU27,'2. Collected Data'!AU127,'2. Collected Data'!AU227)&lt;=1,"",AVERAGE('2. Collected Data'!AU27,'2. Collected Data'!AU127,'2. Collected Data'!AU227))</f>
        <v>400771</v>
      </c>
      <c r="AV27" s="88"/>
      <c r="AW27" s="185">
        <f>IF(COUNT('2. Collected Data'!AW27,'2. Collected Data'!AW127,'2. Collected Data'!AW227)&lt;=1,"",AVERAGE('2. Collected Data'!AW27,'2. Collected Data'!AW127,'2. Collected Data'!AW227))</f>
        <v>1</v>
      </c>
      <c r="AX27" s="185">
        <f>IF(COUNT('2. Collected Data'!AX27,'2. Collected Data'!AX127,'2. Collected Data'!AX227)&lt;=1,"",AVERAGE('2. Collected Data'!AX27,'2. Collected Data'!AX127,'2. Collected Data'!AX227))</f>
        <v>0</v>
      </c>
      <c r="AY27" s="50"/>
      <c r="AZ27" s="91"/>
      <c r="BA27" s="88"/>
      <c r="BB27" s="78">
        <f>IF(COUNT('2. Collected Data'!BB27,'2. Collected Data'!BB127,'2. Collected Data'!BB227)&lt;=1,"",AVERAGE('2. Collected Data'!BB27,'2. Collected Data'!BB127,'2. Collected Data'!BB227))</f>
        <v>78</v>
      </c>
      <c r="BC27" s="75" t="str">
        <f>IF(COUNT('2. Collected Data'!BC27,'2. Collected Data'!BC127,'2. Collected Data'!BC227)&lt;=1,"",AVERAGE('2. Collected Data'!BC27,'2. Collected Data'!BC127,'2. Collected Data'!BC227))</f>
        <v/>
      </c>
      <c r="BD27" s="75" t="str">
        <f>IF(COUNT('2. Collected Data'!BD27,'2. Collected Data'!BD127,'2. Collected Data'!BD227)&lt;=1,"",AVERAGE('2. Collected Data'!BD27,'2. Collected Data'!BD127,'2. Collected Data'!BD227))</f>
        <v/>
      </c>
      <c r="BE27" s="75" t="str">
        <f>IF(COUNT('2. Collected Data'!BE27,'2. Collected Data'!BE127,'2. Collected Data'!BE227)&lt;=1,"",AVERAGE('2. Collected Data'!BE27,'2. Collected Data'!BE127,'2. Collected Data'!BE227))</f>
        <v/>
      </c>
      <c r="BF27" s="75">
        <f>IF(COUNT('2. Collected Data'!BF27,'2. Collected Data'!BF127,'2. Collected Data'!BF227)&lt;=1,"",AVERAGE('2. Collected Data'!BF27,'2. Collected Data'!BF127,'2. Collected Data'!BF227))</f>
        <v>31829492.695</v>
      </c>
      <c r="BG27" s="50"/>
      <c r="BH27" s="78">
        <f>IF(COUNT('2. Collected Data'!BH27,'2. Collected Data'!BH127,'2. Collected Data'!BH227)&lt;=1,"",AVERAGE('2. Collected Data'!BH27,'2. Collected Data'!BH127,'2. Collected Data'!BH227))</f>
        <v>74.509999999999991</v>
      </c>
      <c r="BI27" s="130"/>
      <c r="BJ27" s="50"/>
    </row>
    <row r="28" spans="1:62" s="178" customFormat="1" ht="11.25" customHeight="1" x14ac:dyDescent="0.15">
      <c r="A28" s="89" t="s">
        <v>136</v>
      </c>
      <c r="B28" s="172"/>
      <c r="C28" s="350"/>
      <c r="D28" s="350"/>
      <c r="E28" s="350"/>
      <c r="F28" s="350"/>
      <c r="G28" s="45">
        <f>IF(COUNT('2. Collected Data'!G28,'2. Collected Data'!G128,'2. Collected Data'!G228)&lt;=1,"",AVERAGE('2. Collected Data'!G28,'2. Collected Data'!G128,'2. Collected Data'!G228))</f>
        <v>19279</v>
      </c>
      <c r="H28" s="130">
        <f>IF(COUNT('2. Collected Data'!H28,'2. Collected Data'!H128,'2. Collected Data'!H228)&lt;=1,"",AVERAGE('2. Collected Data'!H28,'2. Collected Data'!H128,'2. Collected Data'!H228))</f>
        <v>14349.666666666666</v>
      </c>
      <c r="I28" s="130">
        <f>IF(COUNT('2. Collected Data'!I28,'2. Collected Data'!I128,'2. Collected Data'!I228)&lt;=1,"",AVERAGE('2. Collected Data'!I28,'2. Collected Data'!I128,'2. Collected Data'!I228))</f>
        <v>895.33333333333337</v>
      </c>
      <c r="J28" s="130">
        <f>IF(COUNT('2. Collected Data'!J28,'2. Collected Data'!J128,'2. Collected Data'!J228)&lt;=1,"",AVERAGE('2. Collected Data'!J28,'2. Collected Data'!J128,'2. Collected Data'!J228))</f>
        <v>50.333333333333336</v>
      </c>
      <c r="K28" s="130">
        <f>IF(COUNT('2. Collected Data'!K28,'2. Collected Data'!K128,'2. Collected Data'!K228)&lt;=1,"",AVERAGE('2. Collected Data'!K28,'2. Collected Data'!K128,'2. Collected Data'!K228))</f>
        <v>37</v>
      </c>
      <c r="L28" s="130">
        <f>IF(COUNT('2. Collected Data'!L28,'2. Collected Data'!L128,'2. Collected Data'!L228)&lt;=1,"",AVERAGE('2. Collected Data'!L28,'2. Collected Data'!L128,'2. Collected Data'!L228))</f>
        <v>18.666666666666668</v>
      </c>
      <c r="M28" s="130">
        <f>IF(COUNT('2. Collected Data'!M28,'2. Collected Data'!M128,'2. Collected Data'!M228)&lt;=1,"",AVERAGE('2. Collected Data'!M28,'2. Collected Data'!M128,'2. Collected Data'!M228))</f>
        <v>895.33333333333337</v>
      </c>
      <c r="N28" s="130">
        <f>IF(COUNT('2. Collected Data'!N28,'2. Collected Data'!N128,'2. Collected Data'!N228)&lt;=1,"",AVERAGE('2. Collected Data'!N28,'2. Collected Data'!N128,'2. Collected Data'!N228))</f>
        <v>895.33333333333337</v>
      </c>
      <c r="O28" s="130">
        <f>IF(COUNT('2. Collected Data'!O28,'2. Collected Data'!O128,'2. Collected Data'!O228)&lt;=1,"",AVERAGE('2. Collected Data'!O28,'2. Collected Data'!O128,'2. Collected Data'!O228))</f>
        <v>895.33333333333337</v>
      </c>
      <c r="P28" s="130">
        <f>IF(COUNT('2. Collected Data'!P28,'2. Collected Data'!P128,'2. Collected Data'!P228)&lt;=1,"",AVERAGE('2. Collected Data'!P28,'2. Collected Data'!P128,'2. Collected Data'!P228))</f>
        <v>297.33333333333331</v>
      </c>
      <c r="Q28" s="130">
        <f>IF(COUNT('2. Collected Data'!Q28,'2. Collected Data'!Q128,'2. Collected Data'!Q228)&lt;=1,"",AVERAGE('2. Collected Data'!Q28,'2. Collected Data'!Q128,'2. Collected Data'!Q228))</f>
        <v>0</v>
      </c>
      <c r="R28" s="130">
        <f>IF(COUNT('2. Collected Data'!R28,'2. Collected Data'!R128,'2. Collected Data'!R228)&lt;=1,"",AVERAGE('2. Collected Data'!R28,'2. Collected Data'!R128,'2. Collected Data'!R228))</f>
        <v>0</v>
      </c>
      <c r="S28" s="130">
        <f>IF(COUNT('2. Collected Data'!S28,'2. Collected Data'!S128,'2. Collected Data'!S228)&lt;=1,"",AVERAGE('2. Collected Data'!S28,'2. Collected Data'!S128,'2. Collected Data'!S228))</f>
        <v>0</v>
      </c>
      <c r="T28" s="130">
        <f>IF(COUNT('2. Collected Data'!T28,'2. Collected Data'!T128,'2. Collected Data'!T228)&lt;=1,"",AVERAGE('2. Collected Data'!T28,'2. Collected Data'!T128,'2. Collected Data'!T228))</f>
        <v>0</v>
      </c>
      <c r="U28" s="130">
        <f>IF(COUNT('2. Collected Data'!U28,'2. Collected Data'!U128,'2. Collected Data'!U228)&lt;=1,"",AVERAGE('2. Collected Data'!U28,'2. Collected Data'!U128,'2. Collected Data'!U228))</f>
        <v>0</v>
      </c>
      <c r="V28" s="130">
        <f>IF(COUNT('2. Collected Data'!V28,'2. Collected Data'!V128,'2. Collected Data'!V228)&lt;=1,"",AVERAGE('2. Collected Data'!V28,'2. Collected Data'!V128,'2. Collected Data'!V228))</f>
        <v>0</v>
      </c>
      <c r="W28" s="130">
        <f>IF(COUNT('2. Collected Data'!W28,'2. Collected Data'!W128,'2. Collected Data'!W228)&lt;=1,"",AVERAGE('2. Collected Data'!W28,'2. Collected Data'!W128,'2. Collected Data'!W228))</f>
        <v>0</v>
      </c>
      <c r="X28" s="130">
        <f>IF(COUNT('2. Collected Data'!X28,'2. Collected Data'!X128,'2. Collected Data'!X228)&lt;=1,"",AVERAGE('2. Collected Data'!X28,'2. Collected Data'!X128,'2. Collected Data'!X228))</f>
        <v>0</v>
      </c>
      <c r="Y28" s="130">
        <f>IF(COUNT('2. Collected Data'!Y28,'2. Collected Data'!Y128,'2. Collected Data'!Y228)&lt;=1,"",AVERAGE('2. Collected Data'!Y28,'2. Collected Data'!Y128,'2. Collected Data'!Y228))</f>
        <v>1028.3333333333333</v>
      </c>
      <c r="Z28" s="130">
        <f>IF(COUNT('2. Collected Data'!Z28,'2. Collected Data'!Z128,'2. Collected Data'!Z228)&lt;=1,"",AVERAGE('2. Collected Data'!Z28,'2. Collected Data'!Z128,'2. Collected Data'!Z228))</f>
        <v>494.33333333333331</v>
      </c>
      <c r="AA28" s="186">
        <f>IF(COUNT('2. Collected Data'!AA28,'2. Collected Data'!AA128,'2. Collected Data'!AA228)&lt;=1,"",AVERAGE('2. Collected Data'!AA28,'2. Collected Data'!AA128,'2. Collected Data'!AA228))</f>
        <v>0.98</v>
      </c>
      <c r="AB28" s="186">
        <f>IF(COUNT('2. Collected Data'!AB28,'2. Collected Data'!AB128,'2. Collected Data'!AB228)&lt;=1,"",AVERAGE('2. Collected Data'!AB28,'2. Collected Data'!AB128,'2. Collected Data'!AB228))</f>
        <v>0</v>
      </c>
      <c r="AC28" s="186">
        <f>IF(COUNT('2. Collected Data'!AC28,'2. Collected Data'!AC128,'2. Collected Data'!AC228)&lt;=1,"",AVERAGE('2. Collected Data'!AC28,'2. Collected Data'!AC128,'2. Collected Data'!AC228))</f>
        <v>0.02</v>
      </c>
      <c r="AD28" s="130">
        <f>IF(COUNT('2. Collected Data'!AD28,'2. Collected Data'!AD128,'2. Collected Data'!AD228)&lt;=1,"",AVERAGE('2. Collected Data'!AD28,'2. Collected Data'!AD128,'2. Collected Data'!AD228))</f>
        <v>115.33333333333333</v>
      </c>
      <c r="AE28" s="130">
        <f>IF(COUNT('2. Collected Data'!AE28,'2. Collected Data'!AE128,'2. Collected Data'!AE228)&lt;=1,"",AVERAGE('2. Collected Data'!AE28,'2. Collected Data'!AE128,'2. Collected Data'!AE228))</f>
        <v>221883.33333333334</v>
      </c>
      <c r="AF28" s="130">
        <f>IF(COUNT('2. Collected Data'!AF28,'2. Collected Data'!AF128,'2. Collected Data'!AF228)&lt;=1,"",AVERAGE('2. Collected Data'!AF28,'2. Collected Data'!AF128,'2. Collected Data'!AF228))</f>
        <v>106.66666666666667</v>
      </c>
      <c r="AG28" s="132">
        <f>IF(COUNT('2. Collected Data'!AG28,'2. Collected Data'!AG128,'2. Collected Data'!AG228)&lt;=1,"",AVERAGE('2. Collected Data'!AG28,'2. Collected Data'!AG128,'2. Collected Data'!AG228))</f>
        <v>1998333.3333333333</v>
      </c>
      <c r="AH28" s="133"/>
      <c r="AI28" s="134">
        <f>IF(COUNT('2. Collected Data'!AI28,'2. Collected Data'!AI128,'2. Collected Data'!AI228)&lt;=1,"",AVERAGE('2. Collected Data'!AI28,'2. Collected Data'!AI128,'2. Collected Data'!AI228))</f>
        <v>130691.33333333333</v>
      </c>
      <c r="AJ28" s="130">
        <f>IF(COUNT('2. Collected Data'!AJ28,'2. Collected Data'!AJ128,'2. Collected Data'!AJ228)&lt;=1,"",AVERAGE('2. Collected Data'!AJ28,'2. Collected Data'!AJ128,'2. Collected Data'!AJ228))</f>
        <v>1572.3333333333333</v>
      </c>
      <c r="AK28" s="130">
        <f>IF(COUNT('2. Collected Data'!AK28,'2. Collected Data'!AK128,'2. Collected Data'!AK228)&lt;=1,"",AVERAGE('2. Collected Data'!AK28,'2. Collected Data'!AK128,'2. Collected Data'!AK228))</f>
        <v>0</v>
      </c>
      <c r="AL28" s="130">
        <f>IF(COUNT('2. Collected Data'!AL28,'2. Collected Data'!AL128,'2. Collected Data'!AL228)&lt;=1,"",AVERAGE('2. Collected Data'!AL28,'2. Collected Data'!AL128,'2. Collected Data'!AL228))</f>
        <v>16239.333333333334</v>
      </c>
      <c r="AM28" s="130">
        <f>IF(COUNT('2. Collected Data'!AM28,'2. Collected Data'!AM128,'2. Collected Data'!AM228)&lt;=1,"",AVERAGE('2. Collected Data'!AM28,'2. Collected Data'!AM128,'2. Collected Data'!AM228))</f>
        <v>0</v>
      </c>
      <c r="AN28" s="135"/>
      <c r="AO28" s="130">
        <f>IF(COUNT('2. Collected Data'!AO28,'2. Collected Data'!AO128,'2. Collected Data'!AO228)&lt;=1,"",AVERAGE('2. Collected Data'!AO28,'2. Collected Data'!AO128,'2. Collected Data'!AO228))</f>
        <v>20209040</v>
      </c>
      <c r="AP28" s="130">
        <f>IF(COUNT('2. Collected Data'!AP28,'2. Collected Data'!AP128,'2. Collected Data'!AP228)&lt;=1,"",AVERAGE('2. Collected Data'!AP28,'2. Collected Data'!AP128,'2. Collected Data'!AP228))</f>
        <v>40049</v>
      </c>
      <c r="AQ28" s="130">
        <f>IF(COUNT('2. Collected Data'!AQ28,'2. Collected Data'!AQ128,'2. Collected Data'!AQ228)&lt;=1,"",AVERAGE('2. Collected Data'!AQ28,'2. Collected Data'!AQ128,'2. Collected Data'!AQ228))</f>
        <v>0</v>
      </c>
      <c r="AR28" s="130">
        <f>IF(COUNT('2. Collected Data'!AR28,'2. Collected Data'!AR128,'2. Collected Data'!AR228)&lt;=1,"",AVERAGE('2. Collected Data'!AR28,'2. Collected Data'!AR128,'2. Collected Data'!AR228))</f>
        <v>0</v>
      </c>
      <c r="AS28" s="130">
        <f>IF(COUNT('2. Collected Data'!AS28,'2. Collected Data'!AS128,'2. Collected Data'!AS228)&lt;=1,"",AVERAGE('2. Collected Data'!AS28,'2. Collected Data'!AS128,'2. Collected Data'!AS228))</f>
        <v>0</v>
      </c>
      <c r="AT28" s="130">
        <f>IF(COUNT('2. Collected Data'!AT28,'2. Collected Data'!AT128,'2. Collected Data'!AT228)&lt;=1,"",AVERAGE('2. Collected Data'!AT28,'2. Collected Data'!AT128,'2. Collected Data'!AT228))</f>
        <v>0</v>
      </c>
      <c r="AU28" s="132">
        <f>IF(COUNT('2. Collected Data'!AU28,'2. Collected Data'!AU128,'2. Collected Data'!AU228)&lt;=1,"",AVERAGE('2. Collected Data'!AU28,'2. Collected Data'!AU128,'2. Collected Data'!AU228))</f>
        <v>0</v>
      </c>
      <c r="AV28" s="133"/>
      <c r="AW28" s="186">
        <f>IF(COUNT('2. Collected Data'!AW28,'2. Collected Data'!AW128,'2. Collected Data'!AW228)&lt;=1,"",AVERAGE('2. Collected Data'!AW28,'2. Collected Data'!AW128,'2. Collected Data'!AW228))</f>
        <v>1</v>
      </c>
      <c r="AX28" s="186">
        <f>IF(COUNT('2. Collected Data'!AX28,'2. Collected Data'!AX128,'2. Collected Data'!AX228)&lt;=1,"",AVERAGE('2. Collected Data'!AX28,'2. Collected Data'!AX128,'2. Collected Data'!AX228))</f>
        <v>0</v>
      </c>
      <c r="AY28" s="136"/>
      <c r="AZ28" s="137"/>
      <c r="BA28" s="133"/>
      <c r="BB28" s="138">
        <f>IF(COUNT('2. Collected Data'!BB28,'2. Collected Data'!BB128,'2. Collected Data'!BB228)&lt;=1,"",AVERAGE('2. Collected Data'!BB28,'2. Collected Data'!BB128,'2. Collected Data'!BB228))</f>
        <v>71.563333333333333</v>
      </c>
      <c r="BC28" s="139">
        <f>IF(COUNT('2. Collected Data'!BC28,'2. Collected Data'!BC128,'2. Collected Data'!BC228)&lt;=1,"",AVERAGE('2. Collected Data'!BC28,'2. Collected Data'!BC128,'2. Collected Data'!BC228))</f>
        <v>11514541.666666666</v>
      </c>
      <c r="BD28" s="139">
        <f>IF(COUNT('2. Collected Data'!BD28,'2. Collected Data'!BD128,'2. Collected Data'!BD228)&lt;=1,"",AVERAGE('2. Collected Data'!BD28,'2. Collected Data'!BD128,'2. Collected Data'!BD228))</f>
        <v>5459433.666666667</v>
      </c>
      <c r="BE28" s="139">
        <f>IF(COUNT('2. Collected Data'!BE28,'2. Collected Data'!BE128,'2. Collected Data'!BE228)&lt;=1,"",AVERAGE('2. Collected Data'!BE28,'2. Collected Data'!BE128,'2. Collected Data'!BE228))</f>
        <v>10483002.666666666</v>
      </c>
      <c r="BF28" s="139">
        <f>IF(COUNT('2. Collected Data'!BF28,'2. Collected Data'!BF128,'2. Collected Data'!BF228)&lt;=1,"",AVERAGE('2. Collected Data'!BF28,'2. Collected Data'!BF128,'2. Collected Data'!BF228))</f>
        <v>27723644.666666668</v>
      </c>
      <c r="BG28" s="136"/>
      <c r="BH28" s="138">
        <f>IF(COUNT('2. Collected Data'!BH28,'2. Collected Data'!BH128,'2. Collected Data'!BH228)&lt;=1,"",AVERAGE('2. Collected Data'!BH28,'2. Collected Data'!BH128,'2. Collected Data'!BH228))</f>
        <v>67.819999999999993</v>
      </c>
      <c r="BI28" s="130"/>
      <c r="BJ28" s="136"/>
    </row>
    <row r="29" spans="1:62" s="177" customFormat="1" ht="11.25" customHeight="1" x14ac:dyDescent="0.15">
      <c r="A29" s="89" t="s">
        <v>109</v>
      </c>
      <c r="B29" s="172"/>
      <c r="C29" s="350"/>
      <c r="D29" s="350"/>
      <c r="E29" s="350"/>
      <c r="F29" s="350"/>
      <c r="G29" s="45">
        <f>IF(COUNT('2. Collected Data'!G29,'2. Collected Data'!G129,'2. Collected Data'!G229)&lt;=1,"",AVERAGE('2. Collected Data'!G29,'2. Collected Data'!G129,'2. Collected Data'!G229))</f>
        <v>25300</v>
      </c>
      <c r="H29" s="47">
        <f>IF(COUNT('2. Collected Data'!H29,'2. Collected Data'!H129,'2. Collected Data'!H229)&lt;=1,"",AVERAGE('2. Collected Data'!H29,'2. Collected Data'!H129,'2. Collected Data'!H229))</f>
        <v>10000</v>
      </c>
      <c r="I29" s="47">
        <f>IF(COUNT('2. Collected Data'!I29,'2. Collected Data'!I129,'2. Collected Data'!I229)&lt;=1,"",AVERAGE('2. Collected Data'!I29,'2. Collected Data'!I129,'2. Collected Data'!I229))</f>
        <v>591</v>
      </c>
      <c r="J29" s="47">
        <f>IF(COUNT('2. Collected Data'!J29,'2. Collected Data'!J129,'2. Collected Data'!J229)&lt;=1,"",AVERAGE('2. Collected Data'!J29,'2. Collected Data'!J129,'2. Collected Data'!J229))</f>
        <v>113.33333333333333</v>
      </c>
      <c r="K29" s="47">
        <f>IF(COUNT('2. Collected Data'!K29,'2. Collected Data'!K129,'2. Collected Data'!K229)&lt;=1,"",AVERAGE('2. Collected Data'!K29,'2. Collected Data'!K129,'2. Collected Data'!K229))</f>
        <v>4</v>
      </c>
      <c r="L29" s="47">
        <f>IF(COUNT('2. Collected Data'!L29,'2. Collected Data'!L129,'2. Collected Data'!L229)&lt;=1,"",AVERAGE('2. Collected Data'!L29,'2. Collected Data'!L129,'2. Collected Data'!L229))</f>
        <v>3.3333333333333335</v>
      </c>
      <c r="M29" s="47">
        <f>IF(COUNT('2. Collected Data'!M29,'2. Collected Data'!M129,'2. Collected Data'!M229)&lt;=1,"",AVERAGE('2. Collected Data'!M29,'2. Collected Data'!M129,'2. Collected Data'!M229))</f>
        <v>300</v>
      </c>
      <c r="N29" s="47">
        <f>IF(COUNT('2. Collected Data'!N29,'2. Collected Data'!N129,'2. Collected Data'!N229)&lt;=1,"",AVERAGE('2. Collected Data'!N29,'2. Collected Data'!N129,'2. Collected Data'!N229))</f>
        <v>0</v>
      </c>
      <c r="O29" s="47">
        <f>IF(COUNT('2. Collected Data'!O29,'2. Collected Data'!O129,'2. Collected Data'!O229)&lt;=1,"",AVERAGE('2. Collected Data'!O29,'2. Collected Data'!O129,'2. Collected Data'!O229))</f>
        <v>591</v>
      </c>
      <c r="P29" s="47">
        <f>IF(COUNT('2. Collected Data'!P29,'2. Collected Data'!P129,'2. Collected Data'!P229)&lt;=1,"",AVERAGE('2. Collected Data'!P29,'2. Collected Data'!P129,'2. Collected Data'!P229))</f>
        <v>0</v>
      </c>
      <c r="Q29" s="47">
        <f>IF(COUNT('2. Collected Data'!Q29,'2. Collected Data'!Q129,'2. Collected Data'!Q229)&lt;=1,"",AVERAGE('2. Collected Data'!Q29,'2. Collected Data'!Q129,'2. Collected Data'!Q229))</f>
        <v>0</v>
      </c>
      <c r="R29" s="47">
        <f>IF(COUNT('2. Collected Data'!R29,'2. Collected Data'!R129,'2. Collected Data'!R229)&lt;=1,"",AVERAGE('2. Collected Data'!R29,'2. Collected Data'!R129,'2. Collected Data'!R229))</f>
        <v>0</v>
      </c>
      <c r="S29" s="47">
        <f>IF(COUNT('2. Collected Data'!S29,'2. Collected Data'!S129,'2. Collected Data'!S229)&lt;=1,"",AVERAGE('2. Collected Data'!S29,'2. Collected Data'!S129,'2. Collected Data'!S229))</f>
        <v>0</v>
      </c>
      <c r="T29" s="47">
        <f>IF(COUNT('2. Collected Data'!T29,'2. Collected Data'!T129,'2. Collected Data'!T229)&lt;=1,"",AVERAGE('2. Collected Data'!T29,'2. Collected Data'!T129,'2. Collected Data'!T229))</f>
        <v>0</v>
      </c>
      <c r="U29" s="47">
        <f>IF(COUNT('2. Collected Data'!U29,'2. Collected Data'!U129,'2. Collected Data'!U229)&lt;=1,"",AVERAGE('2. Collected Data'!U29,'2. Collected Data'!U129,'2. Collected Data'!U229))</f>
        <v>0</v>
      </c>
      <c r="V29" s="47">
        <f>IF(COUNT('2. Collected Data'!V29,'2. Collected Data'!V129,'2. Collected Data'!V229)&lt;=1,"",AVERAGE('2. Collected Data'!V29,'2. Collected Data'!V129,'2. Collected Data'!V229))</f>
        <v>0</v>
      </c>
      <c r="W29" s="47">
        <f>IF(COUNT('2. Collected Data'!W29,'2. Collected Data'!W129,'2. Collected Data'!W229)&lt;=1,"",AVERAGE('2. Collected Data'!W29,'2. Collected Data'!W129,'2. Collected Data'!W229))</f>
        <v>0</v>
      </c>
      <c r="X29" s="47">
        <f>IF(COUNT('2. Collected Data'!X29,'2. Collected Data'!X129,'2. Collected Data'!X229)&lt;=1,"",AVERAGE('2. Collected Data'!X29,'2. Collected Data'!X129,'2. Collected Data'!X229))</f>
        <v>0</v>
      </c>
      <c r="Y29" s="47">
        <f>IF(COUNT('2. Collected Data'!Y29,'2. Collected Data'!Y129,'2. Collected Data'!Y229)&lt;=1,"",AVERAGE('2. Collected Data'!Y29,'2. Collected Data'!Y129,'2. Collected Data'!Y229))</f>
        <v>1233.3333333333333</v>
      </c>
      <c r="Z29" s="47">
        <f>IF(COUNT('2. Collected Data'!Z29,'2. Collected Data'!Z129,'2. Collected Data'!Z229)&lt;=1,"",AVERAGE('2. Collected Data'!Z29,'2. Collected Data'!Z129,'2. Collected Data'!Z229))</f>
        <v>11.666666666666666</v>
      </c>
      <c r="AA29" s="185">
        <f>IF(COUNT('2. Collected Data'!AA29,'2. Collected Data'!AA129,'2. Collected Data'!AA229)&lt;=1,"",AVERAGE('2. Collected Data'!AA29,'2. Collected Data'!AA129,'2. Collected Data'!AA229))</f>
        <v>1</v>
      </c>
      <c r="AB29" s="185">
        <f>IF(COUNT('2. Collected Data'!AB29,'2. Collected Data'!AB129,'2. Collected Data'!AB229)&lt;=1,"",AVERAGE('2. Collected Data'!AB29,'2. Collected Data'!AB129,'2. Collected Data'!AB229))</f>
        <v>0</v>
      </c>
      <c r="AC29" s="185">
        <f>IF(COUNT('2. Collected Data'!AC29,'2. Collected Data'!AC129,'2. Collected Data'!AC229)&lt;=1,"",AVERAGE('2. Collected Data'!AC29,'2. Collected Data'!AC129,'2. Collected Data'!AC229))</f>
        <v>0</v>
      </c>
      <c r="AD29" s="47">
        <f>IF(COUNT('2. Collected Data'!AD29,'2. Collected Data'!AD129,'2. Collected Data'!AD229)&lt;=1,"",AVERAGE('2. Collected Data'!AD29,'2. Collected Data'!AD129,'2. Collected Data'!AD229))</f>
        <v>215.33333333333334</v>
      </c>
      <c r="AE29" s="47">
        <f>IF(COUNT('2. Collected Data'!AE29,'2. Collected Data'!AE129,'2. Collected Data'!AE229)&lt;=1,"",AVERAGE('2. Collected Data'!AE29,'2. Collected Data'!AE129,'2. Collected Data'!AE229))</f>
        <v>200000</v>
      </c>
      <c r="AF29" s="47">
        <f>IF(COUNT('2. Collected Data'!AF29,'2. Collected Data'!AF129,'2. Collected Data'!AF229)&lt;=1,"",AVERAGE('2. Collected Data'!AF29,'2. Collected Data'!AF129,'2. Collected Data'!AF229))</f>
        <v>121.66666666666667</v>
      </c>
      <c r="AG29" s="85">
        <f>IF(COUNT('2. Collected Data'!AG29,'2. Collected Data'!AG129,'2. Collected Data'!AG229)&lt;=1,"",AVERAGE('2. Collected Data'!AG29,'2. Collected Data'!AG129,'2. Collected Data'!AG229))</f>
        <v>1700000</v>
      </c>
      <c r="AH29" s="88"/>
      <c r="AI29" s="121">
        <f>IF(COUNT('2. Collected Data'!AI29,'2. Collected Data'!AI129,'2. Collected Data'!AI229)&lt;=1,"",AVERAGE('2. Collected Data'!AI29,'2. Collected Data'!AI129,'2. Collected Data'!AI229))</f>
        <v>72333.333333333328</v>
      </c>
      <c r="AJ29" s="47">
        <f>IF(COUNT('2. Collected Data'!AJ29,'2. Collected Data'!AJ129,'2. Collected Data'!AJ229)&lt;=1,"",AVERAGE('2. Collected Data'!AJ29,'2. Collected Data'!AJ129,'2. Collected Data'!AJ229))</f>
        <v>0</v>
      </c>
      <c r="AK29" s="47">
        <f>IF(COUNT('2. Collected Data'!AK29,'2. Collected Data'!AK129,'2. Collected Data'!AK229)&lt;=1,"",AVERAGE('2. Collected Data'!AK29,'2. Collected Data'!AK129,'2. Collected Data'!AK229))</f>
        <v>0</v>
      </c>
      <c r="AL29" s="47">
        <f>IF(COUNT('2. Collected Data'!AL29,'2. Collected Data'!AL129,'2. Collected Data'!AL229)&lt;=1,"",AVERAGE('2. Collected Data'!AL29,'2. Collected Data'!AL129,'2. Collected Data'!AL229))</f>
        <v>29666.666666666668</v>
      </c>
      <c r="AM29" s="47">
        <f>IF(COUNT('2. Collected Data'!AM29,'2. Collected Data'!AM129,'2. Collected Data'!AM229)&lt;=1,"",AVERAGE('2. Collected Data'!AM29,'2. Collected Data'!AM129,'2. Collected Data'!AM229))</f>
        <v>0</v>
      </c>
      <c r="AN29" s="122"/>
      <c r="AO29" s="47">
        <f>IF(COUNT('2. Collected Data'!AO29,'2. Collected Data'!AO129,'2. Collected Data'!AO229)&lt;=1,"",AVERAGE('2. Collected Data'!AO29,'2. Collected Data'!AO129,'2. Collected Data'!AO229))</f>
        <v>3683333.3333333335</v>
      </c>
      <c r="AP29" s="47">
        <f>IF(COUNT('2. Collected Data'!AP29,'2. Collected Data'!AP129,'2. Collected Data'!AP229)&lt;=1,"",AVERAGE('2. Collected Data'!AP29,'2. Collected Data'!AP129,'2. Collected Data'!AP229))</f>
        <v>0</v>
      </c>
      <c r="AQ29" s="47">
        <f>IF(COUNT('2. Collected Data'!AQ29,'2. Collected Data'!AQ129,'2. Collected Data'!AQ229)&lt;=1,"",AVERAGE('2. Collected Data'!AQ29,'2. Collected Data'!AQ129,'2. Collected Data'!AQ229))</f>
        <v>22333.333333333332</v>
      </c>
      <c r="AR29" s="47">
        <f>IF(COUNT('2. Collected Data'!AR29,'2. Collected Data'!AR129,'2. Collected Data'!AR229)&lt;=1,"",AVERAGE('2. Collected Data'!AR29,'2. Collected Data'!AR129,'2. Collected Data'!AR229))</f>
        <v>0</v>
      </c>
      <c r="AS29" s="47">
        <f>IF(COUNT('2. Collected Data'!AS29,'2. Collected Data'!AS129,'2. Collected Data'!AS229)&lt;=1,"",AVERAGE('2. Collected Data'!AS29,'2. Collected Data'!AS129,'2. Collected Data'!AS229))</f>
        <v>0</v>
      </c>
      <c r="AT29" s="47">
        <f>IF(COUNT('2. Collected Data'!AT29,'2. Collected Data'!AT129,'2. Collected Data'!AT229)&lt;=1,"",AVERAGE('2. Collected Data'!AT29,'2. Collected Data'!AT129,'2. Collected Data'!AT229))</f>
        <v>11666.666666666666</v>
      </c>
      <c r="AU29" s="85">
        <f>IF(COUNT('2. Collected Data'!AU29,'2. Collected Data'!AU129,'2. Collected Data'!AU229)&lt;=1,"",AVERAGE('2. Collected Data'!AU29,'2. Collected Data'!AU129,'2. Collected Data'!AU229))</f>
        <v>0</v>
      </c>
      <c r="AV29" s="88"/>
      <c r="AW29" s="185">
        <f>IF(COUNT('2. Collected Data'!AW29,'2. Collected Data'!AW129,'2. Collected Data'!AW229)&lt;=1,"",AVERAGE('2. Collected Data'!AW29,'2. Collected Data'!AW129,'2. Collected Data'!AW229))</f>
        <v>0.9966666666666667</v>
      </c>
      <c r="AX29" s="185">
        <f>IF(COUNT('2. Collected Data'!AX29,'2. Collected Data'!AX129,'2. Collected Data'!AX229)&lt;=1,"",AVERAGE('2. Collected Data'!AX29,'2. Collected Data'!AX129,'2. Collected Data'!AX229))</f>
        <v>3.3333333333333335E-3</v>
      </c>
      <c r="AY29" s="50"/>
      <c r="AZ29" s="91"/>
      <c r="BA29" s="88"/>
      <c r="BB29" s="78">
        <f>IF(COUNT('2. Collected Data'!BB29,'2. Collected Data'!BB129,'2. Collected Data'!BB229)&lt;=1,"",AVERAGE('2. Collected Data'!BB29,'2. Collected Data'!BB129,'2. Collected Data'!BB229))</f>
        <v>49.07</v>
      </c>
      <c r="BC29" s="75">
        <f>IF(COUNT('2. Collected Data'!BC29,'2. Collected Data'!BC129,'2. Collected Data'!BC229)&lt;=1,"",AVERAGE('2. Collected Data'!BC29,'2. Collected Data'!BC129,'2. Collected Data'!BC229))</f>
        <v>5377099.333333333</v>
      </c>
      <c r="BD29" s="75">
        <f>IF(COUNT('2. Collected Data'!BD29,'2. Collected Data'!BD129,'2. Collected Data'!BD229)&lt;=1,"",AVERAGE('2. Collected Data'!BD29,'2. Collected Data'!BD129,'2. Collected Data'!BD229))</f>
        <v>4301006</v>
      </c>
      <c r="BE29" s="75">
        <f>IF(COUNT('2. Collected Data'!BE29,'2. Collected Data'!BE129,'2. Collected Data'!BE229)&lt;=1,"",AVERAGE('2. Collected Data'!BE29,'2. Collected Data'!BE129,'2. Collected Data'!BE229))</f>
        <v>3643967</v>
      </c>
      <c r="BF29" s="75">
        <f>IF(COUNT('2. Collected Data'!BF29,'2. Collected Data'!BF129,'2. Collected Data'!BF229)&lt;=1,"",AVERAGE('2. Collected Data'!BF29,'2. Collected Data'!BF129,'2. Collected Data'!BF229))</f>
        <v>13299104.333333334</v>
      </c>
      <c r="BG29" s="50"/>
      <c r="BH29" s="78">
        <f>IF(COUNT('2. Collected Data'!BH29,'2. Collected Data'!BH129,'2. Collected Data'!BH229)&lt;=1,"",AVERAGE('2. Collected Data'!BH29,'2. Collected Data'!BH129,'2. Collected Data'!BH229))</f>
        <v>46.625</v>
      </c>
      <c r="BI29" s="130"/>
      <c r="BJ29" s="50"/>
    </row>
    <row r="30" spans="1:62" s="177" customFormat="1" ht="11.25" customHeight="1" x14ac:dyDescent="0.15">
      <c r="A30" s="89" t="s">
        <v>352</v>
      </c>
      <c r="B30" s="172"/>
      <c r="C30" s="350"/>
      <c r="D30" s="350"/>
      <c r="E30" s="350"/>
      <c r="F30" s="350"/>
      <c r="G30" s="45">
        <f>IF(COUNT('2. Collected Data'!G30,'2. Collected Data'!G130,'2. Collected Data'!G230)&lt;=1,"",AVERAGE('2. Collected Data'!G30,'2. Collected Data'!G130,'2. Collected Data'!G230))</f>
        <v>61500</v>
      </c>
      <c r="H30" s="47">
        <f>IF(COUNT('2. Collected Data'!H30,'2. Collected Data'!H130,'2. Collected Data'!H230)&lt;=1,"",AVERAGE('2. Collected Data'!H30,'2. Collected Data'!H130,'2. Collected Data'!H230))</f>
        <v>27500</v>
      </c>
      <c r="I30" s="47">
        <f>IF(COUNT('2. Collected Data'!I30,'2. Collected Data'!I130,'2. Collected Data'!I230)&lt;=1,"",AVERAGE('2. Collected Data'!I30,'2. Collected Data'!I130,'2. Collected Data'!I230))</f>
        <v>980</v>
      </c>
      <c r="J30" s="47">
        <f>IF(COUNT('2. Collected Data'!J30,'2. Collected Data'!J130,'2. Collected Data'!J230)&lt;=1,"",AVERAGE('2. Collected Data'!J30,'2. Collected Data'!J130,'2. Collected Data'!J230))</f>
        <v>25</v>
      </c>
      <c r="K30" s="47">
        <f>IF(COUNT('2. Collected Data'!K30,'2. Collected Data'!K130,'2. Collected Data'!K230)&lt;=1,"",AVERAGE('2. Collected Data'!K30,'2. Collected Data'!K130,'2. Collected Data'!K230))</f>
        <v>0</v>
      </c>
      <c r="L30" s="47">
        <f>IF(COUNT('2. Collected Data'!L30,'2. Collected Data'!L130,'2. Collected Data'!L230)&lt;=1,"",AVERAGE('2. Collected Data'!L30,'2. Collected Data'!L130,'2. Collected Data'!L230))</f>
        <v>2</v>
      </c>
      <c r="M30" s="47">
        <f>IF(COUNT('2. Collected Data'!M30,'2. Collected Data'!M130,'2. Collected Data'!M230)&lt;=1,"",AVERAGE('2. Collected Data'!M30,'2. Collected Data'!M130,'2. Collected Data'!M230))</f>
        <v>0</v>
      </c>
      <c r="N30" s="47">
        <f>IF(COUNT('2. Collected Data'!N30,'2. Collected Data'!N130,'2. Collected Data'!N230)&lt;=1,"",AVERAGE('2. Collected Data'!N30,'2. Collected Data'!N130,'2. Collected Data'!N230))</f>
        <v>2</v>
      </c>
      <c r="O30" s="47">
        <f>IF(COUNT('2. Collected Data'!O30,'2. Collected Data'!O130,'2. Collected Data'!O230)&lt;=1,"",AVERAGE('2. Collected Data'!O30,'2. Collected Data'!O130,'2. Collected Data'!O230))</f>
        <v>980</v>
      </c>
      <c r="P30" s="47">
        <f>IF(COUNT('2. Collected Data'!P30,'2. Collected Data'!P130,'2. Collected Data'!P230)&lt;=1,"",AVERAGE('2. Collected Data'!P30,'2. Collected Data'!P130,'2. Collected Data'!P230))</f>
        <v>0</v>
      </c>
      <c r="Q30" s="47">
        <f>IF(COUNT('2. Collected Data'!Q30,'2. Collected Data'!Q130,'2. Collected Data'!Q230)&lt;=1,"",AVERAGE('2. Collected Data'!Q30,'2. Collected Data'!Q130,'2. Collected Data'!Q230))</f>
        <v>440</v>
      </c>
      <c r="R30" s="47">
        <f>IF(COUNT('2. Collected Data'!R30,'2. Collected Data'!R130,'2. Collected Data'!R230)&lt;=1,"",AVERAGE('2. Collected Data'!R30,'2. Collected Data'!R130,'2. Collected Data'!R230))</f>
        <v>12</v>
      </c>
      <c r="S30" s="47">
        <f>IF(COUNT('2. Collected Data'!S30,'2. Collected Data'!S130,'2. Collected Data'!S230)&lt;=1,"",AVERAGE('2. Collected Data'!S30,'2. Collected Data'!S130,'2. Collected Data'!S230))</f>
        <v>0</v>
      </c>
      <c r="T30" s="47">
        <f>IF(COUNT('2. Collected Data'!T30,'2. Collected Data'!T130,'2. Collected Data'!T230)&lt;=1,"",AVERAGE('2. Collected Data'!T30,'2. Collected Data'!T130,'2. Collected Data'!T230))</f>
        <v>0</v>
      </c>
      <c r="U30" s="47">
        <f>IF(COUNT('2. Collected Data'!U30,'2. Collected Data'!U130,'2. Collected Data'!U230)&lt;=1,"",AVERAGE('2. Collected Data'!U30,'2. Collected Data'!U130,'2. Collected Data'!U230))</f>
        <v>0</v>
      </c>
      <c r="V30" s="47">
        <f>IF(COUNT('2. Collected Data'!V30,'2. Collected Data'!V130,'2. Collected Data'!V230)&lt;=1,"",AVERAGE('2. Collected Data'!V30,'2. Collected Data'!V130,'2. Collected Data'!V230))</f>
        <v>0</v>
      </c>
      <c r="W30" s="47">
        <f>IF(COUNT('2. Collected Data'!W30,'2. Collected Data'!W130,'2. Collected Data'!W230)&lt;=1,"",AVERAGE('2. Collected Data'!W30,'2. Collected Data'!W130,'2. Collected Data'!W230))</f>
        <v>440</v>
      </c>
      <c r="X30" s="47">
        <f>IF(COUNT('2. Collected Data'!X30,'2. Collected Data'!X130,'2. Collected Data'!X230)&lt;=1,"",AVERAGE('2. Collected Data'!X30,'2. Collected Data'!X130,'2. Collected Data'!X230))</f>
        <v>0</v>
      </c>
      <c r="Y30" s="47">
        <f>IF(COUNT('2. Collected Data'!Y30,'2. Collected Data'!Y130,'2. Collected Data'!Y230)&lt;=1,"",AVERAGE('2. Collected Data'!Y30,'2. Collected Data'!Y130,'2. Collected Data'!Y230))</f>
        <v>2012.5</v>
      </c>
      <c r="Z30" s="47">
        <f>IF(COUNT('2. Collected Data'!Z30,'2. Collected Data'!Z130,'2. Collected Data'!Z230)&lt;=1,"",AVERAGE('2. Collected Data'!Z30,'2. Collected Data'!Z130,'2. Collected Data'!Z230))</f>
        <v>150</v>
      </c>
      <c r="AA30" s="185">
        <f>IF(COUNT('2. Collected Data'!AA30,'2. Collected Data'!AA130,'2. Collected Data'!AA230)&lt;=1,"",AVERAGE('2. Collected Data'!AA30,'2. Collected Data'!AA130,'2. Collected Data'!AA230))</f>
        <v>0.98</v>
      </c>
      <c r="AB30" s="185">
        <f>IF(COUNT('2. Collected Data'!AB30,'2. Collected Data'!AB130,'2. Collected Data'!AB230)&lt;=1,"",AVERAGE('2. Collected Data'!AB30,'2. Collected Data'!AB130,'2. Collected Data'!AB230))</f>
        <v>5.0000000000000001E-3</v>
      </c>
      <c r="AC30" s="185">
        <f>IF(COUNT('2. Collected Data'!AC30,'2. Collected Data'!AC130,'2. Collected Data'!AC230)&lt;=1,"",AVERAGE('2. Collected Data'!AC30,'2. Collected Data'!AC130,'2. Collected Data'!AC230))</f>
        <v>1.4999999999999999E-2</v>
      </c>
      <c r="AD30" s="47">
        <f>IF(COUNT('2. Collected Data'!AD30,'2. Collected Data'!AD130,'2. Collected Data'!AD230)&lt;=1,"",AVERAGE('2. Collected Data'!AD30,'2. Collected Data'!AD130,'2. Collected Data'!AD230))</f>
        <v>125</v>
      </c>
      <c r="AE30" s="47">
        <f>IF(COUNT('2. Collected Data'!AE30,'2. Collected Data'!AE130,'2. Collected Data'!AE230)&lt;=1,"",AVERAGE('2. Collected Data'!AE30,'2. Collected Data'!AE130,'2. Collected Data'!AE230))</f>
        <v>314500</v>
      </c>
      <c r="AF30" s="47">
        <f>IF(COUNT('2. Collected Data'!AF30,'2. Collected Data'!AF130,'2. Collected Data'!AF230)&lt;=1,"",AVERAGE('2. Collected Data'!AF30,'2. Collected Data'!AF130,'2. Collected Data'!AF230))</f>
        <v>124.5</v>
      </c>
      <c r="AG30" s="85">
        <f>IF(COUNT('2. Collected Data'!AG30,'2. Collected Data'!AG130,'2. Collected Data'!AG230)&lt;=1,"",AVERAGE('2. Collected Data'!AG30,'2. Collected Data'!AG130,'2. Collected Data'!AG230))</f>
        <v>2000000</v>
      </c>
      <c r="AH30" s="88"/>
      <c r="AI30" s="121">
        <f>IF(COUNT('2. Collected Data'!AI30,'2. Collected Data'!AI130,'2. Collected Data'!AI230)&lt;=1,"",AVERAGE('2. Collected Data'!AI30,'2. Collected Data'!AI130,'2. Collected Data'!AI230))</f>
        <v>158570</v>
      </c>
      <c r="AJ30" s="47">
        <f>IF(COUNT('2. Collected Data'!AJ30,'2. Collected Data'!AJ130,'2. Collected Data'!AJ230)&lt;=1,"",AVERAGE('2. Collected Data'!AJ30,'2. Collected Data'!AJ130,'2. Collected Data'!AJ230))</f>
        <v>0</v>
      </c>
      <c r="AK30" s="47">
        <f>IF(COUNT('2. Collected Data'!AK30,'2. Collected Data'!AK130,'2. Collected Data'!AK230)&lt;=1,"",AVERAGE('2. Collected Data'!AK30,'2. Collected Data'!AK130,'2. Collected Data'!AK230))</f>
        <v>0</v>
      </c>
      <c r="AL30" s="47">
        <f>IF(COUNT('2. Collected Data'!AL30,'2. Collected Data'!AL130,'2. Collected Data'!AL230)&lt;=1,"",AVERAGE('2. Collected Data'!AL30,'2. Collected Data'!AL130,'2. Collected Data'!AL230))</f>
        <v>0</v>
      </c>
      <c r="AM30" s="47" t="str">
        <f>IF(COUNT('2. Collected Data'!AM30,'2. Collected Data'!AM130,'2. Collected Data'!AM230)&lt;=1,"",AVERAGE('2. Collected Data'!AM30,'2. Collected Data'!AM130,'2. Collected Data'!AM230))</f>
        <v/>
      </c>
      <c r="AN30" s="122"/>
      <c r="AO30" s="47">
        <f>IF(COUNT('2. Collected Data'!AO30,'2. Collected Data'!AO130,'2. Collected Data'!AO230)&lt;=1,"",AVERAGE('2. Collected Data'!AO30,'2. Collected Data'!AO130,'2. Collected Data'!AO230))</f>
        <v>978727.5</v>
      </c>
      <c r="AP30" s="47">
        <f>IF(COUNT('2. Collected Data'!AP30,'2. Collected Data'!AP130,'2. Collected Data'!AP230)&lt;=1,"",AVERAGE('2. Collected Data'!AP30,'2. Collected Data'!AP130,'2. Collected Data'!AP230))</f>
        <v>567670</v>
      </c>
      <c r="AQ30" s="47">
        <f>IF(COUNT('2. Collected Data'!AQ30,'2. Collected Data'!AQ130,'2. Collected Data'!AQ230)&lt;=1,"",AVERAGE('2. Collected Data'!AQ30,'2. Collected Data'!AQ130,'2. Collected Data'!AQ230))</f>
        <v>250</v>
      </c>
      <c r="AR30" s="47">
        <f>IF(COUNT('2. Collected Data'!AR30,'2. Collected Data'!AR130,'2. Collected Data'!AR230)&lt;=1,"",AVERAGE('2. Collected Data'!AR30,'2. Collected Data'!AR130,'2. Collected Data'!AR230))</f>
        <v>0</v>
      </c>
      <c r="AS30" s="47">
        <f>IF(COUNT('2. Collected Data'!AS30,'2. Collected Data'!AS130,'2. Collected Data'!AS230)&lt;=1,"",AVERAGE('2. Collected Data'!AS30,'2. Collected Data'!AS130,'2. Collected Data'!AS230))</f>
        <v>250</v>
      </c>
      <c r="AT30" s="47">
        <f>IF(COUNT('2. Collected Data'!AT30,'2. Collected Data'!AT130,'2. Collected Data'!AT230)&lt;=1,"",AVERAGE('2. Collected Data'!AT30,'2. Collected Data'!AT130,'2. Collected Data'!AT230))</f>
        <v>0</v>
      </c>
      <c r="AU30" s="85" t="str">
        <f>IF(COUNT('2. Collected Data'!AU30,'2. Collected Data'!AU130,'2. Collected Data'!AU230)&lt;=1,"",AVERAGE('2. Collected Data'!AU30,'2. Collected Data'!AU130,'2. Collected Data'!AU230))</f>
        <v/>
      </c>
      <c r="AV30" s="88"/>
      <c r="AW30" s="185">
        <f>IF(COUNT('2. Collected Data'!AW30,'2. Collected Data'!AW130,'2. Collected Data'!AW230)&lt;=1,"",AVERAGE('2. Collected Data'!AW30,'2. Collected Data'!AW130,'2. Collected Data'!AW230))</f>
        <v>0.5</v>
      </c>
      <c r="AX30" s="185">
        <f>IF(COUNT('2. Collected Data'!AX30,'2. Collected Data'!AX130,'2. Collected Data'!AX230)&lt;=1,"",AVERAGE('2. Collected Data'!AX30,'2. Collected Data'!AX130,'2. Collected Data'!AX230))</f>
        <v>0.5</v>
      </c>
      <c r="AY30" s="50"/>
      <c r="AZ30" s="91"/>
      <c r="BA30" s="88"/>
      <c r="BB30" s="78">
        <f>IF(COUNT('2. Collected Data'!BB30,'2. Collected Data'!BB130,'2. Collected Data'!BB230)&lt;=1,"",AVERAGE('2. Collected Data'!BB30,'2. Collected Data'!BB130,'2. Collected Data'!BB230))</f>
        <v>83</v>
      </c>
      <c r="BC30" s="75">
        <f>IF(COUNT('2. Collected Data'!BC30,'2. Collected Data'!BC130,'2. Collected Data'!BC230)&lt;=1,"",AVERAGE('2. Collected Data'!BC30,'2. Collected Data'!BC130,'2. Collected Data'!BC230))</f>
        <v>10897130</v>
      </c>
      <c r="BD30" s="75">
        <f>IF(COUNT('2. Collected Data'!BD30,'2. Collected Data'!BD130,'2. Collected Data'!BD230)&lt;=1,"",AVERAGE('2. Collected Data'!BD30,'2. Collected Data'!BD130,'2. Collected Data'!BD230))</f>
        <v>17865765</v>
      </c>
      <c r="BE30" s="75">
        <f>IF(COUNT('2. Collected Data'!BE30,'2. Collected Data'!BE130,'2. Collected Data'!BE230)&lt;=1,"",AVERAGE('2. Collected Data'!BE30,'2. Collected Data'!BE130,'2. Collected Data'!BE230))</f>
        <v>12830945</v>
      </c>
      <c r="BF30" s="75">
        <f>IF(COUNT('2. Collected Data'!BF30,'2. Collected Data'!BF130,'2. Collected Data'!BF230)&lt;=1,"",AVERAGE('2. Collected Data'!BF30,'2. Collected Data'!BF130,'2. Collected Data'!BF230))</f>
        <v>41849230</v>
      </c>
      <c r="BG30" s="50"/>
      <c r="BH30" s="78">
        <f>IF(COUNT('2. Collected Data'!BH30,'2. Collected Data'!BH130,'2. Collected Data'!BH230)&lt;=1,"",AVERAGE('2. Collected Data'!BH30,'2. Collected Data'!BH130,'2. Collected Data'!BH230))</f>
        <v>73</v>
      </c>
      <c r="BI30" s="130"/>
      <c r="BJ30" s="50"/>
    </row>
    <row r="31" spans="1:62" s="51" customFormat="1" ht="11.25" customHeight="1" x14ac:dyDescent="0.15">
      <c r="A31" s="89" t="s">
        <v>53</v>
      </c>
      <c r="B31" s="172"/>
      <c r="C31" s="350"/>
      <c r="D31" s="350"/>
      <c r="E31" s="350"/>
      <c r="F31" s="350"/>
      <c r="G31" s="45" t="str">
        <f>IF(COUNT('2. Collected Data'!G31,'2. Collected Data'!G131,'2. Collected Data'!G231)&lt;=1,"",AVERAGE('2. Collected Data'!G31,'2. Collected Data'!G131,'2. Collected Data'!G231))</f>
        <v/>
      </c>
      <c r="H31" s="47" t="str">
        <f>IF(COUNT('2. Collected Data'!H31,'2. Collected Data'!H131,'2. Collected Data'!H231)&lt;=1,"",AVERAGE('2. Collected Data'!H31,'2. Collected Data'!H131,'2. Collected Data'!H231))</f>
        <v/>
      </c>
      <c r="I31" s="47" t="str">
        <f>IF(COUNT('2. Collected Data'!I31,'2. Collected Data'!I131,'2. Collected Data'!I231)&lt;=1,"",AVERAGE('2. Collected Data'!I31,'2. Collected Data'!I131,'2. Collected Data'!I231))</f>
        <v/>
      </c>
      <c r="J31" s="47" t="str">
        <f>IF(COUNT('2. Collected Data'!J31,'2. Collected Data'!J131,'2. Collected Data'!J231)&lt;=1,"",AVERAGE('2. Collected Data'!J31,'2. Collected Data'!J131,'2. Collected Data'!J231))</f>
        <v/>
      </c>
      <c r="K31" s="47" t="str">
        <f>IF(COUNT('2. Collected Data'!K31,'2. Collected Data'!K131,'2. Collected Data'!K231)&lt;=1,"",AVERAGE('2. Collected Data'!K31,'2. Collected Data'!K131,'2. Collected Data'!K231))</f>
        <v/>
      </c>
      <c r="L31" s="47" t="str">
        <f>IF(COUNT('2. Collected Data'!L31,'2. Collected Data'!L131,'2. Collected Data'!L231)&lt;=1,"",AVERAGE('2. Collected Data'!L31,'2. Collected Data'!L131,'2. Collected Data'!L231))</f>
        <v/>
      </c>
      <c r="M31" s="47" t="str">
        <f>IF(COUNT('2. Collected Data'!M31,'2. Collected Data'!M131,'2. Collected Data'!M231)&lt;=1,"",AVERAGE('2. Collected Data'!M31,'2. Collected Data'!M131,'2. Collected Data'!M231))</f>
        <v/>
      </c>
      <c r="N31" s="47" t="str">
        <f>IF(COUNT('2. Collected Data'!N31,'2. Collected Data'!N131,'2. Collected Data'!N231)&lt;=1,"",AVERAGE('2. Collected Data'!N31,'2. Collected Data'!N131,'2. Collected Data'!N231))</f>
        <v/>
      </c>
      <c r="O31" s="47" t="str">
        <f>IF(COUNT('2. Collected Data'!O31,'2. Collected Data'!O131,'2. Collected Data'!O231)&lt;=1,"",AVERAGE('2. Collected Data'!O31,'2. Collected Data'!O131,'2. Collected Data'!O231))</f>
        <v/>
      </c>
      <c r="P31" s="47" t="str">
        <f>IF(COUNT('2. Collected Data'!P31,'2. Collected Data'!P131,'2. Collected Data'!P231)&lt;=1,"",AVERAGE('2. Collected Data'!P31,'2. Collected Data'!P131,'2. Collected Data'!P231))</f>
        <v/>
      </c>
      <c r="Q31" s="47" t="str">
        <f>IF(COUNT('2. Collected Data'!Q31,'2. Collected Data'!Q131,'2. Collected Data'!Q231)&lt;=1,"",AVERAGE('2. Collected Data'!Q31,'2. Collected Data'!Q131,'2. Collected Data'!Q231))</f>
        <v/>
      </c>
      <c r="R31" s="47" t="str">
        <f>IF(COUNT('2. Collected Data'!R31,'2. Collected Data'!R131,'2. Collected Data'!R231)&lt;=1,"",AVERAGE('2. Collected Data'!R31,'2. Collected Data'!R131,'2. Collected Data'!R231))</f>
        <v/>
      </c>
      <c r="S31" s="47" t="str">
        <f>IF(COUNT('2. Collected Data'!S31,'2. Collected Data'!S131,'2. Collected Data'!S231)&lt;=1,"",AVERAGE('2. Collected Data'!S31,'2. Collected Data'!S131,'2. Collected Data'!S231))</f>
        <v/>
      </c>
      <c r="T31" s="47" t="str">
        <f>IF(COUNT('2. Collected Data'!T31,'2. Collected Data'!T131,'2. Collected Data'!T231)&lt;=1,"",AVERAGE('2. Collected Data'!T31,'2. Collected Data'!T131,'2. Collected Data'!T231))</f>
        <v/>
      </c>
      <c r="U31" s="47" t="str">
        <f>IF(COUNT('2. Collected Data'!U31,'2. Collected Data'!U131,'2. Collected Data'!U231)&lt;=1,"",AVERAGE('2. Collected Data'!U31,'2. Collected Data'!U131,'2. Collected Data'!U231))</f>
        <v/>
      </c>
      <c r="V31" s="47" t="str">
        <f>IF(COUNT('2. Collected Data'!V31,'2. Collected Data'!V131,'2. Collected Data'!V231)&lt;=1,"",AVERAGE('2. Collected Data'!V31,'2. Collected Data'!V131,'2. Collected Data'!V231))</f>
        <v/>
      </c>
      <c r="W31" s="47" t="str">
        <f>IF(COUNT('2. Collected Data'!W31,'2. Collected Data'!W131,'2. Collected Data'!W231)&lt;=1,"",AVERAGE('2. Collected Data'!W31,'2. Collected Data'!W131,'2. Collected Data'!W231))</f>
        <v/>
      </c>
      <c r="X31" s="47" t="str">
        <f>IF(COUNT('2. Collected Data'!X31,'2. Collected Data'!X131,'2. Collected Data'!X231)&lt;=1,"",AVERAGE('2. Collected Data'!X31,'2. Collected Data'!X131,'2. Collected Data'!X231))</f>
        <v/>
      </c>
      <c r="Y31" s="47" t="str">
        <f>IF(COUNT('2. Collected Data'!Y31,'2. Collected Data'!Y131,'2. Collected Data'!Y231)&lt;=1,"",AVERAGE('2. Collected Data'!Y31,'2. Collected Data'!Y131,'2. Collected Data'!Y231))</f>
        <v/>
      </c>
      <c r="Z31" s="47" t="str">
        <f>IF(COUNT('2. Collected Data'!Z31,'2. Collected Data'!Z131,'2. Collected Data'!Z231)&lt;=1,"",AVERAGE('2. Collected Data'!Z31,'2. Collected Data'!Z131,'2. Collected Data'!Z231))</f>
        <v/>
      </c>
      <c r="AA31" s="185" t="str">
        <f>IF(COUNT('2. Collected Data'!AA31,'2. Collected Data'!AA131,'2. Collected Data'!AA231)&lt;=1,"",AVERAGE('2. Collected Data'!AA31,'2. Collected Data'!AA131,'2. Collected Data'!AA231))</f>
        <v/>
      </c>
      <c r="AB31" s="185" t="str">
        <f>IF(COUNT('2. Collected Data'!AB31,'2. Collected Data'!AB131,'2. Collected Data'!AB231)&lt;=1,"",AVERAGE('2. Collected Data'!AB31,'2. Collected Data'!AB131,'2. Collected Data'!AB231))</f>
        <v/>
      </c>
      <c r="AC31" s="185" t="str">
        <f>IF(COUNT('2. Collected Data'!AC31,'2. Collected Data'!AC131,'2. Collected Data'!AC231)&lt;=1,"",AVERAGE('2. Collected Data'!AC31,'2. Collected Data'!AC131,'2. Collected Data'!AC231))</f>
        <v/>
      </c>
      <c r="AD31" s="47" t="str">
        <f>IF(COUNT('2. Collected Data'!AD31,'2. Collected Data'!AD131,'2. Collected Data'!AD231)&lt;=1,"",AVERAGE('2. Collected Data'!AD31,'2. Collected Data'!AD131,'2. Collected Data'!AD231))</f>
        <v/>
      </c>
      <c r="AE31" s="47" t="str">
        <f>IF(COUNT('2. Collected Data'!AE31,'2. Collected Data'!AE131,'2. Collected Data'!AE231)&lt;=1,"",AVERAGE('2. Collected Data'!AE31,'2. Collected Data'!AE131,'2. Collected Data'!AE231))</f>
        <v/>
      </c>
      <c r="AF31" s="47" t="str">
        <f>IF(COUNT('2. Collected Data'!AF31,'2. Collected Data'!AF131,'2. Collected Data'!AF231)&lt;=1,"",AVERAGE('2. Collected Data'!AF31,'2. Collected Data'!AF131,'2. Collected Data'!AF231))</f>
        <v/>
      </c>
      <c r="AG31" s="85" t="str">
        <f>IF(COUNT('2. Collected Data'!AG31,'2. Collected Data'!AG131,'2. Collected Data'!AG231)&lt;=1,"",AVERAGE('2. Collected Data'!AG31,'2. Collected Data'!AG131,'2. Collected Data'!AG231))</f>
        <v/>
      </c>
      <c r="AH31" s="88"/>
      <c r="AI31" s="121" t="str">
        <f>IF(COUNT('2. Collected Data'!AI31,'2. Collected Data'!AI131,'2. Collected Data'!AI231)&lt;=1,"",AVERAGE('2. Collected Data'!AI31,'2. Collected Data'!AI131,'2. Collected Data'!AI231))</f>
        <v/>
      </c>
      <c r="AJ31" s="47" t="str">
        <f>IF(COUNT('2. Collected Data'!AJ31,'2. Collected Data'!AJ131,'2. Collected Data'!AJ231)&lt;=1,"",AVERAGE('2. Collected Data'!AJ31,'2. Collected Data'!AJ131,'2. Collected Data'!AJ231))</f>
        <v/>
      </c>
      <c r="AK31" s="47" t="str">
        <f>IF(COUNT('2. Collected Data'!AK31,'2. Collected Data'!AK131,'2. Collected Data'!AK231)&lt;=1,"",AVERAGE('2. Collected Data'!AK31,'2. Collected Data'!AK131,'2. Collected Data'!AK231))</f>
        <v/>
      </c>
      <c r="AL31" s="47" t="str">
        <f>IF(COUNT('2. Collected Data'!AL31,'2. Collected Data'!AL131,'2. Collected Data'!AL231)&lt;=1,"",AVERAGE('2. Collected Data'!AL31,'2. Collected Data'!AL131,'2. Collected Data'!AL231))</f>
        <v/>
      </c>
      <c r="AM31" s="47" t="str">
        <f>IF(COUNT('2. Collected Data'!AM31,'2. Collected Data'!AM131,'2. Collected Data'!AM231)&lt;=1,"",AVERAGE('2. Collected Data'!AM31,'2. Collected Data'!AM131,'2. Collected Data'!AM231))</f>
        <v/>
      </c>
      <c r="AN31" s="122"/>
      <c r="AO31" s="47" t="str">
        <f>IF(COUNT('2. Collected Data'!AO31,'2. Collected Data'!AO131,'2. Collected Data'!AO231)&lt;=1,"",AVERAGE('2. Collected Data'!AO31,'2. Collected Data'!AO131,'2. Collected Data'!AO231))</f>
        <v/>
      </c>
      <c r="AP31" s="47" t="str">
        <f>IF(COUNT('2. Collected Data'!AP31,'2. Collected Data'!AP131,'2. Collected Data'!AP231)&lt;=1,"",AVERAGE('2. Collected Data'!AP31,'2. Collected Data'!AP131,'2. Collected Data'!AP231))</f>
        <v/>
      </c>
      <c r="AQ31" s="47" t="str">
        <f>IF(COUNT('2. Collected Data'!AQ31,'2. Collected Data'!AQ131,'2. Collected Data'!AQ231)&lt;=1,"",AVERAGE('2. Collected Data'!AQ31,'2. Collected Data'!AQ131,'2. Collected Data'!AQ231))</f>
        <v/>
      </c>
      <c r="AR31" s="47" t="str">
        <f>IF(COUNT('2. Collected Data'!AR31,'2. Collected Data'!AR131,'2. Collected Data'!AR231)&lt;=1,"",AVERAGE('2. Collected Data'!AR31,'2. Collected Data'!AR131,'2. Collected Data'!AR231))</f>
        <v/>
      </c>
      <c r="AS31" s="47" t="str">
        <f>IF(COUNT('2. Collected Data'!AS31,'2. Collected Data'!AS131,'2. Collected Data'!AS231)&lt;=1,"",AVERAGE('2. Collected Data'!AS31,'2. Collected Data'!AS131,'2. Collected Data'!AS231))</f>
        <v/>
      </c>
      <c r="AT31" s="47" t="str">
        <f>IF(COUNT('2. Collected Data'!AT31,'2. Collected Data'!AT131,'2. Collected Data'!AT231)&lt;=1,"",AVERAGE('2. Collected Data'!AT31,'2. Collected Data'!AT131,'2. Collected Data'!AT231))</f>
        <v/>
      </c>
      <c r="AU31" s="85" t="str">
        <f>IF(COUNT('2. Collected Data'!AU31,'2. Collected Data'!AU131,'2. Collected Data'!AU231)&lt;=1,"",AVERAGE('2. Collected Data'!AU31,'2. Collected Data'!AU131,'2. Collected Data'!AU231))</f>
        <v/>
      </c>
      <c r="AV31" s="88"/>
      <c r="AW31" s="185" t="str">
        <f>IF(COUNT('2. Collected Data'!AW31,'2. Collected Data'!AW131,'2. Collected Data'!AW231)&lt;=1,"",AVERAGE('2. Collected Data'!AW31,'2. Collected Data'!AW131,'2. Collected Data'!AW231))</f>
        <v/>
      </c>
      <c r="AX31" s="185" t="str">
        <f>IF(COUNT('2. Collected Data'!AX31,'2. Collected Data'!AX131,'2. Collected Data'!AX231)&lt;=1,"",AVERAGE('2. Collected Data'!AX31,'2. Collected Data'!AX131,'2. Collected Data'!AX231))</f>
        <v/>
      </c>
      <c r="AY31" s="50"/>
      <c r="AZ31" s="91"/>
      <c r="BA31" s="88"/>
      <c r="BB31" s="78" t="str">
        <f>IF(COUNT('2. Collected Data'!BB31,'2. Collected Data'!BB131,'2. Collected Data'!BB231)&lt;=1,"",AVERAGE('2. Collected Data'!BB31,'2. Collected Data'!BB131,'2. Collected Data'!BB231))</f>
        <v/>
      </c>
      <c r="BC31" s="75" t="str">
        <f>IF(COUNT('2. Collected Data'!BC31,'2. Collected Data'!BC131,'2. Collected Data'!BC231)&lt;=1,"",AVERAGE('2. Collected Data'!BC31,'2. Collected Data'!BC131,'2. Collected Data'!BC231))</f>
        <v/>
      </c>
      <c r="BD31" s="75" t="str">
        <f>IF(COUNT('2. Collected Data'!BD31,'2. Collected Data'!BD131,'2. Collected Data'!BD231)&lt;=1,"",AVERAGE('2. Collected Data'!BD31,'2. Collected Data'!BD131,'2. Collected Data'!BD231))</f>
        <v/>
      </c>
      <c r="BE31" s="75" t="str">
        <f>IF(COUNT('2. Collected Data'!BE31,'2. Collected Data'!BE131,'2. Collected Data'!BE231)&lt;=1,"",AVERAGE('2. Collected Data'!BE31,'2. Collected Data'!BE131,'2. Collected Data'!BE231))</f>
        <v/>
      </c>
      <c r="BF31" s="75" t="str">
        <f>IF(COUNT('2. Collected Data'!BF31,'2. Collected Data'!BF131,'2. Collected Data'!BF231)&lt;=1,"",AVERAGE('2. Collected Data'!BF31,'2. Collected Data'!BF131,'2. Collected Data'!BF231))</f>
        <v/>
      </c>
      <c r="BG31" s="50"/>
      <c r="BH31" s="78" t="str">
        <f>IF(COUNT('2. Collected Data'!BH31,'2. Collected Data'!BH131,'2. Collected Data'!BH231)&lt;=1,"",AVERAGE('2. Collected Data'!BH31,'2. Collected Data'!BH131,'2. Collected Data'!BH231))</f>
        <v/>
      </c>
      <c r="BI31" s="130"/>
      <c r="BJ31" s="50"/>
    </row>
    <row r="32" spans="1:62" s="177" customFormat="1" ht="11.25" customHeight="1" x14ac:dyDescent="0.15">
      <c r="A32" s="89" t="s">
        <v>137</v>
      </c>
      <c r="B32" s="172"/>
      <c r="C32" s="350"/>
      <c r="D32" s="350"/>
      <c r="E32" s="350"/>
      <c r="F32" s="350"/>
      <c r="G32" s="45">
        <f>IF(COUNT('2. Collected Data'!G32,'2. Collected Data'!G132,'2. Collected Data'!G232)&lt;=1,"",AVERAGE('2. Collected Data'!G32,'2. Collected Data'!G132,'2. Collected Data'!G232))</f>
        <v>8300</v>
      </c>
      <c r="H32" s="47">
        <f>IF(COUNT('2. Collected Data'!H32,'2. Collected Data'!H132,'2. Collected Data'!H232)&lt;=1,"",AVERAGE('2. Collected Data'!H32,'2. Collected Data'!H132,'2. Collected Data'!H232))</f>
        <v>4100</v>
      </c>
      <c r="I32" s="47">
        <f>IF(COUNT('2. Collected Data'!I32,'2. Collected Data'!I132,'2. Collected Data'!I232)&lt;=1,"",AVERAGE('2. Collected Data'!I32,'2. Collected Data'!I132,'2. Collected Data'!I232))</f>
        <v>400.66666666666669</v>
      </c>
      <c r="J32" s="47">
        <f>IF(COUNT('2. Collected Data'!J32,'2. Collected Data'!J132,'2. Collected Data'!J232)&lt;=1,"",AVERAGE('2. Collected Data'!J32,'2. Collected Data'!J132,'2. Collected Data'!J232))</f>
        <v>22</v>
      </c>
      <c r="K32" s="47">
        <f>IF(COUNT('2. Collected Data'!K32,'2. Collected Data'!K132,'2. Collected Data'!K232)&lt;=1,"",AVERAGE('2. Collected Data'!K32,'2. Collected Data'!K132,'2. Collected Data'!K232))</f>
        <v>12</v>
      </c>
      <c r="L32" s="47">
        <f>IF(COUNT('2. Collected Data'!L32,'2. Collected Data'!L132,'2. Collected Data'!L232)&lt;=1,"",AVERAGE('2. Collected Data'!L32,'2. Collected Data'!L132,'2. Collected Data'!L232))</f>
        <v>2.6666666666666665</v>
      </c>
      <c r="M32" s="47">
        <f>IF(COUNT('2. Collected Data'!M32,'2. Collected Data'!M132,'2. Collected Data'!M232)&lt;=1,"",AVERAGE('2. Collected Data'!M32,'2. Collected Data'!M132,'2. Collected Data'!M232))</f>
        <v>430</v>
      </c>
      <c r="N32" s="47">
        <f>IF(COUNT('2. Collected Data'!N32,'2. Collected Data'!N132,'2. Collected Data'!N232)&lt;=1,"",AVERAGE('2. Collected Data'!N32,'2. Collected Data'!N132,'2. Collected Data'!N232))</f>
        <v>135</v>
      </c>
      <c r="O32" s="47">
        <f>IF(COUNT('2. Collected Data'!O32,'2. Collected Data'!O132,'2. Collected Data'!O232)&lt;=1,"",AVERAGE('2. Collected Data'!O32,'2. Collected Data'!O132,'2. Collected Data'!O232))</f>
        <v>267</v>
      </c>
      <c r="P32" s="47">
        <f>IF(COUNT('2. Collected Data'!P32,'2. Collected Data'!P132,'2. Collected Data'!P232)&lt;=1,"",AVERAGE('2. Collected Data'!P32,'2. Collected Data'!P132,'2. Collected Data'!P232))</f>
        <v>6.666666666666667</v>
      </c>
      <c r="Q32" s="47">
        <f>IF(COUNT('2. Collected Data'!Q32,'2. Collected Data'!Q132,'2. Collected Data'!Q232)&lt;=1,"",AVERAGE('2. Collected Data'!Q32,'2. Collected Data'!Q132,'2. Collected Data'!Q232))</f>
        <v>22</v>
      </c>
      <c r="R32" s="47" t="str">
        <f>IF(COUNT('2. Collected Data'!R32,'2. Collected Data'!R132,'2. Collected Data'!R232)&lt;=1,"",AVERAGE('2. Collected Data'!R32,'2. Collected Data'!R132,'2. Collected Data'!R232))</f>
        <v/>
      </c>
      <c r="S32" s="47" t="str">
        <f>IF(COUNT('2. Collected Data'!S32,'2. Collected Data'!S132,'2. Collected Data'!S232)&lt;=1,"",AVERAGE('2. Collected Data'!S32,'2. Collected Data'!S132,'2. Collected Data'!S232))</f>
        <v/>
      </c>
      <c r="T32" s="47" t="str">
        <f>IF(COUNT('2. Collected Data'!T32,'2. Collected Data'!T132,'2. Collected Data'!T232)&lt;=1,"",AVERAGE('2. Collected Data'!T32,'2. Collected Data'!T132,'2. Collected Data'!T232))</f>
        <v/>
      </c>
      <c r="U32" s="47">
        <f>IF(COUNT('2. Collected Data'!U32,'2. Collected Data'!U132,'2. Collected Data'!U232)&lt;=1,"",AVERAGE('2. Collected Data'!U32,'2. Collected Data'!U132,'2. Collected Data'!U232))</f>
        <v>15</v>
      </c>
      <c r="V32" s="47" t="str">
        <f>IF(COUNT('2. Collected Data'!V32,'2. Collected Data'!V132,'2. Collected Data'!V232)&lt;=1,"",AVERAGE('2. Collected Data'!V32,'2. Collected Data'!V132,'2. Collected Data'!V232))</f>
        <v/>
      </c>
      <c r="W32" s="47" t="str">
        <f>IF(COUNT('2. Collected Data'!W32,'2. Collected Data'!W132,'2. Collected Data'!W232)&lt;=1,"",AVERAGE('2. Collected Data'!W32,'2. Collected Data'!W132,'2. Collected Data'!W232))</f>
        <v/>
      </c>
      <c r="X32" s="47" t="str">
        <f>IF(COUNT('2. Collected Data'!X32,'2. Collected Data'!X132,'2. Collected Data'!X232)&lt;=1,"",AVERAGE('2. Collected Data'!X32,'2. Collected Data'!X132,'2. Collected Data'!X232))</f>
        <v/>
      </c>
      <c r="Y32" s="47">
        <f>IF(COUNT('2. Collected Data'!Y32,'2. Collected Data'!Y132,'2. Collected Data'!Y232)&lt;=1,"",AVERAGE('2. Collected Data'!Y32,'2. Collected Data'!Y132,'2. Collected Data'!Y232))</f>
        <v>975</v>
      </c>
      <c r="Z32" s="47">
        <f>IF(COUNT('2. Collected Data'!Z32,'2. Collected Data'!Z132,'2. Collected Data'!Z232)&lt;=1,"",AVERAGE('2. Collected Data'!Z32,'2. Collected Data'!Z132,'2. Collected Data'!Z232))</f>
        <v>1.3333333333333333</v>
      </c>
      <c r="AA32" s="185">
        <f>IF(COUNT('2. Collected Data'!AA32,'2. Collected Data'!AA132,'2. Collected Data'!AA232)&lt;=1,"",AVERAGE('2. Collected Data'!AA32,'2. Collected Data'!AA132,'2. Collected Data'!AA232))</f>
        <v>0.94</v>
      </c>
      <c r="AB32" s="185">
        <f>IF(COUNT('2. Collected Data'!AB32,'2. Collected Data'!AB132,'2. Collected Data'!AB232)&lt;=1,"",AVERAGE('2. Collected Data'!AB32,'2. Collected Data'!AB132,'2. Collected Data'!AB232))</f>
        <v>0.04</v>
      </c>
      <c r="AC32" s="185">
        <f>IF(COUNT('2. Collected Data'!AC32,'2. Collected Data'!AC132,'2. Collected Data'!AC232)&lt;=1,"",AVERAGE('2. Collected Data'!AC32,'2. Collected Data'!AC132,'2. Collected Data'!AC232))</f>
        <v>0.02</v>
      </c>
      <c r="AD32" s="47">
        <f>IF(COUNT('2. Collected Data'!AD32,'2. Collected Data'!AD132,'2. Collected Data'!AD232)&lt;=1,"",AVERAGE('2. Collected Data'!AD32,'2. Collected Data'!AD132,'2. Collected Data'!AD232))</f>
        <v>100</v>
      </c>
      <c r="AE32" s="47">
        <f>IF(COUNT('2. Collected Data'!AE32,'2. Collected Data'!AE132,'2. Collected Data'!AE232)&lt;=1,"",AVERAGE('2. Collected Data'!AE32,'2. Collected Data'!AE132,'2. Collected Data'!AE232))</f>
        <v>86666.666666666672</v>
      </c>
      <c r="AF32" s="47">
        <f>IF(COUNT('2. Collected Data'!AF32,'2. Collected Data'!AF132,'2. Collected Data'!AF232)&lt;=1,"",AVERAGE('2. Collected Data'!AF32,'2. Collected Data'!AF132,'2. Collected Data'!AF232))</f>
        <v>100</v>
      </c>
      <c r="AG32" s="85">
        <f>IF(COUNT('2. Collected Data'!AG32,'2. Collected Data'!AG132,'2. Collected Data'!AG232)&lt;=1,"",AVERAGE('2. Collected Data'!AG32,'2. Collected Data'!AG132,'2. Collected Data'!AG232))</f>
        <v>825000</v>
      </c>
      <c r="AH32" s="88"/>
      <c r="AI32" s="121">
        <f>IF(COUNT('2. Collected Data'!AI32,'2. Collected Data'!AI132,'2. Collected Data'!AI232)&lt;=1,"",AVERAGE('2. Collected Data'!AI32,'2. Collected Data'!AI132,'2. Collected Data'!AI232))</f>
        <v>123431.66666666667</v>
      </c>
      <c r="AJ32" s="47">
        <f>IF(COUNT('2. Collected Data'!AJ32,'2. Collected Data'!AJ132,'2. Collected Data'!AJ232)&lt;=1,"",AVERAGE('2. Collected Data'!AJ32,'2. Collected Data'!AJ132,'2. Collected Data'!AJ232))</f>
        <v>5.333333333333333</v>
      </c>
      <c r="AK32" s="47">
        <f>IF(COUNT('2. Collected Data'!AK32,'2. Collected Data'!AK132,'2. Collected Data'!AK232)&lt;=1,"",AVERAGE('2. Collected Data'!AK32,'2. Collected Data'!AK132,'2. Collected Data'!AK232))</f>
        <v>0</v>
      </c>
      <c r="AL32" s="47">
        <f>IF(COUNT('2. Collected Data'!AL32,'2. Collected Data'!AL132,'2. Collected Data'!AL232)&lt;=1,"",AVERAGE('2. Collected Data'!AL32,'2. Collected Data'!AL132,'2. Collected Data'!AL232))</f>
        <v>18323.333333333332</v>
      </c>
      <c r="AM32" s="47" t="str">
        <f>IF(COUNT('2. Collected Data'!AM32,'2. Collected Data'!AM132,'2. Collected Data'!AM232)&lt;=1,"",AVERAGE('2. Collected Data'!AM32,'2. Collected Data'!AM132,'2. Collected Data'!AM232))</f>
        <v/>
      </c>
      <c r="AN32" s="122"/>
      <c r="AO32" s="47">
        <f>IF(COUNT('2. Collected Data'!AO32,'2. Collected Data'!AO132,'2. Collected Data'!AO232)&lt;=1,"",AVERAGE('2. Collected Data'!AO32,'2. Collected Data'!AO132,'2. Collected Data'!AO232))</f>
        <v>576284.66666666663</v>
      </c>
      <c r="AP32" s="47" t="str">
        <f>IF(COUNT('2. Collected Data'!AP32,'2. Collected Data'!AP132,'2. Collected Data'!AP232)&lt;=1,"",AVERAGE('2. Collected Data'!AP32,'2. Collected Data'!AP132,'2. Collected Data'!AP232))</f>
        <v/>
      </c>
      <c r="AQ32" s="47">
        <f>IF(COUNT('2. Collected Data'!AQ32,'2. Collected Data'!AQ132,'2. Collected Data'!AQ232)&lt;=1,"",AVERAGE('2. Collected Data'!AQ32,'2. Collected Data'!AQ132,'2. Collected Data'!AQ232))</f>
        <v>543347.33333333337</v>
      </c>
      <c r="AR32" s="47" t="str">
        <f>IF(COUNT('2. Collected Data'!AR32,'2. Collected Data'!AR132,'2. Collected Data'!AR232)&lt;=1,"",AVERAGE('2. Collected Data'!AR32,'2. Collected Data'!AR132,'2. Collected Data'!AR232))</f>
        <v/>
      </c>
      <c r="AS32" s="47" t="str">
        <f>IF(COUNT('2. Collected Data'!AS32,'2. Collected Data'!AS132,'2. Collected Data'!AS232)&lt;=1,"",AVERAGE('2. Collected Data'!AS32,'2. Collected Data'!AS132,'2. Collected Data'!AS232))</f>
        <v/>
      </c>
      <c r="AT32" s="47" t="str">
        <f>IF(COUNT('2. Collected Data'!AT32,'2. Collected Data'!AT132,'2. Collected Data'!AT232)&lt;=1,"",AVERAGE('2. Collected Data'!AT32,'2. Collected Data'!AT132,'2. Collected Data'!AT232))</f>
        <v/>
      </c>
      <c r="AU32" s="85" t="str">
        <f>IF(COUNT('2. Collected Data'!AU32,'2. Collected Data'!AU132,'2. Collected Data'!AU232)&lt;=1,"",AVERAGE('2. Collected Data'!AU32,'2. Collected Data'!AU132,'2. Collected Data'!AU232))</f>
        <v/>
      </c>
      <c r="AV32" s="88"/>
      <c r="AW32" s="185">
        <f>IF(COUNT('2. Collected Data'!AW32,'2. Collected Data'!AW132,'2. Collected Data'!AW232)&lt;=1,"",AVERAGE('2. Collected Data'!AW32,'2. Collected Data'!AW132,'2. Collected Data'!AW232))</f>
        <v>0.79</v>
      </c>
      <c r="AX32" s="185">
        <f>IF(COUNT('2. Collected Data'!AX32,'2. Collected Data'!AX132,'2. Collected Data'!AX232)&lt;=1,"",AVERAGE('2. Collected Data'!AX32,'2. Collected Data'!AX132,'2. Collected Data'!AX232))</f>
        <v>0.21</v>
      </c>
      <c r="AY32" s="50"/>
      <c r="AZ32" s="91"/>
      <c r="BA32" s="88"/>
      <c r="BB32" s="78">
        <f>IF(COUNT('2. Collected Data'!BB32,'2. Collected Data'!BB132,'2. Collected Data'!BB232)&lt;=1,"",AVERAGE('2. Collected Data'!BB32,'2. Collected Data'!BB132,'2. Collected Data'!BB232))</f>
        <v>67.166666666666671</v>
      </c>
      <c r="BC32" s="75">
        <f>IF(COUNT('2. Collected Data'!BC32,'2. Collected Data'!BC132,'2. Collected Data'!BC232)&lt;=1,"",AVERAGE('2. Collected Data'!BC32,'2. Collected Data'!BC132,'2. Collected Data'!BC232))</f>
        <v>8984238</v>
      </c>
      <c r="BD32" s="75">
        <f>IF(COUNT('2. Collected Data'!BD32,'2. Collected Data'!BD132,'2. Collected Data'!BD232)&lt;=1,"",AVERAGE('2. Collected Data'!BD32,'2. Collected Data'!BD132,'2. Collected Data'!BD232))</f>
        <v>9858939</v>
      </c>
      <c r="BE32" s="75">
        <f>IF(COUNT('2. Collected Data'!BE32,'2. Collected Data'!BE132,'2. Collected Data'!BE232)&lt;=1,"",AVERAGE('2. Collected Data'!BE32,'2. Collected Data'!BE132,'2. Collected Data'!BE232))</f>
        <v>9411966</v>
      </c>
      <c r="BF32" s="75">
        <f>IF(COUNT('2. Collected Data'!BF32,'2. Collected Data'!BF132,'2. Collected Data'!BF232)&lt;=1,"",AVERAGE('2. Collected Data'!BF32,'2. Collected Data'!BF132,'2. Collected Data'!BF232))</f>
        <v>31106902.333333332</v>
      </c>
      <c r="BG32" s="50"/>
      <c r="BH32" s="78">
        <f>IF(COUNT('2. Collected Data'!BH32,'2. Collected Data'!BH132,'2. Collected Data'!BH232)&lt;=1,"",AVERAGE('2. Collected Data'!BH32,'2. Collected Data'!BH132,'2. Collected Data'!BH232))</f>
        <v>68.206666666666663</v>
      </c>
      <c r="BI32" s="130"/>
      <c r="BJ32" s="50"/>
    </row>
    <row r="33" spans="1:62" s="51" customFormat="1" ht="11.25" customHeight="1" x14ac:dyDescent="0.15">
      <c r="A33" s="89" t="s">
        <v>353</v>
      </c>
      <c r="B33" s="172"/>
      <c r="C33" s="350"/>
      <c r="D33" s="350"/>
      <c r="E33" s="350"/>
      <c r="F33" s="350"/>
      <c r="G33" s="45" t="str">
        <f>IF(COUNT('2. Collected Data'!G33,'2. Collected Data'!G133,'2. Collected Data'!G233)&lt;=1,"",AVERAGE('2. Collected Data'!G33,'2. Collected Data'!G133,'2. Collected Data'!G233))</f>
        <v/>
      </c>
      <c r="H33" s="47" t="str">
        <f>IF(COUNT('2. Collected Data'!H33,'2. Collected Data'!H133,'2. Collected Data'!H233)&lt;=1,"",AVERAGE('2. Collected Data'!H33,'2. Collected Data'!H133,'2. Collected Data'!H233))</f>
        <v/>
      </c>
      <c r="I33" s="47" t="str">
        <f>IF(COUNT('2. Collected Data'!I33,'2. Collected Data'!I133,'2. Collected Data'!I233)&lt;=1,"",AVERAGE('2. Collected Data'!I33,'2. Collected Data'!I133,'2. Collected Data'!I233))</f>
        <v/>
      </c>
      <c r="J33" s="47" t="str">
        <f>IF(COUNT('2. Collected Data'!J33,'2. Collected Data'!J133,'2. Collected Data'!J233)&lt;=1,"",AVERAGE('2. Collected Data'!J33,'2. Collected Data'!J133,'2. Collected Data'!J233))</f>
        <v/>
      </c>
      <c r="K33" s="47" t="str">
        <f>IF(COUNT('2. Collected Data'!K33,'2. Collected Data'!K133,'2. Collected Data'!K233)&lt;=1,"",AVERAGE('2. Collected Data'!K33,'2. Collected Data'!K133,'2. Collected Data'!K233))</f>
        <v/>
      </c>
      <c r="L33" s="47" t="str">
        <f>IF(COUNT('2. Collected Data'!L33,'2. Collected Data'!L133,'2. Collected Data'!L233)&lt;=1,"",AVERAGE('2. Collected Data'!L33,'2. Collected Data'!L133,'2. Collected Data'!L233))</f>
        <v/>
      </c>
      <c r="M33" s="47" t="str">
        <f>IF(COUNT('2. Collected Data'!M33,'2. Collected Data'!M133,'2. Collected Data'!M233)&lt;=1,"",AVERAGE('2. Collected Data'!M33,'2. Collected Data'!M133,'2. Collected Data'!M233))</f>
        <v/>
      </c>
      <c r="N33" s="47" t="str">
        <f>IF(COUNT('2. Collected Data'!N33,'2. Collected Data'!N133,'2. Collected Data'!N233)&lt;=1,"",AVERAGE('2. Collected Data'!N33,'2. Collected Data'!N133,'2. Collected Data'!N233))</f>
        <v/>
      </c>
      <c r="O33" s="47" t="str">
        <f>IF(COUNT('2. Collected Data'!O33,'2. Collected Data'!O133,'2. Collected Data'!O233)&lt;=1,"",AVERAGE('2. Collected Data'!O33,'2. Collected Data'!O133,'2. Collected Data'!O233))</f>
        <v/>
      </c>
      <c r="P33" s="47" t="str">
        <f>IF(COUNT('2. Collected Data'!P33,'2. Collected Data'!P133,'2. Collected Data'!P233)&lt;=1,"",AVERAGE('2. Collected Data'!P33,'2. Collected Data'!P133,'2. Collected Data'!P233))</f>
        <v/>
      </c>
      <c r="Q33" s="47" t="str">
        <f>IF(COUNT('2. Collected Data'!Q33,'2. Collected Data'!Q133,'2. Collected Data'!Q233)&lt;=1,"",AVERAGE('2. Collected Data'!Q33,'2. Collected Data'!Q133,'2. Collected Data'!Q233))</f>
        <v/>
      </c>
      <c r="R33" s="47" t="str">
        <f>IF(COUNT('2. Collected Data'!R33,'2. Collected Data'!R133,'2. Collected Data'!R233)&lt;=1,"",AVERAGE('2. Collected Data'!R33,'2. Collected Data'!R133,'2. Collected Data'!R233))</f>
        <v/>
      </c>
      <c r="S33" s="47" t="str">
        <f>IF(COUNT('2. Collected Data'!S33,'2. Collected Data'!S133,'2. Collected Data'!S233)&lt;=1,"",AVERAGE('2. Collected Data'!S33,'2. Collected Data'!S133,'2. Collected Data'!S233))</f>
        <v/>
      </c>
      <c r="T33" s="47" t="str">
        <f>IF(COUNT('2. Collected Data'!T33,'2. Collected Data'!T133,'2. Collected Data'!T233)&lt;=1,"",AVERAGE('2. Collected Data'!T33,'2. Collected Data'!T133,'2. Collected Data'!T233))</f>
        <v/>
      </c>
      <c r="U33" s="47" t="str">
        <f>IF(COUNT('2. Collected Data'!U33,'2. Collected Data'!U133,'2. Collected Data'!U233)&lt;=1,"",AVERAGE('2. Collected Data'!U33,'2. Collected Data'!U133,'2. Collected Data'!U233))</f>
        <v/>
      </c>
      <c r="V33" s="47" t="str">
        <f>IF(COUNT('2. Collected Data'!V33,'2. Collected Data'!V133,'2. Collected Data'!V233)&lt;=1,"",AVERAGE('2. Collected Data'!V33,'2. Collected Data'!V133,'2. Collected Data'!V233))</f>
        <v/>
      </c>
      <c r="W33" s="47" t="str">
        <f>IF(COUNT('2. Collected Data'!W33,'2. Collected Data'!W133,'2. Collected Data'!W233)&lt;=1,"",AVERAGE('2. Collected Data'!W33,'2. Collected Data'!W133,'2. Collected Data'!W233))</f>
        <v/>
      </c>
      <c r="X33" s="47" t="str">
        <f>IF(COUNT('2. Collected Data'!X33,'2. Collected Data'!X133,'2. Collected Data'!X233)&lt;=1,"",AVERAGE('2. Collected Data'!X33,'2. Collected Data'!X133,'2. Collected Data'!X233))</f>
        <v/>
      </c>
      <c r="Y33" s="47" t="str">
        <f>IF(COUNT('2. Collected Data'!Y33,'2. Collected Data'!Y133,'2. Collected Data'!Y233)&lt;=1,"",AVERAGE('2. Collected Data'!Y33,'2. Collected Data'!Y133,'2. Collected Data'!Y233))</f>
        <v/>
      </c>
      <c r="Z33" s="47" t="str">
        <f>IF(COUNT('2. Collected Data'!Z33,'2. Collected Data'!Z133,'2. Collected Data'!Z233)&lt;=1,"",AVERAGE('2. Collected Data'!Z33,'2. Collected Data'!Z133,'2. Collected Data'!Z233))</f>
        <v/>
      </c>
      <c r="AA33" s="185" t="str">
        <f>IF(COUNT('2. Collected Data'!AA33,'2. Collected Data'!AA133,'2. Collected Data'!AA233)&lt;=1,"",AVERAGE('2. Collected Data'!AA33,'2. Collected Data'!AA133,'2. Collected Data'!AA233))</f>
        <v/>
      </c>
      <c r="AB33" s="185" t="str">
        <f>IF(COUNT('2. Collected Data'!AB33,'2. Collected Data'!AB133,'2. Collected Data'!AB233)&lt;=1,"",AVERAGE('2. Collected Data'!AB33,'2. Collected Data'!AB133,'2. Collected Data'!AB233))</f>
        <v/>
      </c>
      <c r="AC33" s="185" t="str">
        <f>IF(COUNT('2. Collected Data'!AC33,'2. Collected Data'!AC133,'2. Collected Data'!AC233)&lt;=1,"",AVERAGE('2. Collected Data'!AC33,'2. Collected Data'!AC133,'2. Collected Data'!AC233))</f>
        <v/>
      </c>
      <c r="AD33" s="47" t="str">
        <f>IF(COUNT('2. Collected Data'!AD33,'2. Collected Data'!AD133,'2. Collected Data'!AD233)&lt;=1,"",AVERAGE('2. Collected Data'!AD33,'2. Collected Data'!AD133,'2. Collected Data'!AD233))</f>
        <v/>
      </c>
      <c r="AE33" s="47" t="str">
        <f>IF(COUNT('2. Collected Data'!AE33,'2. Collected Data'!AE133,'2. Collected Data'!AE233)&lt;=1,"",AVERAGE('2. Collected Data'!AE33,'2. Collected Data'!AE133,'2. Collected Data'!AE233))</f>
        <v/>
      </c>
      <c r="AF33" s="47" t="str">
        <f>IF(COUNT('2. Collected Data'!AF33,'2. Collected Data'!AF133,'2. Collected Data'!AF233)&lt;=1,"",AVERAGE('2. Collected Data'!AF33,'2. Collected Data'!AF133,'2. Collected Data'!AF233))</f>
        <v/>
      </c>
      <c r="AG33" s="85" t="str">
        <f>IF(COUNT('2. Collected Data'!AG33,'2. Collected Data'!AG133,'2. Collected Data'!AG233)&lt;=1,"",AVERAGE('2. Collected Data'!AG33,'2. Collected Data'!AG133,'2. Collected Data'!AG233))</f>
        <v/>
      </c>
      <c r="AH33" s="88"/>
      <c r="AI33" s="121" t="str">
        <f>IF(COUNT('2. Collected Data'!AI33,'2. Collected Data'!AI133,'2. Collected Data'!AI233)&lt;=1,"",AVERAGE('2. Collected Data'!AI33,'2. Collected Data'!AI133,'2. Collected Data'!AI233))</f>
        <v/>
      </c>
      <c r="AJ33" s="47" t="str">
        <f>IF(COUNT('2. Collected Data'!AJ33,'2. Collected Data'!AJ133,'2. Collected Data'!AJ233)&lt;=1,"",AVERAGE('2. Collected Data'!AJ33,'2. Collected Data'!AJ133,'2. Collected Data'!AJ233))</f>
        <v/>
      </c>
      <c r="AK33" s="47" t="str">
        <f>IF(COUNT('2. Collected Data'!AK33,'2. Collected Data'!AK133,'2. Collected Data'!AK233)&lt;=1,"",AVERAGE('2. Collected Data'!AK33,'2. Collected Data'!AK133,'2. Collected Data'!AK233))</f>
        <v/>
      </c>
      <c r="AL33" s="47" t="str">
        <f>IF(COUNT('2. Collected Data'!AL33,'2. Collected Data'!AL133,'2. Collected Data'!AL233)&lt;=1,"",AVERAGE('2. Collected Data'!AL33,'2. Collected Data'!AL133,'2. Collected Data'!AL233))</f>
        <v/>
      </c>
      <c r="AM33" s="47" t="str">
        <f>IF(COUNT('2. Collected Data'!AM33,'2. Collected Data'!AM133,'2. Collected Data'!AM233)&lt;=1,"",AVERAGE('2. Collected Data'!AM33,'2. Collected Data'!AM133,'2. Collected Data'!AM233))</f>
        <v/>
      </c>
      <c r="AN33" s="122"/>
      <c r="AO33" s="47" t="str">
        <f>IF(COUNT('2. Collected Data'!AO33,'2. Collected Data'!AO133,'2. Collected Data'!AO233)&lt;=1,"",AVERAGE('2. Collected Data'!AO33,'2. Collected Data'!AO133,'2. Collected Data'!AO233))</f>
        <v/>
      </c>
      <c r="AP33" s="47" t="str">
        <f>IF(COUNT('2. Collected Data'!AP33,'2. Collected Data'!AP133,'2. Collected Data'!AP233)&lt;=1,"",AVERAGE('2. Collected Data'!AP33,'2. Collected Data'!AP133,'2. Collected Data'!AP233))</f>
        <v/>
      </c>
      <c r="AQ33" s="47" t="str">
        <f>IF(COUNT('2. Collected Data'!AQ33,'2. Collected Data'!AQ133,'2. Collected Data'!AQ233)&lt;=1,"",AVERAGE('2. Collected Data'!AQ33,'2. Collected Data'!AQ133,'2. Collected Data'!AQ233))</f>
        <v/>
      </c>
      <c r="AR33" s="47" t="str">
        <f>IF(COUNT('2. Collected Data'!AR33,'2. Collected Data'!AR133,'2. Collected Data'!AR233)&lt;=1,"",AVERAGE('2. Collected Data'!AR33,'2. Collected Data'!AR133,'2. Collected Data'!AR233))</f>
        <v/>
      </c>
      <c r="AS33" s="47" t="str">
        <f>IF(COUNT('2. Collected Data'!AS33,'2. Collected Data'!AS133,'2. Collected Data'!AS233)&lt;=1,"",AVERAGE('2. Collected Data'!AS33,'2. Collected Data'!AS133,'2. Collected Data'!AS233))</f>
        <v/>
      </c>
      <c r="AT33" s="47" t="str">
        <f>IF(COUNT('2. Collected Data'!AT33,'2. Collected Data'!AT133,'2. Collected Data'!AT233)&lt;=1,"",AVERAGE('2. Collected Data'!AT33,'2. Collected Data'!AT133,'2. Collected Data'!AT233))</f>
        <v/>
      </c>
      <c r="AU33" s="85" t="str">
        <f>IF(COUNT('2. Collected Data'!AU33,'2. Collected Data'!AU133,'2. Collected Data'!AU233)&lt;=1,"",AVERAGE('2. Collected Data'!AU33,'2. Collected Data'!AU133,'2. Collected Data'!AU233))</f>
        <v/>
      </c>
      <c r="AV33" s="88"/>
      <c r="AW33" s="185" t="str">
        <f>IF(COUNT('2. Collected Data'!AW33,'2. Collected Data'!AW133,'2. Collected Data'!AW233)&lt;=1,"",AVERAGE('2. Collected Data'!AW33,'2. Collected Data'!AW133,'2. Collected Data'!AW233))</f>
        <v/>
      </c>
      <c r="AX33" s="185" t="str">
        <f>IF(COUNT('2. Collected Data'!AX33,'2. Collected Data'!AX133,'2. Collected Data'!AX233)&lt;=1,"",AVERAGE('2. Collected Data'!AX33,'2. Collected Data'!AX133,'2. Collected Data'!AX233))</f>
        <v/>
      </c>
      <c r="AY33" s="50"/>
      <c r="AZ33" s="91"/>
      <c r="BA33" s="88"/>
      <c r="BB33" s="78" t="str">
        <f>IF(COUNT('2. Collected Data'!BB33,'2. Collected Data'!BB133,'2. Collected Data'!BB233)&lt;=1,"",AVERAGE('2. Collected Data'!BB33,'2. Collected Data'!BB133,'2. Collected Data'!BB233))</f>
        <v/>
      </c>
      <c r="BC33" s="75" t="str">
        <f>IF(COUNT('2. Collected Data'!BC33,'2. Collected Data'!BC133,'2. Collected Data'!BC233)&lt;=1,"",AVERAGE('2. Collected Data'!BC33,'2. Collected Data'!BC133,'2. Collected Data'!BC233))</f>
        <v/>
      </c>
      <c r="BD33" s="75" t="str">
        <f>IF(COUNT('2. Collected Data'!BD33,'2. Collected Data'!BD133,'2. Collected Data'!BD233)&lt;=1,"",AVERAGE('2. Collected Data'!BD33,'2. Collected Data'!BD133,'2. Collected Data'!BD233))</f>
        <v/>
      </c>
      <c r="BE33" s="75" t="str">
        <f>IF(COUNT('2. Collected Data'!BE33,'2. Collected Data'!BE133,'2. Collected Data'!BE233)&lt;=1,"",AVERAGE('2. Collected Data'!BE33,'2. Collected Data'!BE133,'2. Collected Data'!BE233))</f>
        <v/>
      </c>
      <c r="BF33" s="75" t="str">
        <f>IF(COUNT('2. Collected Data'!BF33,'2. Collected Data'!BF133,'2. Collected Data'!BF233)&lt;=1,"",AVERAGE('2. Collected Data'!BF33,'2. Collected Data'!BF133,'2. Collected Data'!BF233))</f>
        <v/>
      </c>
      <c r="BG33" s="50"/>
      <c r="BH33" s="78" t="str">
        <f>IF(COUNT('2. Collected Data'!BH33,'2. Collected Data'!BH133,'2. Collected Data'!BH233)&lt;=1,"",AVERAGE('2. Collected Data'!BH33,'2. Collected Data'!BH133,'2. Collected Data'!BH233))</f>
        <v/>
      </c>
      <c r="BI33" s="130"/>
      <c r="BJ33" s="50"/>
    </row>
    <row r="34" spans="1:62" s="177" customFormat="1" ht="11.25" customHeight="1" x14ac:dyDescent="0.15">
      <c r="A34" s="89" t="s">
        <v>138</v>
      </c>
      <c r="B34" s="172"/>
      <c r="C34" s="350"/>
      <c r="D34" s="350"/>
      <c r="E34" s="350"/>
      <c r="F34" s="350"/>
      <c r="G34" s="45">
        <f>IF(COUNT('2. Collected Data'!G34,'2. Collected Data'!G134,'2. Collected Data'!G234)&lt;=1,"",AVERAGE('2. Collected Data'!G34,'2. Collected Data'!G134,'2. Collected Data'!G234))</f>
        <v>17666.666666666668</v>
      </c>
      <c r="H34" s="47">
        <f>IF(COUNT('2. Collected Data'!H34,'2. Collected Data'!H134,'2. Collected Data'!H234)&lt;=1,"",AVERAGE('2. Collected Data'!H34,'2. Collected Data'!H134,'2. Collected Data'!H234))</f>
        <v>8766.6666666666661</v>
      </c>
      <c r="I34" s="47">
        <f>IF(COUNT('2. Collected Data'!I34,'2. Collected Data'!I134,'2. Collected Data'!I234)&lt;=1,"",AVERAGE('2. Collected Data'!I34,'2. Collected Data'!I134,'2. Collected Data'!I234))</f>
        <v>291.66666666666669</v>
      </c>
      <c r="J34" s="47">
        <f>IF(COUNT('2. Collected Data'!J34,'2. Collected Data'!J134,'2. Collected Data'!J234)&lt;=1,"",AVERAGE('2. Collected Data'!J34,'2. Collected Data'!J134,'2. Collected Data'!J234))</f>
        <v>4</v>
      </c>
      <c r="K34" s="47">
        <f>IF(COUNT('2. Collected Data'!K34,'2. Collected Data'!K134,'2. Collected Data'!K234)&lt;=1,"",AVERAGE('2. Collected Data'!K34,'2. Collected Data'!K134,'2. Collected Data'!K234))</f>
        <v>13.666666666666666</v>
      </c>
      <c r="L34" s="47">
        <f>IF(COUNT('2. Collected Data'!L34,'2. Collected Data'!L134,'2. Collected Data'!L234)&lt;=1,"",AVERAGE('2. Collected Data'!L34,'2. Collected Data'!L134,'2. Collected Data'!L234))</f>
        <v>17</v>
      </c>
      <c r="M34" s="47">
        <f>IF(COUNT('2. Collected Data'!M34,'2. Collected Data'!M134,'2. Collected Data'!M234)&lt;=1,"",AVERAGE('2. Collected Data'!M34,'2. Collected Data'!M134,'2. Collected Data'!M234))</f>
        <v>183.33333333333334</v>
      </c>
      <c r="N34" s="47">
        <f>IF(COUNT('2. Collected Data'!N34,'2. Collected Data'!N134,'2. Collected Data'!N234)&lt;=1,"",AVERAGE('2. Collected Data'!N34,'2. Collected Data'!N134,'2. Collected Data'!N234))</f>
        <v>2.6666666666666665</v>
      </c>
      <c r="O34" s="47">
        <f>IF(COUNT('2. Collected Data'!O34,'2. Collected Data'!O134,'2. Collected Data'!O234)&lt;=1,"",AVERAGE('2. Collected Data'!O34,'2. Collected Data'!O134,'2. Collected Data'!O234))</f>
        <v>241.66666666666666</v>
      </c>
      <c r="P34" s="47">
        <f>IF(COUNT('2. Collected Data'!P34,'2. Collected Data'!P134,'2. Collected Data'!P234)&lt;=1,"",AVERAGE('2. Collected Data'!P34,'2. Collected Data'!P134,'2. Collected Data'!P234))</f>
        <v>0</v>
      </c>
      <c r="Q34" s="47">
        <f>IF(COUNT('2. Collected Data'!Q34,'2. Collected Data'!Q134,'2. Collected Data'!Q234)&lt;=1,"",AVERAGE('2. Collected Data'!Q34,'2. Collected Data'!Q134,'2. Collected Data'!Q234))</f>
        <v>3333.3333333333335</v>
      </c>
      <c r="R34" s="47">
        <f>IF(COUNT('2. Collected Data'!R34,'2. Collected Data'!R134,'2. Collected Data'!R234)&lt;=1,"",AVERAGE('2. Collected Data'!R34,'2. Collected Data'!R134,'2. Collected Data'!R234))</f>
        <v>10</v>
      </c>
      <c r="S34" s="47">
        <f>IF(COUNT('2. Collected Data'!S34,'2. Collected Data'!S134,'2. Collected Data'!S234)&lt;=1,"",AVERAGE('2. Collected Data'!S34,'2. Collected Data'!S134,'2. Collected Data'!S234))</f>
        <v>30</v>
      </c>
      <c r="T34" s="47">
        <f>IF(COUNT('2. Collected Data'!T34,'2. Collected Data'!T134,'2. Collected Data'!T234)&lt;=1,"",AVERAGE('2. Collected Data'!T34,'2. Collected Data'!T134,'2. Collected Data'!T234))</f>
        <v>0</v>
      </c>
      <c r="U34" s="47">
        <f>IF(COUNT('2. Collected Data'!U34,'2. Collected Data'!U134,'2. Collected Data'!U234)&lt;=1,"",AVERAGE('2. Collected Data'!U34,'2. Collected Data'!U134,'2. Collected Data'!U234))</f>
        <v>1041.6666666666667</v>
      </c>
      <c r="V34" s="47">
        <f>IF(COUNT('2. Collected Data'!V34,'2. Collected Data'!V134,'2. Collected Data'!V234)&lt;=1,"",AVERAGE('2. Collected Data'!V34,'2. Collected Data'!V134,'2. Collected Data'!V234))</f>
        <v>31.666666666666668</v>
      </c>
      <c r="W34" s="47">
        <f>IF(COUNT('2. Collected Data'!W34,'2. Collected Data'!W134,'2. Collected Data'!W234)&lt;=1,"",AVERAGE('2. Collected Data'!W34,'2. Collected Data'!W134,'2. Collected Data'!W234))</f>
        <v>1008.3333333333334</v>
      </c>
      <c r="X34" s="47">
        <f>IF(COUNT('2. Collected Data'!X34,'2. Collected Data'!X134,'2. Collected Data'!X234)&lt;=1,"",AVERAGE('2. Collected Data'!X34,'2. Collected Data'!X134,'2. Collected Data'!X234))</f>
        <v>56.666666666666664</v>
      </c>
      <c r="Y34" s="47">
        <f>IF(COUNT('2. Collected Data'!Y34,'2. Collected Data'!Y134,'2. Collected Data'!Y234)&lt;=1,"",AVERAGE('2. Collected Data'!Y34,'2. Collected Data'!Y134,'2. Collected Data'!Y234))</f>
        <v>575</v>
      </c>
      <c r="Z34" s="47">
        <f>IF(COUNT('2. Collected Data'!Z34,'2. Collected Data'!Z134,'2. Collected Data'!Z234)&lt;=1,"",AVERAGE('2. Collected Data'!Z34,'2. Collected Data'!Z134,'2. Collected Data'!Z234))</f>
        <v>166.66666666666666</v>
      </c>
      <c r="AA34" s="185">
        <f>IF(COUNT('2. Collected Data'!AA34,'2. Collected Data'!AA134,'2. Collected Data'!AA234)&lt;=1,"",AVERAGE('2. Collected Data'!AA34,'2. Collected Data'!AA134,'2. Collected Data'!AA234))</f>
        <v>0.13</v>
      </c>
      <c r="AB34" s="185">
        <f>IF(COUNT('2. Collected Data'!AB34,'2. Collected Data'!AB134,'2. Collected Data'!AB234)&lt;=1,"",AVERAGE('2. Collected Data'!AB34,'2. Collected Data'!AB134,'2. Collected Data'!AB234))</f>
        <v>0.87</v>
      </c>
      <c r="AC34" s="185">
        <f>IF(COUNT('2. Collected Data'!AC34,'2. Collected Data'!AC134,'2. Collected Data'!AC234)&lt;=1,"",AVERAGE('2. Collected Data'!AC34,'2. Collected Data'!AC134,'2. Collected Data'!AC234))</f>
        <v>0</v>
      </c>
      <c r="AD34" s="47">
        <f>IF(COUNT('2. Collected Data'!AD34,'2. Collected Data'!AD134,'2. Collected Data'!AD234)&lt;=1,"",AVERAGE('2. Collected Data'!AD34,'2. Collected Data'!AD134,'2. Collected Data'!AD234))</f>
        <v>144.33333333333334</v>
      </c>
      <c r="AE34" s="47">
        <f>IF(COUNT('2. Collected Data'!AE34,'2. Collected Data'!AE134,'2. Collected Data'!AE234)&lt;=1,"",AVERAGE('2. Collected Data'!AE34,'2. Collected Data'!AE134,'2. Collected Data'!AE234))</f>
        <v>368333.33333333331</v>
      </c>
      <c r="AF34" s="47">
        <f>IF(COUNT('2. Collected Data'!AF34,'2. Collected Data'!AF134,'2. Collected Data'!AF234)&lt;=1,"",AVERAGE('2. Collected Data'!AF34,'2. Collected Data'!AF134,'2. Collected Data'!AF234))</f>
        <v>134.33333333333334</v>
      </c>
      <c r="AG34" s="85">
        <f>IF(COUNT('2. Collected Data'!AG34,'2. Collected Data'!AG134,'2. Collected Data'!AG234)&lt;=1,"",AVERAGE('2. Collected Data'!AG34,'2. Collected Data'!AG134,'2. Collected Data'!AG234))</f>
        <v>640000</v>
      </c>
      <c r="AH34" s="88"/>
      <c r="AI34" s="121">
        <f>IF(COUNT('2. Collected Data'!AI34,'2. Collected Data'!AI134,'2. Collected Data'!AI234)&lt;=1,"",AVERAGE('2. Collected Data'!AI34,'2. Collected Data'!AI134,'2. Collected Data'!AI234))</f>
        <v>499290.33333333331</v>
      </c>
      <c r="AJ34" s="47">
        <f>IF(COUNT('2. Collected Data'!AJ34,'2. Collected Data'!AJ134,'2. Collected Data'!AJ234)&lt;=1,"",AVERAGE('2. Collected Data'!AJ34,'2. Collected Data'!AJ134,'2. Collected Data'!AJ234))</f>
        <v>0</v>
      </c>
      <c r="AK34" s="47">
        <f>IF(COUNT('2. Collected Data'!AK34,'2. Collected Data'!AK134,'2. Collected Data'!AK234)&lt;=1,"",AVERAGE('2. Collected Data'!AK34,'2. Collected Data'!AK134,'2. Collected Data'!AK234))</f>
        <v>351.5</v>
      </c>
      <c r="AL34" s="47">
        <f>IF(COUNT('2. Collected Data'!AL34,'2. Collected Data'!AL134,'2. Collected Data'!AL234)&lt;=1,"",AVERAGE('2. Collected Data'!AL34,'2. Collected Data'!AL134,'2. Collected Data'!AL234))</f>
        <v>8546</v>
      </c>
      <c r="AM34" s="47">
        <f>IF(COUNT('2. Collected Data'!AM34,'2. Collected Data'!AM134,'2. Collected Data'!AM234)&lt;=1,"",AVERAGE('2. Collected Data'!AM34,'2. Collected Data'!AM134,'2. Collected Data'!AM234))</f>
        <v>7500</v>
      </c>
      <c r="AN34" s="122"/>
      <c r="AO34" s="47">
        <f>IF(COUNT('2. Collected Data'!AO34,'2. Collected Data'!AO134,'2. Collected Data'!AO234)&lt;=1,"",AVERAGE('2. Collected Data'!AO34,'2. Collected Data'!AO134,'2. Collected Data'!AO234))</f>
        <v>0</v>
      </c>
      <c r="AP34" s="47">
        <f>IF(COUNT('2. Collected Data'!AP34,'2. Collected Data'!AP134,'2. Collected Data'!AP234)&lt;=1,"",AVERAGE('2. Collected Data'!AP34,'2. Collected Data'!AP134,'2. Collected Data'!AP234))</f>
        <v>0</v>
      </c>
      <c r="AQ34" s="47">
        <f>IF(COUNT('2. Collected Data'!AQ34,'2. Collected Data'!AQ134,'2. Collected Data'!AQ234)&lt;=1,"",AVERAGE('2. Collected Data'!AQ34,'2. Collected Data'!AQ134,'2. Collected Data'!AQ234))</f>
        <v>1357471</v>
      </c>
      <c r="AR34" s="47">
        <f>IF(COUNT('2. Collected Data'!AR34,'2. Collected Data'!AR134,'2. Collected Data'!AR234)&lt;=1,"",AVERAGE('2. Collected Data'!AR34,'2. Collected Data'!AR134,'2. Collected Data'!AR234))</f>
        <v>0</v>
      </c>
      <c r="AS34" s="47">
        <f>IF(COUNT('2. Collected Data'!AS34,'2. Collected Data'!AS134,'2. Collected Data'!AS234)&lt;=1,"",AVERAGE('2. Collected Data'!AS34,'2. Collected Data'!AS134,'2. Collected Data'!AS234))</f>
        <v>583333.33333333337</v>
      </c>
      <c r="AT34" s="47">
        <f>IF(COUNT('2. Collected Data'!AT34,'2. Collected Data'!AT134,'2. Collected Data'!AT234)&lt;=1,"",AVERAGE('2. Collected Data'!AT34,'2. Collected Data'!AT134,'2. Collected Data'!AT234))</f>
        <v>0</v>
      </c>
      <c r="AU34" s="85" t="str">
        <f>IF(COUNT('2. Collected Data'!AU34,'2. Collected Data'!AU134,'2. Collected Data'!AU234)&lt;=1,"",AVERAGE('2. Collected Data'!AU34,'2. Collected Data'!AU134,'2. Collected Data'!AU234))</f>
        <v/>
      </c>
      <c r="AV34" s="88"/>
      <c r="AW34" s="185">
        <f>IF(COUNT('2. Collected Data'!AW34,'2. Collected Data'!AW134,'2. Collected Data'!AW234)&lt;=1,"",AVERAGE('2. Collected Data'!AW34,'2. Collected Data'!AW134,'2. Collected Data'!AW234))</f>
        <v>0.5</v>
      </c>
      <c r="AX34" s="185">
        <f>IF(COUNT('2. Collected Data'!AX34,'2. Collected Data'!AX134,'2. Collected Data'!AX234)&lt;=1,"",AVERAGE('2. Collected Data'!AX34,'2. Collected Data'!AX134,'2. Collected Data'!AX234))</f>
        <v>0.5</v>
      </c>
      <c r="AY34" s="50"/>
      <c r="AZ34" s="91"/>
      <c r="BA34" s="88"/>
      <c r="BB34" s="78">
        <f>IF(COUNT('2. Collected Data'!BB34,'2. Collected Data'!BB134,'2. Collected Data'!BB234)&lt;=1,"",AVERAGE('2. Collected Data'!BB34,'2. Collected Data'!BB134,'2. Collected Data'!BB234))</f>
        <v>71</v>
      </c>
      <c r="BC34" s="75">
        <f>IF(COUNT('2. Collected Data'!BC34,'2. Collected Data'!BC134,'2. Collected Data'!BC234)&lt;=1,"",AVERAGE('2. Collected Data'!BC34,'2. Collected Data'!BC134,'2. Collected Data'!BC234))</f>
        <v>13152732.666666666</v>
      </c>
      <c r="BD34" s="75">
        <f>IF(COUNT('2. Collected Data'!BD34,'2. Collected Data'!BD134,'2. Collected Data'!BD234)&lt;=1,"",AVERAGE('2. Collected Data'!BD34,'2. Collected Data'!BD134,'2. Collected Data'!BD234))</f>
        <v>76328684.333333328</v>
      </c>
      <c r="BE34" s="75">
        <f>IF(COUNT('2. Collected Data'!BE34,'2. Collected Data'!BE134,'2. Collected Data'!BE234)&lt;=1,"",AVERAGE('2. Collected Data'!BE34,'2. Collected Data'!BE134,'2. Collected Data'!BE234))</f>
        <v>31905000</v>
      </c>
      <c r="BF34" s="75">
        <f>IF(COUNT('2. Collected Data'!BF34,'2. Collected Data'!BF134,'2. Collected Data'!BF234)&lt;=1,"",AVERAGE('2. Collected Data'!BF34,'2. Collected Data'!BF134,'2. Collected Data'!BF234))</f>
        <v>125981757</v>
      </c>
      <c r="BG34" s="50"/>
      <c r="BH34" s="78">
        <f>IF(COUNT('2. Collected Data'!BH34,'2. Collected Data'!BH134,'2. Collected Data'!BH234)&lt;=1,"",AVERAGE('2. Collected Data'!BH34,'2. Collected Data'!BH134,'2. Collected Data'!BH234))</f>
        <v>71</v>
      </c>
      <c r="BI34" s="130"/>
      <c r="BJ34" s="50"/>
    </row>
    <row r="35" spans="1:62" s="177" customFormat="1" ht="11.25" customHeight="1" x14ac:dyDescent="0.15">
      <c r="A35" s="89" t="s">
        <v>139</v>
      </c>
      <c r="B35" s="172"/>
      <c r="C35" s="350"/>
      <c r="D35" s="350"/>
      <c r="E35" s="350"/>
      <c r="F35" s="350"/>
      <c r="G35" s="45">
        <f>IF(COUNT('2. Collected Data'!G35,'2. Collected Data'!G135,'2. Collected Data'!G235)&lt;=1,"",AVERAGE('2. Collected Data'!G35,'2. Collected Data'!G135,'2. Collected Data'!G235))</f>
        <v>31457</v>
      </c>
      <c r="H35" s="47">
        <f>IF(COUNT('2. Collected Data'!H35,'2. Collected Data'!H135,'2. Collected Data'!H235)&lt;=1,"",AVERAGE('2. Collected Data'!H35,'2. Collected Data'!H135,'2. Collected Data'!H235))</f>
        <v>9668.6666666666661</v>
      </c>
      <c r="I35" s="47">
        <f>IF(COUNT('2. Collected Data'!I35,'2. Collected Data'!I135,'2. Collected Data'!I235)&lt;=1,"",AVERAGE('2. Collected Data'!I35,'2. Collected Data'!I135,'2. Collected Data'!I235))</f>
        <v>320.33333333333331</v>
      </c>
      <c r="J35" s="47">
        <f>IF(COUNT('2. Collected Data'!J35,'2. Collected Data'!J135,'2. Collected Data'!J235)&lt;=1,"",AVERAGE('2. Collected Data'!J35,'2. Collected Data'!J135,'2. Collected Data'!J235))</f>
        <v>22</v>
      </c>
      <c r="K35" s="47">
        <f>IF(COUNT('2. Collected Data'!K35,'2. Collected Data'!K135,'2. Collected Data'!K235)&lt;=1,"",AVERAGE('2. Collected Data'!K35,'2. Collected Data'!K135,'2. Collected Data'!K235))</f>
        <v>9.3333333333333339</v>
      </c>
      <c r="L35" s="47">
        <f>IF(COUNT('2. Collected Data'!L35,'2. Collected Data'!L135,'2. Collected Data'!L235)&lt;=1,"",AVERAGE('2. Collected Data'!L35,'2. Collected Data'!L135,'2. Collected Data'!L235))</f>
        <v>13.333333333333334</v>
      </c>
      <c r="M35" s="47">
        <f>IF(COUNT('2. Collected Data'!M35,'2. Collected Data'!M135,'2. Collected Data'!M235)&lt;=1,"",AVERAGE('2. Collected Data'!M35,'2. Collected Data'!M135,'2. Collected Data'!M235))</f>
        <v>235.33333333333334</v>
      </c>
      <c r="N35" s="47">
        <f>IF(COUNT('2. Collected Data'!N35,'2. Collected Data'!N135,'2. Collected Data'!N235)&lt;=1,"",AVERAGE('2. Collected Data'!N35,'2. Collected Data'!N135,'2. Collected Data'!N235))</f>
        <v>320.33333333333331</v>
      </c>
      <c r="O35" s="47" t="str">
        <f>IF(COUNT('2. Collected Data'!O35,'2. Collected Data'!O135,'2. Collected Data'!O235)&lt;=1,"",AVERAGE('2. Collected Data'!O35,'2. Collected Data'!O135,'2. Collected Data'!O235))</f>
        <v/>
      </c>
      <c r="P35" s="47" t="str">
        <f>IF(COUNT('2. Collected Data'!P35,'2. Collected Data'!P135,'2. Collected Data'!P235)&lt;=1,"",AVERAGE('2. Collected Data'!P35,'2. Collected Data'!P135,'2. Collected Data'!P235))</f>
        <v/>
      </c>
      <c r="Q35" s="47" t="str">
        <f>IF(COUNT('2. Collected Data'!Q35,'2. Collected Data'!Q135,'2. Collected Data'!Q235)&lt;=1,"",AVERAGE('2. Collected Data'!Q35,'2. Collected Data'!Q135,'2. Collected Data'!Q235))</f>
        <v/>
      </c>
      <c r="R35" s="47" t="str">
        <f>IF(COUNT('2. Collected Data'!R35,'2. Collected Data'!R135,'2. Collected Data'!R235)&lt;=1,"",AVERAGE('2. Collected Data'!R35,'2. Collected Data'!R135,'2. Collected Data'!R235))</f>
        <v/>
      </c>
      <c r="S35" s="47" t="str">
        <f>IF(COUNT('2. Collected Data'!S35,'2. Collected Data'!S135,'2. Collected Data'!S235)&lt;=1,"",AVERAGE('2. Collected Data'!S35,'2. Collected Data'!S135,'2. Collected Data'!S235))</f>
        <v/>
      </c>
      <c r="T35" s="47" t="str">
        <f>IF(COUNT('2. Collected Data'!T35,'2. Collected Data'!T135,'2. Collected Data'!T235)&lt;=1,"",AVERAGE('2. Collected Data'!T35,'2. Collected Data'!T135,'2. Collected Data'!T235))</f>
        <v/>
      </c>
      <c r="U35" s="47" t="str">
        <f>IF(COUNT('2. Collected Data'!U35,'2. Collected Data'!U135,'2. Collected Data'!U235)&lt;=1,"",AVERAGE('2. Collected Data'!U35,'2. Collected Data'!U135,'2. Collected Data'!U235))</f>
        <v/>
      </c>
      <c r="V35" s="47" t="str">
        <f>IF(COUNT('2. Collected Data'!V35,'2. Collected Data'!V135,'2. Collected Data'!V235)&lt;=1,"",AVERAGE('2. Collected Data'!V35,'2. Collected Data'!V135,'2. Collected Data'!V235))</f>
        <v/>
      </c>
      <c r="W35" s="47" t="str">
        <f>IF(COUNT('2. Collected Data'!W35,'2. Collected Data'!W135,'2. Collected Data'!W235)&lt;=1,"",AVERAGE('2. Collected Data'!W35,'2. Collected Data'!W135,'2. Collected Data'!W235))</f>
        <v/>
      </c>
      <c r="X35" s="47" t="str">
        <f>IF(COUNT('2. Collected Data'!X35,'2. Collected Data'!X135,'2. Collected Data'!X235)&lt;=1,"",AVERAGE('2. Collected Data'!X35,'2. Collected Data'!X135,'2. Collected Data'!X235))</f>
        <v/>
      </c>
      <c r="Y35" s="47">
        <f>IF(COUNT('2. Collected Data'!Y35,'2. Collected Data'!Y135,'2. Collected Data'!Y235)&lt;=1,"",AVERAGE('2. Collected Data'!Y35,'2. Collected Data'!Y135,'2. Collected Data'!Y235))</f>
        <v>357.33333333333331</v>
      </c>
      <c r="Z35" s="47">
        <f>IF(COUNT('2. Collected Data'!Z35,'2. Collected Data'!Z135,'2. Collected Data'!Z235)&lt;=1,"",AVERAGE('2. Collected Data'!Z35,'2. Collected Data'!Z135,'2. Collected Data'!Z235))</f>
        <v>143.33333333333334</v>
      </c>
      <c r="AA35" s="185">
        <f>IF(COUNT('2. Collected Data'!AA35,'2. Collected Data'!AA135,'2. Collected Data'!AA235)&lt;=1,"",AVERAGE('2. Collected Data'!AA35,'2. Collected Data'!AA135,'2. Collected Data'!AA235))</f>
        <v>0.24333333333333332</v>
      </c>
      <c r="AB35" s="185">
        <f>IF(COUNT('2. Collected Data'!AB35,'2. Collected Data'!AB135,'2. Collected Data'!AB235)&lt;=1,"",AVERAGE('2. Collected Data'!AB35,'2. Collected Data'!AB135,'2. Collected Data'!AB235))</f>
        <v>0.01</v>
      </c>
      <c r="AC35" s="185">
        <f>IF(COUNT('2. Collected Data'!AC35,'2. Collected Data'!AC135,'2. Collected Data'!AC235)&lt;=1,"",AVERAGE('2. Collected Data'!AC35,'2. Collected Data'!AC135,'2. Collected Data'!AC235))</f>
        <v>0.7466666666666667</v>
      </c>
      <c r="AD35" s="47" t="str">
        <f>IF(COUNT('2. Collected Data'!AD35,'2. Collected Data'!AD135,'2. Collected Data'!AD235)&lt;=1,"",AVERAGE('2. Collected Data'!AD35,'2. Collected Data'!AD135,'2. Collected Data'!AD235))</f>
        <v/>
      </c>
      <c r="AE35" s="47" t="str">
        <f>IF(COUNT('2. Collected Data'!AE35,'2. Collected Data'!AE135,'2. Collected Data'!AE235)&lt;=1,"",AVERAGE('2. Collected Data'!AE35,'2. Collected Data'!AE135,'2. Collected Data'!AE235))</f>
        <v/>
      </c>
      <c r="AF35" s="47" t="str">
        <f>IF(COUNT('2. Collected Data'!AF35,'2. Collected Data'!AF135,'2. Collected Data'!AF235)&lt;=1,"",AVERAGE('2. Collected Data'!AF35,'2. Collected Data'!AF135,'2. Collected Data'!AF235))</f>
        <v/>
      </c>
      <c r="AG35" s="85" t="str">
        <f>IF(COUNT('2. Collected Data'!AG35,'2. Collected Data'!AG135,'2. Collected Data'!AG235)&lt;=1,"",AVERAGE('2. Collected Data'!AG35,'2. Collected Data'!AG135,'2. Collected Data'!AG235))</f>
        <v/>
      </c>
      <c r="AH35" s="88"/>
      <c r="AI35" s="121">
        <f>IF(COUNT('2. Collected Data'!AI35,'2. Collected Data'!AI135,'2. Collected Data'!AI235)&lt;=1,"",AVERAGE('2. Collected Data'!AI35,'2. Collected Data'!AI135,'2. Collected Data'!AI235))</f>
        <v>455285</v>
      </c>
      <c r="AJ35" s="47" t="str">
        <f>IF(COUNT('2. Collected Data'!AJ35,'2. Collected Data'!AJ135,'2. Collected Data'!AJ235)&lt;=1,"",AVERAGE('2. Collected Data'!AJ35,'2. Collected Data'!AJ135,'2. Collected Data'!AJ235))</f>
        <v/>
      </c>
      <c r="AK35" s="47" t="str">
        <f>IF(COUNT('2. Collected Data'!AK35,'2. Collected Data'!AK135,'2. Collected Data'!AK235)&lt;=1,"",AVERAGE('2. Collected Data'!AK35,'2. Collected Data'!AK135,'2. Collected Data'!AK235))</f>
        <v/>
      </c>
      <c r="AL35" s="47">
        <f>IF(COUNT('2. Collected Data'!AL35,'2. Collected Data'!AL135,'2. Collected Data'!AL235)&lt;=1,"",AVERAGE('2. Collected Data'!AL35,'2. Collected Data'!AL135,'2. Collected Data'!AL235))</f>
        <v>78614</v>
      </c>
      <c r="AM35" s="47" t="str">
        <f>IF(COUNT('2. Collected Data'!AM35,'2. Collected Data'!AM135,'2. Collected Data'!AM235)&lt;=1,"",AVERAGE('2. Collected Data'!AM35,'2. Collected Data'!AM135,'2. Collected Data'!AM235))</f>
        <v/>
      </c>
      <c r="AN35" s="122"/>
      <c r="AO35" s="47">
        <f>IF(COUNT('2. Collected Data'!AO35,'2. Collected Data'!AO135,'2. Collected Data'!AO235)&lt;=1,"",AVERAGE('2. Collected Data'!AO35,'2. Collected Data'!AO135,'2. Collected Data'!AO235))</f>
        <v>1452553.6666666667</v>
      </c>
      <c r="AP35" s="47">
        <f>IF(COUNT('2. Collected Data'!AP35,'2. Collected Data'!AP135,'2. Collected Data'!AP235)&lt;=1,"",AVERAGE('2. Collected Data'!AP35,'2. Collected Data'!AP135,'2. Collected Data'!AP235))</f>
        <v>442186</v>
      </c>
      <c r="AQ35" s="47">
        <f>IF(COUNT('2. Collected Data'!AQ35,'2. Collected Data'!AQ135,'2. Collected Data'!AQ235)&lt;=1,"",AVERAGE('2. Collected Data'!AQ35,'2. Collected Data'!AQ135,'2. Collected Data'!AQ235))</f>
        <v>0</v>
      </c>
      <c r="AR35" s="47">
        <f>IF(COUNT('2. Collected Data'!AR35,'2. Collected Data'!AR135,'2. Collected Data'!AR235)&lt;=1,"",AVERAGE('2. Collected Data'!AR35,'2. Collected Data'!AR135,'2. Collected Data'!AR235))</f>
        <v>0</v>
      </c>
      <c r="AS35" s="47">
        <f>IF(COUNT('2. Collected Data'!AS35,'2. Collected Data'!AS135,'2. Collected Data'!AS235)&lt;=1,"",AVERAGE('2. Collected Data'!AS35,'2. Collected Data'!AS135,'2. Collected Data'!AS235))</f>
        <v>0</v>
      </c>
      <c r="AT35" s="47">
        <f>IF(COUNT('2. Collected Data'!AT35,'2. Collected Data'!AT135,'2. Collected Data'!AT235)&lt;=1,"",AVERAGE('2. Collected Data'!AT35,'2. Collected Data'!AT135,'2. Collected Data'!AT235))</f>
        <v>0</v>
      </c>
      <c r="AU35" s="85">
        <f>IF(COUNT('2. Collected Data'!AU35,'2. Collected Data'!AU135,'2. Collected Data'!AU235)&lt;=1,"",AVERAGE('2. Collected Data'!AU35,'2. Collected Data'!AU135,'2. Collected Data'!AU235))</f>
        <v>0</v>
      </c>
      <c r="AV35" s="88"/>
      <c r="AW35" s="185">
        <f>IF(COUNT('2. Collected Data'!AW35,'2. Collected Data'!AW135,'2. Collected Data'!AW235)&lt;=1,"",AVERAGE('2. Collected Data'!AW35,'2. Collected Data'!AW135,'2. Collected Data'!AW235))</f>
        <v>0.6</v>
      </c>
      <c r="AX35" s="185">
        <f>IF(COUNT('2. Collected Data'!AX35,'2. Collected Data'!AX135,'2. Collected Data'!AX235)&lt;=1,"",AVERAGE('2. Collected Data'!AX35,'2. Collected Data'!AX135,'2. Collected Data'!AX235))</f>
        <v>0.40000000000000008</v>
      </c>
      <c r="AY35" s="50"/>
      <c r="AZ35" s="91"/>
      <c r="BA35" s="88"/>
      <c r="BB35" s="78">
        <f>IF(COUNT('2. Collected Data'!BB35,'2. Collected Data'!BB135,'2. Collected Data'!BB235)&lt;=1,"",AVERAGE('2. Collected Data'!BB35,'2. Collected Data'!BB135,'2. Collected Data'!BB235))</f>
        <v>58.370000000000005</v>
      </c>
      <c r="BC35" s="75" t="str">
        <f>IF(COUNT('2. Collected Data'!BC35,'2. Collected Data'!BC135,'2. Collected Data'!BC235)&lt;=1,"",AVERAGE('2. Collected Data'!BC35,'2. Collected Data'!BC135,'2. Collected Data'!BC235))</f>
        <v/>
      </c>
      <c r="BD35" s="75" t="str">
        <f>IF(COUNT('2. Collected Data'!BD35,'2. Collected Data'!BD135,'2. Collected Data'!BD235)&lt;=1,"",AVERAGE('2. Collected Data'!BD35,'2. Collected Data'!BD135,'2. Collected Data'!BD235))</f>
        <v/>
      </c>
      <c r="BE35" s="75" t="str">
        <f>IF(COUNT('2. Collected Data'!BE35,'2. Collected Data'!BE135,'2. Collected Data'!BE235)&lt;=1,"",AVERAGE('2. Collected Data'!BE35,'2. Collected Data'!BE135,'2. Collected Data'!BE235))</f>
        <v/>
      </c>
      <c r="BF35" s="75">
        <f>IF(COUNT('2. Collected Data'!BF35,'2. Collected Data'!BF135,'2. Collected Data'!BF235)&lt;=1,"",AVERAGE('2. Collected Data'!BF35,'2. Collected Data'!BF135,'2. Collected Data'!BF235))</f>
        <v>97666666.666666672</v>
      </c>
      <c r="BG35" s="50"/>
      <c r="BH35" s="78">
        <f>IF(COUNT('2. Collected Data'!BH35,'2. Collected Data'!BH135,'2. Collected Data'!BH235)&lt;=1,"",AVERAGE('2. Collected Data'!BH35,'2. Collected Data'!BH135,'2. Collected Data'!BH235))</f>
        <v>51.376666666666665</v>
      </c>
      <c r="BI35" s="130"/>
      <c r="BJ35" s="50"/>
    </row>
    <row r="36" spans="1:62" s="51" customFormat="1" ht="11.25" customHeight="1" x14ac:dyDescent="0.15">
      <c r="A36" s="89" t="s">
        <v>140</v>
      </c>
      <c r="B36" s="172"/>
      <c r="C36" s="350"/>
      <c r="D36" s="350"/>
      <c r="E36" s="350"/>
      <c r="F36" s="350"/>
      <c r="G36" s="45">
        <f>IF(COUNT('2. Collected Data'!G36,'2. Collected Data'!G136,'2. Collected Data'!G236)&lt;=1,"",AVERAGE('2. Collected Data'!G36,'2. Collected Data'!G136,'2. Collected Data'!G236))</f>
        <v>30565</v>
      </c>
      <c r="H36" s="47" t="str">
        <f>IF(COUNT('2. Collected Data'!H36,'2. Collected Data'!H136,'2. Collected Data'!H236)&lt;=1,"",AVERAGE('2. Collected Data'!H36,'2. Collected Data'!H136,'2. Collected Data'!H236))</f>
        <v/>
      </c>
      <c r="I36" s="47">
        <f>IF(COUNT('2. Collected Data'!I36,'2. Collected Data'!I136,'2. Collected Data'!I236)&lt;=1,"",AVERAGE('2. Collected Data'!I36,'2. Collected Data'!I136,'2. Collected Data'!I236))</f>
        <v>841</v>
      </c>
      <c r="J36" s="47" t="str">
        <f>IF(COUNT('2. Collected Data'!J36,'2. Collected Data'!J136,'2. Collected Data'!J236)&lt;=1,"",AVERAGE('2. Collected Data'!J36,'2. Collected Data'!J136,'2. Collected Data'!J236))</f>
        <v/>
      </c>
      <c r="K36" s="47" t="str">
        <f>IF(COUNT('2. Collected Data'!K36,'2. Collected Data'!K136,'2. Collected Data'!K236)&lt;=1,"",AVERAGE('2. Collected Data'!K36,'2. Collected Data'!K136,'2. Collected Data'!K236))</f>
        <v/>
      </c>
      <c r="L36" s="47">
        <f>IF(COUNT('2. Collected Data'!L36,'2. Collected Data'!L136,'2. Collected Data'!L236)&lt;=1,"",AVERAGE('2. Collected Data'!L36,'2. Collected Data'!L136,'2. Collected Data'!L236))</f>
        <v>13</v>
      </c>
      <c r="M36" s="47" t="str">
        <f>IF(COUNT('2. Collected Data'!M36,'2. Collected Data'!M136,'2. Collected Data'!M236)&lt;=1,"",AVERAGE('2. Collected Data'!M36,'2. Collected Data'!M136,'2. Collected Data'!M236))</f>
        <v/>
      </c>
      <c r="N36" s="47" t="str">
        <f>IF(COUNT('2. Collected Data'!N36,'2. Collected Data'!N136,'2. Collected Data'!N236)&lt;=1,"",AVERAGE('2. Collected Data'!N36,'2. Collected Data'!N136,'2. Collected Data'!N236))</f>
        <v/>
      </c>
      <c r="O36" s="47" t="str">
        <f>IF(COUNT('2. Collected Data'!O36,'2. Collected Data'!O136,'2. Collected Data'!O236)&lt;=1,"",AVERAGE('2. Collected Data'!O36,'2. Collected Data'!O136,'2. Collected Data'!O236))</f>
        <v/>
      </c>
      <c r="P36" s="47" t="str">
        <f>IF(COUNT('2. Collected Data'!P36,'2. Collected Data'!P136,'2. Collected Data'!P236)&lt;=1,"",AVERAGE('2. Collected Data'!P36,'2. Collected Data'!P136,'2. Collected Data'!P236))</f>
        <v/>
      </c>
      <c r="Q36" s="47" t="str">
        <f>IF(COUNT('2. Collected Data'!Q36,'2. Collected Data'!Q136,'2. Collected Data'!Q236)&lt;=1,"",AVERAGE('2. Collected Data'!Q36,'2. Collected Data'!Q136,'2. Collected Data'!Q236))</f>
        <v/>
      </c>
      <c r="R36" s="47" t="str">
        <f>IF(COUNT('2. Collected Data'!R36,'2. Collected Data'!R136,'2. Collected Data'!R236)&lt;=1,"",AVERAGE('2. Collected Data'!R36,'2. Collected Data'!R136,'2. Collected Data'!R236))</f>
        <v/>
      </c>
      <c r="S36" s="47" t="str">
        <f>IF(COUNT('2. Collected Data'!S36,'2. Collected Data'!S136,'2. Collected Data'!S236)&lt;=1,"",AVERAGE('2. Collected Data'!S36,'2. Collected Data'!S136,'2. Collected Data'!S236))</f>
        <v/>
      </c>
      <c r="T36" s="47" t="str">
        <f>IF(COUNT('2. Collected Data'!T36,'2. Collected Data'!T136,'2. Collected Data'!T236)&lt;=1,"",AVERAGE('2. Collected Data'!T36,'2. Collected Data'!T136,'2. Collected Data'!T236))</f>
        <v/>
      </c>
      <c r="U36" s="47" t="str">
        <f>IF(COUNT('2. Collected Data'!U36,'2. Collected Data'!U136,'2. Collected Data'!U236)&lt;=1,"",AVERAGE('2. Collected Data'!U36,'2. Collected Data'!U136,'2. Collected Data'!U236))</f>
        <v/>
      </c>
      <c r="V36" s="47" t="str">
        <f>IF(COUNT('2. Collected Data'!V36,'2. Collected Data'!V136,'2. Collected Data'!V236)&lt;=1,"",AVERAGE('2. Collected Data'!V36,'2. Collected Data'!V136,'2. Collected Data'!V236))</f>
        <v/>
      </c>
      <c r="W36" s="47" t="str">
        <f>IF(COUNT('2. Collected Data'!W36,'2. Collected Data'!W136,'2. Collected Data'!W236)&lt;=1,"",AVERAGE('2. Collected Data'!W36,'2. Collected Data'!W136,'2. Collected Data'!W236))</f>
        <v/>
      </c>
      <c r="X36" s="47" t="str">
        <f>IF(COUNT('2. Collected Data'!X36,'2. Collected Data'!X136,'2. Collected Data'!X236)&lt;=1,"",AVERAGE('2. Collected Data'!X36,'2. Collected Data'!X136,'2. Collected Data'!X236))</f>
        <v/>
      </c>
      <c r="Y36" s="47" t="str">
        <f>IF(COUNT('2. Collected Data'!Y36,'2. Collected Data'!Y136,'2. Collected Data'!Y236)&lt;=1,"",AVERAGE('2. Collected Data'!Y36,'2. Collected Data'!Y136,'2. Collected Data'!Y236))</f>
        <v/>
      </c>
      <c r="Z36" s="47" t="str">
        <f>IF(COUNT('2. Collected Data'!Z36,'2. Collected Data'!Z136,'2. Collected Data'!Z236)&lt;=1,"",AVERAGE('2. Collected Data'!Z36,'2. Collected Data'!Z136,'2. Collected Data'!Z236))</f>
        <v/>
      </c>
      <c r="AA36" s="185">
        <f>IF(COUNT('2. Collected Data'!AA36,'2. Collected Data'!AA136,'2. Collected Data'!AA236)&lt;=1,"",AVERAGE('2. Collected Data'!AA36,'2. Collected Data'!AA136,'2. Collected Data'!AA236))</f>
        <v>1</v>
      </c>
      <c r="AB36" s="185">
        <f>IF(COUNT('2. Collected Data'!AB36,'2. Collected Data'!AB136,'2. Collected Data'!AB236)&lt;=1,"",AVERAGE('2. Collected Data'!AB36,'2. Collected Data'!AB136,'2. Collected Data'!AB236))</f>
        <v>0</v>
      </c>
      <c r="AC36" s="185">
        <f>IF(COUNT('2. Collected Data'!AC36,'2. Collected Data'!AC136,'2. Collected Data'!AC236)&lt;=1,"",AVERAGE('2. Collected Data'!AC36,'2. Collected Data'!AC136,'2. Collected Data'!AC236))</f>
        <v>0</v>
      </c>
      <c r="AD36" s="47">
        <f>IF(COUNT('2. Collected Data'!AD36,'2. Collected Data'!AD136,'2. Collected Data'!AD236)&lt;=1,"",AVERAGE('2. Collected Data'!AD36,'2. Collected Data'!AD136,'2. Collected Data'!AD236))</f>
        <v>156</v>
      </c>
      <c r="AE36" s="47" t="str">
        <f>IF(COUNT('2. Collected Data'!AE36,'2. Collected Data'!AE136,'2. Collected Data'!AE236)&lt;=1,"",AVERAGE('2. Collected Data'!AE36,'2. Collected Data'!AE136,'2. Collected Data'!AE236))</f>
        <v/>
      </c>
      <c r="AF36" s="47" t="str">
        <f>IF(COUNT('2. Collected Data'!AF36,'2. Collected Data'!AF136,'2. Collected Data'!AF236)&lt;=1,"",AVERAGE('2. Collected Data'!AF36,'2. Collected Data'!AF136,'2. Collected Data'!AF236))</f>
        <v/>
      </c>
      <c r="AG36" s="85" t="str">
        <f>IF(COUNT('2. Collected Data'!AG36,'2. Collected Data'!AG136,'2. Collected Data'!AG236)&lt;=1,"",AVERAGE('2. Collected Data'!AG36,'2. Collected Data'!AG136,'2. Collected Data'!AG236))</f>
        <v/>
      </c>
      <c r="AH36" s="88"/>
      <c r="AI36" s="121">
        <f>IF(COUNT('2. Collected Data'!AI36,'2. Collected Data'!AI136,'2. Collected Data'!AI236)&lt;=1,"",AVERAGE('2. Collected Data'!AI36,'2. Collected Data'!AI136,'2. Collected Data'!AI236))</f>
        <v>176372.33333333334</v>
      </c>
      <c r="AJ36" s="47" t="str">
        <f>IF(COUNT('2. Collected Data'!AJ36,'2. Collected Data'!AJ136,'2. Collected Data'!AJ236)&lt;=1,"",AVERAGE('2. Collected Data'!AJ36,'2. Collected Data'!AJ136,'2. Collected Data'!AJ236))</f>
        <v/>
      </c>
      <c r="AK36" s="47" t="str">
        <f>IF(COUNT('2. Collected Data'!AK36,'2. Collected Data'!AK136,'2. Collected Data'!AK236)&lt;=1,"",AVERAGE('2. Collected Data'!AK36,'2. Collected Data'!AK136,'2. Collected Data'!AK236))</f>
        <v/>
      </c>
      <c r="AL36" s="47">
        <f>IF(COUNT('2. Collected Data'!AL36,'2. Collected Data'!AL136,'2. Collected Data'!AL236)&lt;=1,"",AVERAGE('2. Collected Data'!AL36,'2. Collected Data'!AL136,'2. Collected Data'!AL236))</f>
        <v>39209.333333333336</v>
      </c>
      <c r="AM36" s="47" t="str">
        <f>IF(COUNT('2. Collected Data'!AM36,'2. Collected Data'!AM136,'2. Collected Data'!AM236)&lt;=1,"",AVERAGE('2. Collected Data'!AM36,'2. Collected Data'!AM136,'2. Collected Data'!AM236))</f>
        <v/>
      </c>
      <c r="AN36" s="122"/>
      <c r="AO36" s="47">
        <f>IF(COUNT('2. Collected Data'!AO36,'2. Collected Data'!AO136,'2. Collected Data'!AO236)&lt;=1,"",AVERAGE('2. Collected Data'!AO36,'2. Collected Data'!AO136,'2. Collected Data'!AO236))</f>
        <v>1462618.3333333333</v>
      </c>
      <c r="AP36" s="47">
        <f>IF(COUNT('2. Collected Data'!AP36,'2. Collected Data'!AP136,'2. Collected Data'!AP236)&lt;=1,"",AVERAGE('2. Collected Data'!AP36,'2. Collected Data'!AP136,'2. Collected Data'!AP236))</f>
        <v>62282</v>
      </c>
      <c r="AQ36" s="47">
        <f>IF(COUNT('2. Collected Data'!AQ36,'2. Collected Data'!AQ136,'2. Collected Data'!AQ236)&lt;=1,"",AVERAGE('2. Collected Data'!AQ36,'2. Collected Data'!AQ136,'2. Collected Data'!AQ236))</f>
        <v>70326.5</v>
      </c>
      <c r="AR36" s="47">
        <f>IF(COUNT('2. Collected Data'!AR36,'2. Collected Data'!AR136,'2. Collected Data'!AR236)&lt;=1,"",AVERAGE('2. Collected Data'!AR36,'2. Collected Data'!AR136,'2. Collected Data'!AR236))</f>
        <v>18389.5</v>
      </c>
      <c r="AS36" s="47" t="str">
        <f>IF(COUNT('2. Collected Data'!AS36,'2. Collected Data'!AS136,'2. Collected Data'!AS236)&lt;=1,"",AVERAGE('2. Collected Data'!AS36,'2. Collected Data'!AS136,'2. Collected Data'!AS236))</f>
        <v/>
      </c>
      <c r="AT36" s="47" t="str">
        <f>IF(COUNT('2. Collected Data'!AT36,'2. Collected Data'!AT136,'2. Collected Data'!AT236)&lt;=1,"",AVERAGE('2. Collected Data'!AT36,'2. Collected Data'!AT136,'2. Collected Data'!AT236))</f>
        <v/>
      </c>
      <c r="AU36" s="85" t="str">
        <f>IF(COUNT('2. Collected Data'!AU36,'2. Collected Data'!AU136,'2. Collected Data'!AU236)&lt;=1,"",AVERAGE('2. Collected Data'!AU36,'2. Collected Data'!AU136,'2. Collected Data'!AU236))</f>
        <v/>
      </c>
      <c r="AV36" s="88"/>
      <c r="AW36" s="185">
        <f>IF(COUNT('2. Collected Data'!AW36,'2. Collected Data'!AW136,'2. Collected Data'!AW236)&lt;=1,"",AVERAGE('2. Collected Data'!AW36,'2. Collected Data'!AW136,'2. Collected Data'!AW236))</f>
        <v>0.75</v>
      </c>
      <c r="AX36" s="185">
        <f>IF(COUNT('2. Collected Data'!AX36,'2. Collected Data'!AX136,'2. Collected Data'!AX236)&lt;=1,"",AVERAGE('2. Collected Data'!AX36,'2. Collected Data'!AX136,'2. Collected Data'!AX236))</f>
        <v>0.25</v>
      </c>
      <c r="AY36" s="50"/>
      <c r="AZ36" s="91"/>
      <c r="BA36" s="88"/>
      <c r="BB36" s="78">
        <f>IF(COUNT('2. Collected Data'!BB36,'2. Collected Data'!BB136,'2. Collected Data'!BB236)&lt;=1,"",AVERAGE('2. Collected Data'!BB36,'2. Collected Data'!BB136,'2. Collected Data'!BB236))</f>
        <v>75.313333333333333</v>
      </c>
      <c r="BC36" s="75">
        <f>IF(COUNT('2. Collected Data'!BC36,'2. Collected Data'!BC136,'2. Collected Data'!BC236)&lt;=1,"",AVERAGE('2. Collected Data'!BC36,'2. Collected Data'!BC136,'2. Collected Data'!BC236))</f>
        <v>29254113.333333332</v>
      </c>
      <c r="BD36" s="75">
        <f>IF(COUNT('2. Collected Data'!BD36,'2. Collected Data'!BD136,'2. Collected Data'!BD236)&lt;=1,"",AVERAGE('2. Collected Data'!BD36,'2. Collected Data'!BD136,'2. Collected Data'!BD236))</f>
        <v>37723626.666666664</v>
      </c>
      <c r="BE36" s="75">
        <f>IF(COUNT('2. Collected Data'!BE36,'2. Collected Data'!BE136,'2. Collected Data'!BE236)&lt;=1,"",AVERAGE('2. Collected Data'!BE36,'2. Collected Data'!BE136,'2. Collected Data'!BE236))</f>
        <v>26057926.666666668</v>
      </c>
      <c r="BF36" s="75">
        <f>IF(COUNT('2. Collected Data'!BF36,'2. Collected Data'!BF136,'2. Collected Data'!BF236)&lt;=1,"",AVERAGE('2. Collected Data'!BF36,'2. Collected Data'!BF136,'2. Collected Data'!BF236))</f>
        <v>91037000</v>
      </c>
      <c r="BG36" s="50"/>
      <c r="BH36" s="78">
        <f>IF(COUNT('2. Collected Data'!BH36,'2. Collected Data'!BH136,'2. Collected Data'!BH236)&lt;=1,"",AVERAGE('2. Collected Data'!BH36,'2. Collected Data'!BH136,'2. Collected Data'!BH236))</f>
        <v>70.77</v>
      </c>
      <c r="BI36" s="130"/>
      <c r="BJ36" s="50"/>
    </row>
    <row r="37" spans="1:62" s="51" customFormat="1" ht="11.25" customHeight="1" x14ac:dyDescent="0.15">
      <c r="A37" s="89" t="s">
        <v>354</v>
      </c>
      <c r="B37" s="172"/>
      <c r="C37" s="350"/>
      <c r="D37" s="350"/>
      <c r="E37" s="350"/>
      <c r="F37" s="350"/>
      <c r="G37" s="45" t="str">
        <f>IF(COUNT('2. Collected Data'!G37,'2. Collected Data'!G137,'2. Collected Data'!G237)&lt;=1,"",AVERAGE('2. Collected Data'!G37,'2. Collected Data'!G137,'2. Collected Data'!G237))</f>
        <v/>
      </c>
      <c r="H37" s="47" t="str">
        <f>IF(COUNT('2. Collected Data'!H37,'2. Collected Data'!H137,'2. Collected Data'!H237)&lt;=1,"",AVERAGE('2. Collected Data'!H37,'2. Collected Data'!H137,'2. Collected Data'!H237))</f>
        <v/>
      </c>
      <c r="I37" s="47" t="str">
        <f>IF(COUNT('2. Collected Data'!I37,'2. Collected Data'!I137,'2. Collected Data'!I237)&lt;=1,"",AVERAGE('2. Collected Data'!I37,'2. Collected Data'!I137,'2. Collected Data'!I237))</f>
        <v/>
      </c>
      <c r="J37" s="47" t="str">
        <f>IF(COUNT('2. Collected Data'!J37,'2. Collected Data'!J137,'2. Collected Data'!J237)&lt;=1,"",AVERAGE('2. Collected Data'!J37,'2. Collected Data'!J137,'2. Collected Data'!J237))</f>
        <v/>
      </c>
      <c r="K37" s="47" t="str">
        <f>IF(COUNT('2. Collected Data'!K37,'2. Collected Data'!K137,'2. Collected Data'!K237)&lt;=1,"",AVERAGE('2. Collected Data'!K37,'2. Collected Data'!K137,'2. Collected Data'!K237))</f>
        <v/>
      </c>
      <c r="L37" s="47" t="str">
        <f>IF(COUNT('2. Collected Data'!L37,'2. Collected Data'!L137,'2. Collected Data'!L237)&lt;=1,"",AVERAGE('2. Collected Data'!L37,'2. Collected Data'!L137,'2. Collected Data'!L237))</f>
        <v/>
      </c>
      <c r="M37" s="47" t="str">
        <f>IF(COUNT('2. Collected Data'!M37,'2. Collected Data'!M137,'2. Collected Data'!M237)&lt;=1,"",AVERAGE('2. Collected Data'!M37,'2. Collected Data'!M137,'2. Collected Data'!M237))</f>
        <v/>
      </c>
      <c r="N37" s="47" t="str">
        <f>IF(COUNT('2. Collected Data'!N37,'2. Collected Data'!N137,'2. Collected Data'!N237)&lt;=1,"",AVERAGE('2. Collected Data'!N37,'2. Collected Data'!N137,'2. Collected Data'!N237))</f>
        <v/>
      </c>
      <c r="O37" s="47" t="str">
        <f>IF(COUNT('2. Collected Data'!O37,'2. Collected Data'!O137,'2. Collected Data'!O237)&lt;=1,"",AVERAGE('2. Collected Data'!O37,'2. Collected Data'!O137,'2. Collected Data'!O237))</f>
        <v/>
      </c>
      <c r="P37" s="47" t="str">
        <f>IF(COUNT('2. Collected Data'!P37,'2. Collected Data'!P137,'2. Collected Data'!P237)&lt;=1,"",AVERAGE('2. Collected Data'!P37,'2. Collected Data'!P137,'2. Collected Data'!P237))</f>
        <v/>
      </c>
      <c r="Q37" s="47" t="str">
        <f>IF(COUNT('2. Collected Data'!Q37,'2. Collected Data'!Q137,'2. Collected Data'!Q237)&lt;=1,"",AVERAGE('2. Collected Data'!Q37,'2. Collected Data'!Q137,'2. Collected Data'!Q237))</f>
        <v/>
      </c>
      <c r="R37" s="47" t="str">
        <f>IF(COUNT('2. Collected Data'!R37,'2. Collected Data'!R137,'2. Collected Data'!R237)&lt;=1,"",AVERAGE('2. Collected Data'!R37,'2. Collected Data'!R137,'2. Collected Data'!R237))</f>
        <v/>
      </c>
      <c r="S37" s="47" t="str">
        <f>IF(COUNT('2. Collected Data'!S37,'2. Collected Data'!S137,'2. Collected Data'!S237)&lt;=1,"",AVERAGE('2. Collected Data'!S37,'2. Collected Data'!S137,'2. Collected Data'!S237))</f>
        <v/>
      </c>
      <c r="T37" s="47" t="str">
        <f>IF(COUNT('2. Collected Data'!T37,'2. Collected Data'!T137,'2. Collected Data'!T237)&lt;=1,"",AVERAGE('2. Collected Data'!T37,'2. Collected Data'!T137,'2. Collected Data'!T237))</f>
        <v/>
      </c>
      <c r="U37" s="47" t="str">
        <f>IF(COUNT('2. Collected Data'!U37,'2. Collected Data'!U137,'2. Collected Data'!U237)&lt;=1,"",AVERAGE('2. Collected Data'!U37,'2. Collected Data'!U137,'2. Collected Data'!U237))</f>
        <v/>
      </c>
      <c r="V37" s="47" t="str">
        <f>IF(COUNT('2. Collected Data'!V37,'2. Collected Data'!V137,'2. Collected Data'!V237)&lt;=1,"",AVERAGE('2. Collected Data'!V37,'2. Collected Data'!V137,'2. Collected Data'!V237))</f>
        <v/>
      </c>
      <c r="W37" s="47" t="str">
        <f>IF(COUNT('2. Collected Data'!W37,'2. Collected Data'!W137,'2. Collected Data'!W237)&lt;=1,"",AVERAGE('2. Collected Data'!W37,'2. Collected Data'!W137,'2. Collected Data'!W237))</f>
        <v/>
      </c>
      <c r="X37" s="47" t="str">
        <f>IF(COUNT('2. Collected Data'!X37,'2. Collected Data'!X137,'2. Collected Data'!X237)&lt;=1,"",AVERAGE('2. Collected Data'!X37,'2. Collected Data'!X137,'2. Collected Data'!X237))</f>
        <v/>
      </c>
      <c r="Y37" s="47" t="str">
        <f>IF(COUNT('2. Collected Data'!Y37,'2. Collected Data'!Y137,'2. Collected Data'!Y237)&lt;=1,"",AVERAGE('2. Collected Data'!Y37,'2. Collected Data'!Y137,'2. Collected Data'!Y237))</f>
        <v/>
      </c>
      <c r="Z37" s="47" t="str">
        <f>IF(COUNT('2. Collected Data'!Z37,'2. Collected Data'!Z137,'2. Collected Data'!Z237)&lt;=1,"",AVERAGE('2. Collected Data'!Z37,'2. Collected Data'!Z137,'2. Collected Data'!Z237))</f>
        <v/>
      </c>
      <c r="AA37" s="185" t="str">
        <f>IF(COUNT('2. Collected Data'!AA37,'2. Collected Data'!AA137,'2. Collected Data'!AA237)&lt;=1,"",AVERAGE('2. Collected Data'!AA37,'2. Collected Data'!AA137,'2. Collected Data'!AA237))</f>
        <v/>
      </c>
      <c r="AB37" s="185" t="str">
        <f>IF(COUNT('2. Collected Data'!AB37,'2. Collected Data'!AB137,'2. Collected Data'!AB237)&lt;=1,"",AVERAGE('2. Collected Data'!AB37,'2. Collected Data'!AB137,'2. Collected Data'!AB237))</f>
        <v/>
      </c>
      <c r="AC37" s="185" t="str">
        <f>IF(COUNT('2. Collected Data'!AC37,'2. Collected Data'!AC137,'2. Collected Data'!AC237)&lt;=1,"",AVERAGE('2. Collected Data'!AC37,'2. Collected Data'!AC137,'2. Collected Data'!AC237))</f>
        <v/>
      </c>
      <c r="AD37" s="47" t="str">
        <f>IF(COUNT('2. Collected Data'!AD37,'2. Collected Data'!AD137,'2. Collected Data'!AD237)&lt;=1,"",AVERAGE('2. Collected Data'!AD37,'2. Collected Data'!AD137,'2. Collected Data'!AD237))</f>
        <v/>
      </c>
      <c r="AE37" s="47" t="str">
        <f>IF(COUNT('2. Collected Data'!AE37,'2. Collected Data'!AE137,'2. Collected Data'!AE237)&lt;=1,"",AVERAGE('2. Collected Data'!AE37,'2. Collected Data'!AE137,'2. Collected Data'!AE237))</f>
        <v/>
      </c>
      <c r="AF37" s="47" t="str">
        <f>IF(COUNT('2. Collected Data'!AF37,'2. Collected Data'!AF137,'2. Collected Data'!AF237)&lt;=1,"",AVERAGE('2. Collected Data'!AF37,'2. Collected Data'!AF137,'2. Collected Data'!AF237))</f>
        <v/>
      </c>
      <c r="AG37" s="85" t="str">
        <f>IF(COUNT('2. Collected Data'!AG37,'2. Collected Data'!AG137,'2. Collected Data'!AG237)&lt;=1,"",AVERAGE('2. Collected Data'!AG37,'2. Collected Data'!AG137,'2. Collected Data'!AG237))</f>
        <v/>
      </c>
      <c r="AH37" s="88"/>
      <c r="AI37" s="121" t="str">
        <f>IF(COUNT('2. Collected Data'!AI37,'2. Collected Data'!AI137,'2. Collected Data'!AI237)&lt;=1,"",AVERAGE('2. Collected Data'!AI37,'2. Collected Data'!AI137,'2. Collected Data'!AI237))</f>
        <v/>
      </c>
      <c r="AJ37" s="47" t="str">
        <f>IF(COUNT('2. Collected Data'!AJ37,'2. Collected Data'!AJ137,'2. Collected Data'!AJ237)&lt;=1,"",AVERAGE('2. Collected Data'!AJ37,'2. Collected Data'!AJ137,'2. Collected Data'!AJ237))</f>
        <v/>
      </c>
      <c r="AK37" s="47" t="str">
        <f>IF(COUNT('2. Collected Data'!AK37,'2. Collected Data'!AK137,'2. Collected Data'!AK237)&lt;=1,"",AVERAGE('2. Collected Data'!AK37,'2. Collected Data'!AK137,'2. Collected Data'!AK237))</f>
        <v/>
      </c>
      <c r="AL37" s="47" t="str">
        <f>IF(COUNT('2. Collected Data'!AL37,'2. Collected Data'!AL137,'2. Collected Data'!AL237)&lt;=1,"",AVERAGE('2. Collected Data'!AL37,'2. Collected Data'!AL137,'2. Collected Data'!AL237))</f>
        <v/>
      </c>
      <c r="AM37" s="47" t="str">
        <f>IF(COUNT('2. Collected Data'!AM37,'2. Collected Data'!AM137,'2. Collected Data'!AM237)&lt;=1,"",AVERAGE('2. Collected Data'!AM37,'2. Collected Data'!AM137,'2. Collected Data'!AM237))</f>
        <v/>
      </c>
      <c r="AN37" s="122"/>
      <c r="AO37" s="47" t="str">
        <f>IF(COUNT('2. Collected Data'!AO37,'2. Collected Data'!AO137,'2. Collected Data'!AO237)&lt;=1,"",AVERAGE('2. Collected Data'!AO37,'2. Collected Data'!AO137,'2. Collected Data'!AO237))</f>
        <v/>
      </c>
      <c r="AP37" s="47" t="str">
        <f>IF(COUNT('2. Collected Data'!AP37,'2. Collected Data'!AP137,'2. Collected Data'!AP237)&lt;=1,"",AVERAGE('2. Collected Data'!AP37,'2. Collected Data'!AP137,'2. Collected Data'!AP237))</f>
        <v/>
      </c>
      <c r="AQ37" s="47" t="str">
        <f>IF(COUNT('2. Collected Data'!AQ37,'2. Collected Data'!AQ137,'2. Collected Data'!AQ237)&lt;=1,"",AVERAGE('2. Collected Data'!AQ37,'2. Collected Data'!AQ137,'2. Collected Data'!AQ237))</f>
        <v/>
      </c>
      <c r="AR37" s="47" t="str">
        <f>IF(COUNT('2. Collected Data'!AR37,'2. Collected Data'!AR137,'2. Collected Data'!AR237)&lt;=1,"",AVERAGE('2. Collected Data'!AR37,'2. Collected Data'!AR137,'2. Collected Data'!AR237))</f>
        <v/>
      </c>
      <c r="AS37" s="47" t="str">
        <f>IF(COUNT('2. Collected Data'!AS37,'2. Collected Data'!AS137,'2. Collected Data'!AS237)&lt;=1,"",AVERAGE('2. Collected Data'!AS37,'2. Collected Data'!AS137,'2. Collected Data'!AS237))</f>
        <v/>
      </c>
      <c r="AT37" s="47" t="str">
        <f>IF(COUNT('2. Collected Data'!AT37,'2. Collected Data'!AT137,'2. Collected Data'!AT237)&lt;=1,"",AVERAGE('2. Collected Data'!AT37,'2. Collected Data'!AT137,'2. Collected Data'!AT237))</f>
        <v/>
      </c>
      <c r="AU37" s="85" t="str">
        <f>IF(COUNT('2. Collected Data'!AU37,'2. Collected Data'!AU137,'2. Collected Data'!AU237)&lt;=1,"",AVERAGE('2. Collected Data'!AU37,'2. Collected Data'!AU137,'2. Collected Data'!AU237))</f>
        <v/>
      </c>
      <c r="AV37" s="88"/>
      <c r="AW37" s="185" t="str">
        <f>IF(COUNT('2. Collected Data'!AW37,'2. Collected Data'!AW137,'2. Collected Data'!AW237)&lt;=1,"",AVERAGE('2. Collected Data'!AW37,'2. Collected Data'!AW137,'2. Collected Data'!AW237))</f>
        <v/>
      </c>
      <c r="AX37" s="185" t="str">
        <f>IF(COUNT('2. Collected Data'!AX37,'2. Collected Data'!AX137,'2. Collected Data'!AX237)&lt;=1,"",AVERAGE('2. Collected Data'!AX37,'2. Collected Data'!AX137,'2. Collected Data'!AX237))</f>
        <v/>
      </c>
      <c r="AY37" s="50"/>
      <c r="AZ37" s="91"/>
      <c r="BA37" s="88"/>
      <c r="BB37" s="78" t="str">
        <f>IF(COUNT('2. Collected Data'!BB37,'2. Collected Data'!BB137,'2. Collected Data'!BB237)&lt;=1,"",AVERAGE('2. Collected Data'!BB37,'2. Collected Data'!BB137,'2. Collected Data'!BB237))</f>
        <v/>
      </c>
      <c r="BC37" s="75" t="str">
        <f>IF(COUNT('2. Collected Data'!BC37,'2. Collected Data'!BC137,'2. Collected Data'!BC237)&lt;=1,"",AVERAGE('2. Collected Data'!BC37,'2. Collected Data'!BC137,'2. Collected Data'!BC237))</f>
        <v/>
      </c>
      <c r="BD37" s="75" t="str">
        <f>IF(COUNT('2. Collected Data'!BD37,'2. Collected Data'!BD137,'2. Collected Data'!BD237)&lt;=1,"",AVERAGE('2. Collected Data'!BD37,'2. Collected Data'!BD137,'2. Collected Data'!BD237))</f>
        <v/>
      </c>
      <c r="BE37" s="75" t="str">
        <f>IF(COUNT('2. Collected Data'!BE37,'2. Collected Data'!BE137,'2. Collected Data'!BE237)&lt;=1,"",AVERAGE('2. Collected Data'!BE37,'2. Collected Data'!BE137,'2. Collected Data'!BE237))</f>
        <v/>
      </c>
      <c r="BF37" s="75" t="str">
        <f>IF(COUNT('2. Collected Data'!BF37,'2. Collected Data'!BF137,'2. Collected Data'!BF237)&lt;=1,"",AVERAGE('2. Collected Data'!BF37,'2. Collected Data'!BF137,'2. Collected Data'!BF237))</f>
        <v/>
      </c>
      <c r="BG37" s="50"/>
      <c r="BH37" s="78" t="str">
        <f>IF(COUNT('2. Collected Data'!BH37,'2. Collected Data'!BH137,'2. Collected Data'!BH237)&lt;=1,"",AVERAGE('2. Collected Data'!BH37,'2. Collected Data'!BH137,'2. Collected Data'!BH237))</f>
        <v/>
      </c>
      <c r="BI37" s="130"/>
      <c r="BJ37" s="50"/>
    </row>
    <row r="38" spans="1:62" s="177" customFormat="1" ht="11.25" customHeight="1" x14ac:dyDescent="0.15">
      <c r="A38" s="89" t="s">
        <v>141</v>
      </c>
      <c r="B38" s="172"/>
      <c r="C38" s="350"/>
      <c r="D38" s="350"/>
      <c r="E38" s="350"/>
      <c r="F38" s="350"/>
      <c r="G38" s="45">
        <f>IF(COUNT('2. Collected Data'!G38,'2. Collected Data'!G138,'2. Collected Data'!G238)&lt;=1,"",AVERAGE('2. Collected Data'!G38,'2. Collected Data'!G138,'2. Collected Data'!G238))</f>
        <v>77000</v>
      </c>
      <c r="H38" s="47">
        <f>IF(COUNT('2. Collected Data'!H38,'2. Collected Data'!H138,'2. Collected Data'!H238)&lt;=1,"",AVERAGE('2. Collected Data'!H38,'2. Collected Data'!H138,'2. Collected Data'!H238))</f>
        <v>34000</v>
      </c>
      <c r="I38" s="47">
        <f>IF(COUNT('2. Collected Data'!I38,'2. Collected Data'!I138,'2. Collected Data'!I238)&lt;=1,"",AVERAGE('2. Collected Data'!I38,'2. Collected Data'!I138,'2. Collected Data'!I238))</f>
        <v>1572.6666666666667</v>
      </c>
      <c r="J38" s="47">
        <f>IF(COUNT('2. Collected Data'!J38,'2. Collected Data'!J138,'2. Collected Data'!J238)&lt;=1,"",AVERAGE('2. Collected Data'!J38,'2. Collected Data'!J138,'2. Collected Data'!J238))</f>
        <v>109.66666666666667</v>
      </c>
      <c r="K38" s="47">
        <f>IF(COUNT('2. Collected Data'!K38,'2. Collected Data'!K138,'2. Collected Data'!K238)&lt;=1,"",AVERAGE('2. Collected Data'!K38,'2. Collected Data'!K138,'2. Collected Data'!K238))</f>
        <v>2.6666666666666665</v>
      </c>
      <c r="L38" s="47">
        <f>IF(COUNT('2. Collected Data'!L38,'2. Collected Data'!L138,'2. Collected Data'!L238)&lt;=1,"",AVERAGE('2. Collected Data'!L38,'2. Collected Data'!L138,'2. Collected Data'!L238))</f>
        <v>83</v>
      </c>
      <c r="M38" s="47">
        <f>IF(COUNT('2. Collected Data'!M38,'2. Collected Data'!M138,'2. Collected Data'!M238)&lt;=1,"",AVERAGE('2. Collected Data'!M38,'2. Collected Data'!M138,'2. Collected Data'!M238))</f>
        <v>520.66666666666663</v>
      </c>
      <c r="N38" s="47">
        <f>IF(COUNT('2. Collected Data'!N38,'2. Collected Data'!N138,'2. Collected Data'!N238)&lt;=1,"",AVERAGE('2. Collected Data'!N38,'2. Collected Data'!N138,'2. Collected Data'!N238))</f>
        <v>534.66666666666663</v>
      </c>
      <c r="O38" s="47">
        <f>IF(COUNT('2. Collected Data'!O38,'2. Collected Data'!O138,'2. Collected Data'!O238)&lt;=1,"",AVERAGE('2. Collected Data'!O38,'2. Collected Data'!O138,'2. Collected Data'!O238))</f>
        <v>693.33333333333337</v>
      </c>
      <c r="P38" s="47">
        <f>IF(COUNT('2. Collected Data'!P38,'2. Collected Data'!P138,'2. Collected Data'!P238)&lt;=1,"",AVERAGE('2. Collected Data'!P38,'2. Collected Data'!P138,'2. Collected Data'!P238))</f>
        <v>0</v>
      </c>
      <c r="Q38" s="47">
        <f>IF(COUNT('2. Collected Data'!Q38,'2. Collected Data'!Q138,'2. Collected Data'!Q238)&lt;=1,"",AVERAGE('2. Collected Data'!Q38,'2. Collected Data'!Q138,'2. Collected Data'!Q238))</f>
        <v>0</v>
      </c>
      <c r="R38" s="47">
        <f>IF(COUNT('2. Collected Data'!R38,'2. Collected Data'!R138,'2. Collected Data'!R238)&lt;=1,"",AVERAGE('2. Collected Data'!R38,'2. Collected Data'!R138,'2. Collected Data'!R238))</f>
        <v>0</v>
      </c>
      <c r="S38" s="47">
        <f>IF(COUNT('2. Collected Data'!S38,'2. Collected Data'!S138,'2. Collected Data'!S238)&lt;=1,"",AVERAGE('2. Collected Data'!S38,'2. Collected Data'!S138,'2. Collected Data'!S238))</f>
        <v>0</v>
      </c>
      <c r="T38" s="47">
        <f>IF(COUNT('2. Collected Data'!T38,'2. Collected Data'!T138,'2. Collected Data'!T238)&lt;=1,"",AVERAGE('2. Collected Data'!T38,'2. Collected Data'!T138,'2. Collected Data'!T238))</f>
        <v>0</v>
      </c>
      <c r="U38" s="47">
        <f>IF(COUNT('2. Collected Data'!U38,'2. Collected Data'!U138,'2. Collected Data'!U238)&lt;=1,"",AVERAGE('2. Collected Data'!U38,'2. Collected Data'!U138,'2. Collected Data'!U238))</f>
        <v>0</v>
      </c>
      <c r="V38" s="47">
        <f>IF(COUNT('2. Collected Data'!V38,'2. Collected Data'!V138,'2. Collected Data'!V238)&lt;=1,"",AVERAGE('2. Collected Data'!V38,'2. Collected Data'!V138,'2. Collected Data'!V238))</f>
        <v>0</v>
      </c>
      <c r="W38" s="47">
        <f>IF(COUNT('2. Collected Data'!W38,'2. Collected Data'!W138,'2. Collected Data'!W238)&lt;=1,"",AVERAGE('2. Collected Data'!W38,'2. Collected Data'!W138,'2. Collected Data'!W238))</f>
        <v>0</v>
      </c>
      <c r="X38" s="47">
        <f>IF(COUNT('2. Collected Data'!X38,'2. Collected Data'!X138,'2. Collected Data'!X238)&lt;=1,"",AVERAGE('2. Collected Data'!X38,'2. Collected Data'!X138,'2. Collected Data'!X238))</f>
        <v>0</v>
      </c>
      <c r="Y38" s="47">
        <f>IF(COUNT('2. Collected Data'!Y38,'2. Collected Data'!Y138,'2. Collected Data'!Y238)&lt;=1,"",AVERAGE('2. Collected Data'!Y38,'2. Collected Data'!Y138,'2. Collected Data'!Y238))</f>
        <v>2727.6666666666665</v>
      </c>
      <c r="Z38" s="47">
        <f>IF(COUNT('2. Collected Data'!Z38,'2. Collected Data'!Z138,'2. Collected Data'!Z238)&lt;=1,"",AVERAGE('2. Collected Data'!Z38,'2. Collected Data'!Z138,'2. Collected Data'!Z238))</f>
        <v>510</v>
      </c>
      <c r="AA38" s="185">
        <f>IF(COUNT('2. Collected Data'!AA38,'2. Collected Data'!AA138,'2. Collected Data'!AA238)&lt;=1,"",AVERAGE('2. Collected Data'!AA38,'2. Collected Data'!AA138,'2. Collected Data'!AA238))</f>
        <v>1</v>
      </c>
      <c r="AB38" s="185">
        <f>IF(COUNT('2. Collected Data'!AB38,'2. Collected Data'!AB138,'2. Collected Data'!AB238)&lt;=1,"",AVERAGE('2. Collected Data'!AB38,'2. Collected Data'!AB138,'2. Collected Data'!AB238))</f>
        <v>0</v>
      </c>
      <c r="AC38" s="185">
        <f>IF(COUNT('2. Collected Data'!AC38,'2. Collected Data'!AC138,'2. Collected Data'!AC238)&lt;=1,"",AVERAGE('2. Collected Data'!AC38,'2. Collected Data'!AC138,'2. Collected Data'!AC238))</f>
        <v>0</v>
      </c>
      <c r="AD38" s="47">
        <f>IF(COUNT('2. Collected Data'!AD38,'2. Collected Data'!AD138,'2. Collected Data'!AD238)&lt;=1,"",AVERAGE('2. Collected Data'!AD38,'2. Collected Data'!AD138,'2. Collected Data'!AD238))</f>
        <v>180</v>
      </c>
      <c r="AE38" s="47">
        <f>IF(COUNT('2. Collected Data'!AE38,'2. Collected Data'!AE138,'2. Collected Data'!AE238)&lt;=1,"",AVERAGE('2. Collected Data'!AE38,'2. Collected Data'!AE138,'2. Collected Data'!AE238))</f>
        <v>265000</v>
      </c>
      <c r="AF38" s="47">
        <f>IF(COUNT('2. Collected Data'!AF38,'2. Collected Data'!AF138,'2. Collected Data'!AF238)&lt;=1,"",AVERAGE('2. Collected Data'!AF38,'2. Collected Data'!AF138,'2. Collected Data'!AF238))</f>
        <v>173</v>
      </c>
      <c r="AG38" s="85">
        <f>IF(COUNT('2. Collected Data'!AG38,'2. Collected Data'!AG138,'2. Collected Data'!AG238)&lt;=1,"",AVERAGE('2. Collected Data'!AG38,'2. Collected Data'!AG138,'2. Collected Data'!AG238))</f>
        <v>2800000</v>
      </c>
      <c r="AH38" s="88"/>
      <c r="AI38" s="121">
        <f>IF(COUNT('2. Collected Data'!AI38,'2. Collected Data'!AI138,'2. Collected Data'!AI238)&lt;=1,"",AVERAGE('2. Collected Data'!AI38,'2. Collected Data'!AI138,'2. Collected Data'!AI238))</f>
        <v>86633.333333333328</v>
      </c>
      <c r="AJ38" s="47">
        <f>IF(COUNT('2. Collected Data'!AJ38,'2. Collected Data'!AJ138,'2. Collected Data'!AJ238)&lt;=1,"",AVERAGE('2. Collected Data'!AJ38,'2. Collected Data'!AJ138,'2. Collected Data'!AJ238))</f>
        <v>433.33333333333331</v>
      </c>
      <c r="AK38" s="47">
        <f>IF(COUNT('2. Collected Data'!AK38,'2. Collected Data'!AK138,'2. Collected Data'!AK238)&lt;=1,"",AVERAGE('2. Collected Data'!AK38,'2. Collected Data'!AK138,'2. Collected Data'!AK238))</f>
        <v>0</v>
      </c>
      <c r="AL38" s="47">
        <f>IF(COUNT('2. Collected Data'!AL38,'2. Collected Data'!AL138,'2. Collected Data'!AL238)&lt;=1,"",AVERAGE('2. Collected Data'!AL38,'2. Collected Data'!AL138,'2. Collected Data'!AL238))</f>
        <v>57466.666666666664</v>
      </c>
      <c r="AM38" s="47">
        <f>IF(COUNT('2. Collected Data'!AM38,'2. Collected Data'!AM138,'2. Collected Data'!AM238)&lt;=1,"",AVERAGE('2. Collected Data'!AM38,'2. Collected Data'!AM138,'2. Collected Data'!AM238))</f>
        <v>0</v>
      </c>
      <c r="AN38" s="122"/>
      <c r="AO38" s="47">
        <f>IF(COUNT('2. Collected Data'!AO38,'2. Collected Data'!AO138,'2. Collected Data'!AO238)&lt;=1,"",AVERAGE('2. Collected Data'!AO38,'2. Collected Data'!AO138,'2. Collected Data'!AO238))</f>
        <v>2022333.3333333333</v>
      </c>
      <c r="AP38" s="47">
        <f>IF(COUNT('2. Collected Data'!AP38,'2. Collected Data'!AP138,'2. Collected Data'!AP238)&lt;=1,"",AVERAGE('2. Collected Data'!AP38,'2. Collected Data'!AP138,'2. Collected Data'!AP238))</f>
        <v>46800</v>
      </c>
      <c r="AQ38" s="47">
        <f>IF(COUNT('2. Collected Data'!AQ38,'2. Collected Data'!AQ138,'2. Collected Data'!AQ238)&lt;=1,"",AVERAGE('2. Collected Data'!AQ38,'2. Collected Data'!AQ138,'2. Collected Data'!AQ238))</f>
        <v>0</v>
      </c>
      <c r="AR38" s="47">
        <f>IF(COUNT('2. Collected Data'!AR38,'2. Collected Data'!AR138,'2. Collected Data'!AR238)&lt;=1,"",AVERAGE('2. Collected Data'!AR38,'2. Collected Data'!AR138,'2. Collected Data'!AR238))</f>
        <v>0</v>
      </c>
      <c r="AS38" s="47">
        <f>IF(COUNT('2. Collected Data'!AS38,'2. Collected Data'!AS138,'2. Collected Data'!AS238)&lt;=1,"",AVERAGE('2. Collected Data'!AS38,'2. Collected Data'!AS138,'2. Collected Data'!AS238))</f>
        <v>0</v>
      </c>
      <c r="AT38" s="47">
        <f>IF(COUNT('2. Collected Data'!AT38,'2. Collected Data'!AT138,'2. Collected Data'!AT238)&lt;=1,"",AVERAGE('2. Collected Data'!AT38,'2. Collected Data'!AT138,'2. Collected Data'!AT238))</f>
        <v>369666.66666666669</v>
      </c>
      <c r="AU38" s="85">
        <f>IF(COUNT('2. Collected Data'!AU38,'2. Collected Data'!AU138,'2. Collected Data'!AU238)&lt;=1,"",AVERAGE('2. Collected Data'!AU38,'2. Collected Data'!AU138,'2. Collected Data'!AU238))</f>
        <v>0</v>
      </c>
      <c r="AV38" s="88"/>
      <c r="AW38" s="185">
        <f>IF(COUNT('2. Collected Data'!AW38,'2. Collected Data'!AW138,'2. Collected Data'!AW238)&lt;=1,"",AVERAGE('2. Collected Data'!AW38,'2. Collected Data'!AW138,'2. Collected Data'!AW238))</f>
        <v>0.79333333333333333</v>
      </c>
      <c r="AX38" s="185">
        <f>IF(COUNT('2. Collected Data'!AX38,'2. Collected Data'!AX138,'2. Collected Data'!AX238)&lt;=1,"",AVERAGE('2. Collected Data'!AX38,'2. Collected Data'!AX138,'2. Collected Data'!AX238))</f>
        <v>0.20666666666666667</v>
      </c>
      <c r="AY38" s="50"/>
      <c r="AZ38" s="91"/>
      <c r="BA38" s="88"/>
      <c r="BB38" s="78">
        <f>IF(COUNT('2. Collected Data'!BB38,'2. Collected Data'!BB138,'2. Collected Data'!BB238)&lt;=1,"",AVERAGE('2. Collected Data'!BB38,'2. Collected Data'!BB138,'2. Collected Data'!BB238))</f>
        <v>74.053333333333327</v>
      </c>
      <c r="BC38" s="75">
        <f>IF(COUNT('2. Collected Data'!BC38,'2. Collected Data'!BC138,'2. Collected Data'!BC238)&lt;=1,"",AVERAGE('2. Collected Data'!BC38,'2. Collected Data'!BC138,'2. Collected Data'!BC238))</f>
        <v>14300000</v>
      </c>
      <c r="BD38" s="75">
        <f>IF(COUNT('2. Collected Data'!BD38,'2. Collected Data'!BD138,'2. Collected Data'!BD238)&lt;=1,"",AVERAGE('2. Collected Data'!BD38,'2. Collected Data'!BD138,'2. Collected Data'!BD238))</f>
        <v>7700000</v>
      </c>
      <c r="BE38" s="75">
        <f>IF(COUNT('2. Collected Data'!BE38,'2. Collected Data'!BE138,'2. Collected Data'!BE238)&lt;=1,"",AVERAGE('2. Collected Data'!BE38,'2. Collected Data'!BE138,'2. Collected Data'!BE238))</f>
        <v>12333333.333333334</v>
      </c>
      <c r="BF38" s="75">
        <f>IF(COUNT('2. Collected Data'!BF38,'2. Collected Data'!BF138,'2. Collected Data'!BF238)&lt;=1,"",AVERAGE('2. Collected Data'!BF38,'2. Collected Data'!BF138,'2. Collected Data'!BF238))</f>
        <v>34450000</v>
      </c>
      <c r="BG38" s="50"/>
      <c r="BH38" s="78">
        <f>IF(COUNT('2. Collected Data'!BH38,'2. Collected Data'!BH138,'2. Collected Data'!BH238)&lt;=1,"",AVERAGE('2. Collected Data'!BH38,'2. Collected Data'!BH138,'2. Collected Data'!BH238))</f>
        <v>69.946666666666673</v>
      </c>
      <c r="BI38" s="130"/>
      <c r="BJ38" s="50"/>
    </row>
    <row r="39" spans="1:62" s="177" customFormat="1" ht="11.25" customHeight="1" x14ac:dyDescent="0.15">
      <c r="A39" s="89" t="s">
        <v>142</v>
      </c>
      <c r="B39" s="172"/>
      <c r="C39" s="350"/>
      <c r="D39" s="350"/>
      <c r="E39" s="350"/>
      <c r="F39" s="350"/>
      <c r="G39" s="45">
        <f>IF(COUNT('2. Collected Data'!G39,'2. Collected Data'!G139,'2. Collected Data'!G239)&lt;=1,"",AVERAGE('2. Collected Data'!G39,'2. Collected Data'!G139,'2. Collected Data'!G239))</f>
        <v>25000</v>
      </c>
      <c r="H39" s="47">
        <f>IF(COUNT('2. Collected Data'!H39,'2. Collected Data'!H139,'2. Collected Data'!H239)&lt;=1,"",AVERAGE('2. Collected Data'!H39,'2. Collected Data'!H139,'2. Collected Data'!H239))</f>
        <v>12500</v>
      </c>
      <c r="I39" s="47">
        <f>IF(COUNT('2. Collected Data'!I39,'2. Collected Data'!I139,'2. Collected Data'!I239)&lt;=1,"",AVERAGE('2. Collected Data'!I39,'2. Collected Data'!I139,'2. Collected Data'!I239))</f>
        <v>568.33333333333337</v>
      </c>
      <c r="J39" s="47">
        <f>IF(COUNT('2. Collected Data'!J39,'2. Collected Data'!J139,'2. Collected Data'!J239)&lt;=1,"",AVERAGE('2. Collected Data'!J39,'2. Collected Data'!J139,'2. Collected Data'!J239))</f>
        <v>62.666666666666664</v>
      </c>
      <c r="K39" s="47">
        <f>IF(COUNT('2. Collected Data'!K39,'2. Collected Data'!K139,'2. Collected Data'!K239)&lt;=1,"",AVERAGE('2. Collected Data'!K39,'2. Collected Data'!K139,'2. Collected Data'!K239))</f>
        <v>36.333333333333336</v>
      </c>
      <c r="L39" s="47">
        <f>IF(COUNT('2. Collected Data'!L39,'2. Collected Data'!L139,'2. Collected Data'!L239)&lt;=1,"",AVERAGE('2. Collected Data'!L39,'2. Collected Data'!L139,'2. Collected Data'!L239))</f>
        <v>14</v>
      </c>
      <c r="M39" s="47">
        <f>IF(COUNT('2. Collected Data'!M39,'2. Collected Data'!M139,'2. Collected Data'!M239)&lt;=1,"",AVERAGE('2. Collected Data'!M39,'2. Collected Data'!M139,'2. Collected Data'!M239))</f>
        <v>369.66666666666669</v>
      </c>
      <c r="N39" s="47">
        <f>IF(COUNT('2. Collected Data'!N39,'2. Collected Data'!N139,'2. Collected Data'!N239)&lt;=1,"",AVERAGE('2. Collected Data'!N39,'2. Collected Data'!N139,'2. Collected Data'!N239))</f>
        <v>4.666666666666667</v>
      </c>
      <c r="O39" s="47">
        <f>IF(COUNT('2. Collected Data'!O39,'2. Collected Data'!O139,'2. Collected Data'!O239)&lt;=1,"",AVERAGE('2. Collected Data'!O39,'2. Collected Data'!O139,'2. Collected Data'!O239))</f>
        <v>453.33333333333331</v>
      </c>
      <c r="P39" s="47">
        <f>IF(COUNT('2. Collected Data'!P39,'2. Collected Data'!P139,'2. Collected Data'!P239)&lt;=1,"",AVERAGE('2. Collected Data'!P39,'2. Collected Data'!P139,'2. Collected Data'!P239))</f>
        <v>0</v>
      </c>
      <c r="Q39" s="47">
        <f>IF(COUNT('2. Collected Data'!Q39,'2. Collected Data'!Q139,'2. Collected Data'!Q239)&lt;=1,"",AVERAGE('2. Collected Data'!Q39,'2. Collected Data'!Q139,'2. Collected Data'!Q239))</f>
        <v>0</v>
      </c>
      <c r="R39" s="47">
        <f>IF(COUNT('2. Collected Data'!R39,'2. Collected Data'!R139,'2. Collected Data'!R239)&lt;=1,"",AVERAGE('2. Collected Data'!R39,'2. Collected Data'!R139,'2. Collected Data'!R239))</f>
        <v>0</v>
      </c>
      <c r="S39" s="47">
        <f>IF(COUNT('2. Collected Data'!S39,'2. Collected Data'!S139,'2. Collected Data'!S239)&lt;=1,"",AVERAGE('2. Collected Data'!S39,'2. Collected Data'!S139,'2. Collected Data'!S239))</f>
        <v>0</v>
      </c>
      <c r="T39" s="47">
        <f>IF(COUNT('2. Collected Data'!T39,'2. Collected Data'!T139,'2. Collected Data'!T239)&lt;=1,"",AVERAGE('2. Collected Data'!T39,'2. Collected Data'!T139,'2. Collected Data'!T239))</f>
        <v>0</v>
      </c>
      <c r="U39" s="47">
        <f>IF(COUNT('2. Collected Data'!U39,'2. Collected Data'!U139,'2. Collected Data'!U239)&lt;=1,"",AVERAGE('2. Collected Data'!U39,'2. Collected Data'!U139,'2. Collected Data'!U239))</f>
        <v>0</v>
      </c>
      <c r="V39" s="47">
        <f>IF(COUNT('2. Collected Data'!V39,'2. Collected Data'!V139,'2. Collected Data'!V239)&lt;=1,"",AVERAGE('2. Collected Data'!V39,'2. Collected Data'!V139,'2. Collected Data'!V239))</f>
        <v>0</v>
      </c>
      <c r="W39" s="47">
        <f>IF(COUNT('2. Collected Data'!W39,'2. Collected Data'!W139,'2. Collected Data'!W239)&lt;=1,"",AVERAGE('2. Collected Data'!W39,'2. Collected Data'!W139,'2. Collected Data'!W239))</f>
        <v>0</v>
      </c>
      <c r="X39" s="47">
        <f>IF(COUNT('2. Collected Data'!X39,'2. Collected Data'!X139,'2. Collected Data'!X239)&lt;=1,"",AVERAGE('2. Collected Data'!X39,'2. Collected Data'!X139,'2. Collected Data'!X239))</f>
        <v>0</v>
      </c>
      <c r="Y39" s="47">
        <f>IF(COUNT('2. Collected Data'!Y39,'2. Collected Data'!Y139,'2. Collected Data'!Y239)&lt;=1,"",AVERAGE('2. Collected Data'!Y39,'2. Collected Data'!Y139,'2. Collected Data'!Y239))</f>
        <v>562.66666666666663</v>
      </c>
      <c r="Z39" s="47">
        <f>IF(COUNT('2. Collected Data'!Z39,'2. Collected Data'!Z139,'2. Collected Data'!Z239)&lt;=1,"",AVERAGE('2. Collected Data'!Z39,'2. Collected Data'!Z139,'2. Collected Data'!Z239))</f>
        <v>155</v>
      </c>
      <c r="AA39" s="185">
        <f>IF(COUNT('2. Collected Data'!AA39,'2. Collected Data'!AA139,'2. Collected Data'!AA239)&lt;=1,"",AVERAGE('2. Collected Data'!AA39,'2. Collected Data'!AA139,'2. Collected Data'!AA239))</f>
        <v>0.98999999999999988</v>
      </c>
      <c r="AB39" s="185">
        <f>IF(COUNT('2. Collected Data'!AB39,'2. Collected Data'!AB139,'2. Collected Data'!AB239)&lt;=1,"",AVERAGE('2. Collected Data'!AB39,'2. Collected Data'!AB139,'2. Collected Data'!AB239))</f>
        <v>0</v>
      </c>
      <c r="AC39" s="185">
        <f>IF(COUNT('2. Collected Data'!AC39,'2. Collected Data'!AC139,'2. Collected Data'!AC239)&lt;=1,"",AVERAGE('2. Collected Data'!AC39,'2. Collected Data'!AC139,'2. Collected Data'!AC239))</f>
        <v>0.01</v>
      </c>
      <c r="AD39" s="47">
        <f>IF(COUNT('2. Collected Data'!AD39,'2. Collected Data'!AD139,'2. Collected Data'!AD239)&lt;=1,"",AVERAGE('2. Collected Data'!AD39,'2. Collected Data'!AD139,'2. Collected Data'!AD239))</f>
        <v>12</v>
      </c>
      <c r="AE39" s="47">
        <f>IF(COUNT('2. Collected Data'!AE39,'2. Collected Data'!AE139,'2. Collected Data'!AE239)&lt;=1,"",AVERAGE('2. Collected Data'!AE39,'2. Collected Data'!AE139,'2. Collected Data'!AE239))</f>
        <v>3350</v>
      </c>
      <c r="AF39" s="47">
        <f>IF(COUNT('2. Collected Data'!AF39,'2. Collected Data'!AF139,'2. Collected Data'!AF239)&lt;=1,"",AVERAGE('2. Collected Data'!AF39,'2. Collected Data'!AF139,'2. Collected Data'!AF239))</f>
        <v>175</v>
      </c>
      <c r="AG39" s="85">
        <f>IF(COUNT('2. Collected Data'!AG39,'2. Collected Data'!AG139,'2. Collected Data'!AG239)&lt;=1,"",AVERAGE('2. Collected Data'!AG39,'2. Collected Data'!AG139,'2. Collected Data'!AG239))</f>
        <v>1750000</v>
      </c>
      <c r="AH39" s="88"/>
      <c r="AI39" s="121">
        <f>IF(COUNT('2. Collected Data'!AI39,'2. Collected Data'!AI139,'2. Collected Data'!AI239)&lt;=1,"",AVERAGE('2. Collected Data'!AI39,'2. Collected Data'!AI139,'2. Collected Data'!AI239))</f>
        <v>10877.333333333334</v>
      </c>
      <c r="AJ39" s="47">
        <f>IF(COUNT('2. Collected Data'!AJ39,'2. Collected Data'!AJ139,'2. Collected Data'!AJ239)&lt;=1,"",AVERAGE('2. Collected Data'!AJ39,'2. Collected Data'!AJ139,'2. Collected Data'!AJ239))</f>
        <v>0</v>
      </c>
      <c r="AK39" s="47">
        <f>IF(COUNT('2. Collected Data'!AK39,'2. Collected Data'!AK139,'2. Collected Data'!AK239)&lt;=1,"",AVERAGE('2. Collected Data'!AK39,'2. Collected Data'!AK139,'2. Collected Data'!AK239))</f>
        <v>0</v>
      </c>
      <c r="AL39" s="47">
        <f>IF(COUNT('2. Collected Data'!AL39,'2. Collected Data'!AL139,'2. Collected Data'!AL239)&lt;=1,"",AVERAGE('2. Collected Data'!AL39,'2. Collected Data'!AL139,'2. Collected Data'!AL239))</f>
        <v>244064</v>
      </c>
      <c r="AM39" s="47" t="str">
        <f>IF(COUNT('2. Collected Data'!AM39,'2. Collected Data'!AM139,'2. Collected Data'!AM239)&lt;=1,"",AVERAGE('2. Collected Data'!AM39,'2. Collected Data'!AM139,'2. Collected Data'!AM239))</f>
        <v/>
      </c>
      <c r="AN39" s="122"/>
      <c r="AO39" s="47">
        <f>IF(COUNT('2. Collected Data'!AO39,'2. Collected Data'!AO139,'2. Collected Data'!AO239)&lt;=1,"",AVERAGE('2. Collected Data'!AO39,'2. Collected Data'!AO139,'2. Collected Data'!AO239))</f>
        <v>4236446.333333333</v>
      </c>
      <c r="AP39" s="47">
        <f>IF(COUNT('2. Collected Data'!AP39,'2. Collected Data'!AP139,'2. Collected Data'!AP239)&lt;=1,"",AVERAGE('2. Collected Data'!AP39,'2. Collected Data'!AP139,'2. Collected Data'!AP239))</f>
        <v>0</v>
      </c>
      <c r="AQ39" s="47">
        <f>IF(COUNT('2. Collected Data'!AQ39,'2. Collected Data'!AQ139,'2. Collected Data'!AQ239)&lt;=1,"",AVERAGE('2. Collected Data'!AQ39,'2. Collected Data'!AQ139,'2. Collected Data'!AQ239))</f>
        <v>2274964.3333333335</v>
      </c>
      <c r="AR39" s="47">
        <f>IF(COUNT('2. Collected Data'!AR39,'2. Collected Data'!AR139,'2. Collected Data'!AR239)&lt;=1,"",AVERAGE('2. Collected Data'!AR39,'2. Collected Data'!AR139,'2. Collected Data'!AR239))</f>
        <v>1000</v>
      </c>
      <c r="AS39" s="47">
        <f>IF(COUNT('2. Collected Data'!AS39,'2. Collected Data'!AS139,'2. Collected Data'!AS239)&lt;=1,"",AVERAGE('2. Collected Data'!AS39,'2. Collected Data'!AS139,'2. Collected Data'!AS239))</f>
        <v>0</v>
      </c>
      <c r="AT39" s="47">
        <f>IF(COUNT('2. Collected Data'!AT39,'2. Collected Data'!AT139,'2. Collected Data'!AT239)&lt;=1,"",AVERAGE('2. Collected Data'!AT39,'2. Collected Data'!AT139,'2. Collected Data'!AT239))</f>
        <v>0</v>
      </c>
      <c r="AU39" s="85">
        <f>IF(COUNT('2. Collected Data'!AU39,'2. Collected Data'!AU139,'2. Collected Data'!AU239)&lt;=1,"",AVERAGE('2. Collected Data'!AU39,'2. Collected Data'!AU139,'2. Collected Data'!AU239))</f>
        <v>0</v>
      </c>
      <c r="AV39" s="88"/>
      <c r="AW39" s="185">
        <f>IF(COUNT('2. Collected Data'!AW39,'2. Collected Data'!AW139,'2. Collected Data'!AW239)&lt;=1,"",AVERAGE('2. Collected Data'!AW39,'2. Collected Data'!AW139,'2. Collected Data'!AW239))</f>
        <v>0.70000000000000007</v>
      </c>
      <c r="AX39" s="185">
        <f>IF(COUNT('2. Collected Data'!AX39,'2. Collected Data'!AX139,'2. Collected Data'!AX239)&lt;=1,"",AVERAGE('2. Collected Data'!AX39,'2. Collected Data'!AX139,'2. Collected Data'!AX239))</f>
        <v>0.3</v>
      </c>
      <c r="AY39" s="50"/>
      <c r="AZ39" s="91"/>
      <c r="BA39" s="88"/>
      <c r="BB39" s="78">
        <f>IF(COUNT('2. Collected Data'!BB39,'2. Collected Data'!BB139,'2. Collected Data'!BB239)&lt;=1,"",AVERAGE('2. Collected Data'!BB39,'2. Collected Data'!BB139,'2. Collected Data'!BB239))</f>
        <v>82.333333333333329</v>
      </c>
      <c r="BC39" s="75">
        <f>IF(COUNT('2. Collected Data'!BC39,'2. Collected Data'!BC139,'2. Collected Data'!BC239)&lt;=1,"",AVERAGE('2. Collected Data'!BC39,'2. Collected Data'!BC139,'2. Collected Data'!BC239))</f>
        <v>7645745.666666667</v>
      </c>
      <c r="BD39" s="75">
        <f>IF(COUNT('2. Collected Data'!BD39,'2. Collected Data'!BD139,'2. Collected Data'!BD239)&lt;=1,"",AVERAGE('2. Collected Data'!BD39,'2. Collected Data'!BD139,'2. Collected Data'!BD239))</f>
        <v>4990580.666666667</v>
      </c>
      <c r="BE39" s="75">
        <f>IF(COUNT('2. Collected Data'!BE39,'2. Collected Data'!BE139,'2. Collected Data'!BE239)&lt;=1,"",AVERAGE('2. Collected Data'!BE39,'2. Collected Data'!BE139,'2. Collected Data'!BE239))</f>
        <v>9288796.333333334</v>
      </c>
      <c r="BF39" s="75">
        <f>IF(COUNT('2. Collected Data'!BF39,'2. Collected Data'!BF139,'2. Collected Data'!BF239)&lt;=1,"",AVERAGE('2. Collected Data'!BF39,'2. Collected Data'!BF139,'2. Collected Data'!BF239))</f>
        <v>22177656</v>
      </c>
      <c r="BG39" s="50"/>
      <c r="BH39" s="78">
        <f>IF(COUNT('2. Collected Data'!BH39,'2. Collected Data'!BH139,'2. Collected Data'!BH239)&lt;=1,"",AVERAGE('2. Collected Data'!BH39,'2. Collected Data'!BH139,'2. Collected Data'!BH239))</f>
        <v>82.666666666666671</v>
      </c>
      <c r="BI39" s="130"/>
      <c r="BJ39" s="50"/>
    </row>
    <row r="40" spans="1:62" s="177" customFormat="1" ht="11.25" customHeight="1" x14ac:dyDescent="0.15">
      <c r="A40" s="89" t="s">
        <v>64</v>
      </c>
      <c r="B40" s="172"/>
      <c r="C40" s="350"/>
      <c r="D40" s="350"/>
      <c r="E40" s="350"/>
      <c r="F40" s="350"/>
      <c r="G40" s="45">
        <f>IF(COUNT('2. Collected Data'!G40,'2. Collected Data'!G140,'2. Collected Data'!G240)&lt;=1,"",AVERAGE('2. Collected Data'!G40,'2. Collected Data'!G140,'2. Collected Data'!G240))</f>
        <v>23445.333333333332</v>
      </c>
      <c r="H40" s="47">
        <f>IF(COUNT('2. Collected Data'!H40,'2. Collected Data'!H140,'2. Collected Data'!H240)&lt;=1,"",AVERAGE('2. Collected Data'!H40,'2. Collected Data'!H140,'2. Collected Data'!H240))</f>
        <v>9949</v>
      </c>
      <c r="I40" s="47">
        <f>IF(COUNT('2. Collected Data'!I40,'2. Collected Data'!I140,'2. Collected Data'!I240)&lt;=1,"",AVERAGE('2. Collected Data'!I40,'2. Collected Data'!I140,'2. Collected Data'!I240))</f>
        <v>671.66666666666663</v>
      </c>
      <c r="J40" s="47">
        <f>IF(COUNT('2. Collected Data'!J40,'2. Collected Data'!J140,'2. Collected Data'!J240)&lt;=1,"",AVERAGE('2. Collected Data'!J40,'2. Collected Data'!J140,'2. Collected Data'!J240))</f>
        <v>132.66666666666666</v>
      </c>
      <c r="K40" s="47">
        <f>IF(COUNT('2. Collected Data'!K40,'2. Collected Data'!K140,'2. Collected Data'!K240)&lt;=1,"",AVERAGE('2. Collected Data'!K40,'2. Collected Data'!K140,'2. Collected Data'!K240))</f>
        <v>25.666666666666668</v>
      </c>
      <c r="L40" s="47">
        <f>IF(COUNT('2. Collected Data'!L40,'2. Collected Data'!L140,'2. Collected Data'!L240)&lt;=1,"",AVERAGE('2. Collected Data'!L40,'2. Collected Data'!L140,'2. Collected Data'!L240))</f>
        <v>22.666666666666668</v>
      </c>
      <c r="M40" s="47">
        <f>IF(COUNT('2. Collected Data'!M40,'2. Collected Data'!M140,'2. Collected Data'!M240)&lt;=1,"",AVERAGE('2. Collected Data'!M40,'2. Collected Data'!M140,'2. Collected Data'!M240))</f>
        <v>548.66666666666663</v>
      </c>
      <c r="N40" s="47">
        <f>IF(COUNT('2. Collected Data'!N40,'2. Collected Data'!N140,'2. Collected Data'!N240)&lt;=1,"",AVERAGE('2. Collected Data'!N40,'2. Collected Data'!N140,'2. Collected Data'!N240))</f>
        <v>0.66666666666666663</v>
      </c>
      <c r="O40" s="47">
        <f>IF(COUNT('2. Collected Data'!O40,'2. Collected Data'!O140,'2. Collected Data'!O240)&lt;=1,"",AVERAGE('2. Collected Data'!O40,'2. Collected Data'!O140,'2. Collected Data'!O240))</f>
        <v>71.333333333333329</v>
      </c>
      <c r="P40" s="47">
        <f>IF(COUNT('2. Collected Data'!P40,'2. Collected Data'!P140,'2. Collected Data'!P240)&lt;=1,"",AVERAGE('2. Collected Data'!P40,'2. Collected Data'!P140,'2. Collected Data'!P240))</f>
        <v>0</v>
      </c>
      <c r="Q40" s="47">
        <f>IF(COUNT('2. Collected Data'!Q40,'2. Collected Data'!Q140,'2. Collected Data'!Q240)&lt;=1,"",AVERAGE('2. Collected Data'!Q40,'2. Collected Data'!Q140,'2. Collected Data'!Q240))</f>
        <v>0</v>
      </c>
      <c r="R40" s="47">
        <f>IF(COUNT('2. Collected Data'!R40,'2. Collected Data'!R140,'2. Collected Data'!R240)&lt;=1,"",AVERAGE('2. Collected Data'!R40,'2. Collected Data'!R140,'2. Collected Data'!R240))</f>
        <v>0</v>
      </c>
      <c r="S40" s="47">
        <f>IF(COUNT('2. Collected Data'!S40,'2. Collected Data'!S140,'2. Collected Data'!S240)&lt;=1,"",AVERAGE('2. Collected Data'!S40,'2. Collected Data'!S140,'2. Collected Data'!S240))</f>
        <v>0</v>
      </c>
      <c r="T40" s="47">
        <f>IF(COUNT('2. Collected Data'!T40,'2. Collected Data'!T140,'2. Collected Data'!T240)&lt;=1,"",AVERAGE('2. Collected Data'!T40,'2. Collected Data'!T140,'2. Collected Data'!T240))</f>
        <v>0</v>
      </c>
      <c r="U40" s="47">
        <f>IF(COUNT('2. Collected Data'!U40,'2. Collected Data'!U140,'2. Collected Data'!U240)&lt;=1,"",AVERAGE('2. Collected Data'!U40,'2. Collected Data'!U140,'2. Collected Data'!U240))</f>
        <v>0</v>
      </c>
      <c r="V40" s="47">
        <f>IF(COUNT('2. Collected Data'!V40,'2. Collected Data'!V140,'2. Collected Data'!V240)&lt;=1,"",AVERAGE('2. Collected Data'!V40,'2. Collected Data'!V140,'2. Collected Data'!V240))</f>
        <v>0</v>
      </c>
      <c r="W40" s="47">
        <f>IF(COUNT('2. Collected Data'!W40,'2. Collected Data'!W140,'2. Collected Data'!W240)&lt;=1,"",AVERAGE('2. Collected Data'!W40,'2. Collected Data'!W140,'2. Collected Data'!W240))</f>
        <v>0</v>
      </c>
      <c r="X40" s="47">
        <f>IF(COUNT('2. Collected Data'!X40,'2. Collected Data'!X140,'2. Collected Data'!X240)&lt;=1,"",AVERAGE('2. Collected Data'!X40,'2. Collected Data'!X140,'2. Collected Data'!X240))</f>
        <v>0</v>
      </c>
      <c r="Y40" s="47">
        <f>IF(COUNT('2. Collected Data'!Y40,'2. Collected Data'!Y140,'2. Collected Data'!Y240)&lt;=1,"",AVERAGE('2. Collected Data'!Y40,'2. Collected Data'!Y140,'2. Collected Data'!Y240))</f>
        <v>905</v>
      </c>
      <c r="Z40" s="47">
        <f>IF(COUNT('2. Collected Data'!Z40,'2. Collected Data'!Z140,'2. Collected Data'!Z240)&lt;=1,"",AVERAGE('2. Collected Data'!Z40,'2. Collected Data'!Z140,'2. Collected Data'!Z240))</f>
        <v>0</v>
      </c>
      <c r="AA40" s="185">
        <f>IF(COUNT('2. Collected Data'!AA40,'2. Collected Data'!AA140,'2. Collected Data'!AA240)&lt;=1,"",AVERAGE('2. Collected Data'!AA40,'2. Collected Data'!AA140,'2. Collected Data'!AA240))</f>
        <v>0.96</v>
      </c>
      <c r="AB40" s="185">
        <f>IF(COUNT('2. Collected Data'!AB40,'2. Collected Data'!AB140,'2. Collected Data'!AB240)&lt;=1,"",AVERAGE('2. Collected Data'!AB40,'2. Collected Data'!AB140,'2. Collected Data'!AB240))</f>
        <v>0</v>
      </c>
      <c r="AC40" s="185">
        <f>IF(COUNT('2. Collected Data'!AC40,'2. Collected Data'!AC140,'2. Collected Data'!AC240)&lt;=1,"",AVERAGE('2. Collected Data'!AC40,'2. Collected Data'!AC140,'2. Collected Data'!AC240))</f>
        <v>0.04</v>
      </c>
      <c r="AD40" s="47">
        <f>IF(COUNT('2. Collected Data'!AD40,'2. Collected Data'!AD140,'2. Collected Data'!AD240)&lt;=1,"",AVERAGE('2. Collected Data'!AD40,'2. Collected Data'!AD140,'2. Collected Data'!AD240))</f>
        <v>128</v>
      </c>
      <c r="AE40" s="47">
        <f>IF(COUNT('2. Collected Data'!AE40,'2. Collected Data'!AE140,'2. Collected Data'!AE240)&lt;=1,"",AVERAGE('2. Collected Data'!AE40,'2. Collected Data'!AE140,'2. Collected Data'!AE240))</f>
        <v>169108.33333333334</v>
      </c>
      <c r="AF40" s="47">
        <f>IF(COUNT('2. Collected Data'!AF40,'2. Collected Data'!AF140,'2. Collected Data'!AF240)&lt;=1,"",AVERAGE('2. Collected Data'!AF40,'2. Collected Data'!AF140,'2. Collected Data'!AF240))</f>
        <v>121.66666666666667</v>
      </c>
      <c r="AG40" s="85">
        <f>IF(COUNT('2. Collected Data'!AG40,'2. Collected Data'!AG140,'2. Collected Data'!AG240)&lt;=1,"",AVERAGE('2. Collected Data'!AG40,'2. Collected Data'!AG140,'2. Collected Data'!AG240))</f>
        <v>6876666.666666667</v>
      </c>
      <c r="AH40" s="88"/>
      <c r="AI40" s="121" t="str">
        <f>IF(COUNT('2. Collected Data'!AI40,'2. Collected Data'!AI140,'2. Collected Data'!AI240)&lt;=1,"",AVERAGE('2. Collected Data'!AI40,'2. Collected Data'!AI140,'2. Collected Data'!AI240))</f>
        <v/>
      </c>
      <c r="AJ40" s="47" t="str">
        <f>IF(COUNT('2. Collected Data'!AJ40,'2. Collected Data'!AJ140,'2. Collected Data'!AJ240)&lt;=1,"",AVERAGE('2. Collected Data'!AJ40,'2. Collected Data'!AJ140,'2. Collected Data'!AJ240))</f>
        <v/>
      </c>
      <c r="AK40" s="47" t="str">
        <f>IF(COUNT('2. Collected Data'!AK40,'2. Collected Data'!AK140,'2. Collected Data'!AK240)&lt;=1,"",AVERAGE('2. Collected Data'!AK40,'2. Collected Data'!AK140,'2. Collected Data'!AK240))</f>
        <v/>
      </c>
      <c r="AL40" s="47" t="str">
        <f>IF(COUNT('2. Collected Data'!AL40,'2. Collected Data'!AL140,'2. Collected Data'!AL240)&lt;=1,"",AVERAGE('2. Collected Data'!AL40,'2. Collected Data'!AL140,'2. Collected Data'!AL240))</f>
        <v/>
      </c>
      <c r="AM40" s="47" t="str">
        <f>IF(COUNT('2. Collected Data'!AM40,'2. Collected Data'!AM140,'2. Collected Data'!AM240)&lt;=1,"",AVERAGE('2. Collected Data'!AM40,'2. Collected Data'!AM140,'2. Collected Data'!AM240))</f>
        <v/>
      </c>
      <c r="AN40" s="122"/>
      <c r="AO40" s="47" t="str">
        <f>IF(COUNT('2. Collected Data'!AO40,'2. Collected Data'!AO140,'2. Collected Data'!AO240)&lt;=1,"",AVERAGE('2. Collected Data'!AO40,'2. Collected Data'!AO140,'2. Collected Data'!AO240))</f>
        <v/>
      </c>
      <c r="AP40" s="47" t="str">
        <f>IF(COUNT('2. Collected Data'!AP40,'2. Collected Data'!AP140,'2. Collected Data'!AP240)&lt;=1,"",AVERAGE('2. Collected Data'!AP40,'2. Collected Data'!AP140,'2. Collected Data'!AP240))</f>
        <v/>
      </c>
      <c r="AQ40" s="47" t="str">
        <f>IF(COUNT('2. Collected Data'!AQ40,'2. Collected Data'!AQ140,'2. Collected Data'!AQ240)&lt;=1,"",AVERAGE('2. Collected Data'!AQ40,'2. Collected Data'!AQ140,'2. Collected Data'!AQ240))</f>
        <v/>
      </c>
      <c r="AR40" s="47" t="str">
        <f>IF(COUNT('2. Collected Data'!AR40,'2. Collected Data'!AR140,'2. Collected Data'!AR240)&lt;=1,"",AVERAGE('2. Collected Data'!AR40,'2. Collected Data'!AR140,'2. Collected Data'!AR240))</f>
        <v/>
      </c>
      <c r="AS40" s="47" t="str">
        <f>IF(COUNT('2. Collected Data'!AS40,'2. Collected Data'!AS140,'2. Collected Data'!AS240)&lt;=1,"",AVERAGE('2. Collected Data'!AS40,'2. Collected Data'!AS140,'2. Collected Data'!AS240))</f>
        <v/>
      </c>
      <c r="AT40" s="47" t="str">
        <f>IF(COUNT('2. Collected Data'!AT40,'2. Collected Data'!AT140,'2. Collected Data'!AT240)&lt;=1,"",AVERAGE('2. Collected Data'!AT40,'2. Collected Data'!AT140,'2. Collected Data'!AT240))</f>
        <v/>
      </c>
      <c r="AU40" s="85" t="str">
        <f>IF(COUNT('2. Collected Data'!AU40,'2. Collected Data'!AU140,'2. Collected Data'!AU240)&lt;=1,"",AVERAGE('2. Collected Data'!AU40,'2. Collected Data'!AU140,'2. Collected Data'!AU240))</f>
        <v/>
      </c>
      <c r="AV40" s="88"/>
      <c r="AW40" s="185">
        <f>IF(COUNT('2. Collected Data'!AW40,'2. Collected Data'!AW140,'2. Collected Data'!AW240)&lt;=1,"",AVERAGE('2. Collected Data'!AW40,'2. Collected Data'!AW140,'2. Collected Data'!AW240))</f>
        <v>0.64999999999999991</v>
      </c>
      <c r="AX40" s="185">
        <f>IF(COUNT('2. Collected Data'!AX40,'2. Collected Data'!AX140,'2. Collected Data'!AX240)&lt;=1,"",AVERAGE('2. Collected Data'!AX40,'2. Collected Data'!AX140,'2. Collected Data'!AX240))</f>
        <v>0.35</v>
      </c>
      <c r="AY40" s="50"/>
      <c r="AZ40" s="91"/>
      <c r="BA40" s="88"/>
      <c r="BB40" s="78">
        <f>IF(COUNT('2. Collected Data'!BB40,'2. Collected Data'!BB140,'2. Collected Data'!BB240)&lt;=1,"",AVERAGE('2. Collected Data'!BB40,'2. Collected Data'!BB140,'2. Collected Data'!BB240))</f>
        <v>56.133333333333333</v>
      </c>
      <c r="BC40" s="75">
        <f>IF(COUNT('2. Collected Data'!BC40,'2. Collected Data'!BC140,'2. Collected Data'!BC240)&lt;=1,"",AVERAGE('2. Collected Data'!BC40,'2. Collected Data'!BC140,'2. Collected Data'!BC240))</f>
        <v>3664454.3333333335</v>
      </c>
      <c r="BD40" s="75">
        <f>IF(COUNT('2. Collected Data'!BD40,'2. Collected Data'!BD140,'2. Collected Data'!BD240)&lt;=1,"",AVERAGE('2. Collected Data'!BD40,'2. Collected Data'!BD140,'2. Collected Data'!BD240))</f>
        <v>8367716</v>
      </c>
      <c r="BE40" s="75">
        <f>IF(COUNT('2. Collected Data'!BE40,'2. Collected Data'!BE140,'2. Collected Data'!BE240)&lt;=1,"",AVERAGE('2. Collected Data'!BE40,'2. Collected Data'!BE140,'2. Collected Data'!BE240))</f>
        <v>9248762.333333334</v>
      </c>
      <c r="BF40" s="75">
        <f>IF(COUNT('2. Collected Data'!BF40,'2. Collected Data'!BF140,'2. Collected Data'!BF240)&lt;=1,"",AVERAGE('2. Collected Data'!BF40,'2. Collected Data'!BF140,'2. Collected Data'!BF240))</f>
        <v>25249450.333333332</v>
      </c>
      <c r="BG40" s="50"/>
      <c r="BH40" s="78">
        <f>IF(COUNT('2. Collected Data'!BH40,'2. Collected Data'!BH140,'2. Collected Data'!BH240)&lt;=1,"",AVERAGE('2. Collected Data'!BH40,'2. Collected Data'!BH140,'2. Collected Data'!BH240))</f>
        <v>56.07</v>
      </c>
      <c r="BI40" s="130"/>
      <c r="BJ40" s="50"/>
    </row>
    <row r="41" spans="1:62" s="51" customFormat="1" ht="11.25" customHeight="1" x14ac:dyDescent="0.15">
      <c r="A41" s="89" t="s">
        <v>156</v>
      </c>
      <c r="B41" s="172"/>
      <c r="C41" s="350"/>
      <c r="D41" s="350"/>
      <c r="E41" s="350"/>
      <c r="F41" s="350"/>
      <c r="G41" s="45" t="str">
        <f>IF(COUNT('2. Collected Data'!G41,'2. Collected Data'!G141,'2. Collected Data'!G241)&lt;=1,"",AVERAGE('2. Collected Data'!G41,'2. Collected Data'!G141,'2. Collected Data'!G241))</f>
        <v/>
      </c>
      <c r="H41" s="47" t="str">
        <f>IF(COUNT('2. Collected Data'!H41,'2. Collected Data'!H141,'2. Collected Data'!H241)&lt;=1,"",AVERAGE('2. Collected Data'!H41,'2. Collected Data'!H141,'2. Collected Data'!H241))</f>
        <v/>
      </c>
      <c r="I41" s="47" t="str">
        <f>IF(COUNT('2. Collected Data'!I41,'2. Collected Data'!I141,'2. Collected Data'!I241)&lt;=1,"",AVERAGE('2. Collected Data'!I41,'2. Collected Data'!I141,'2. Collected Data'!I241))</f>
        <v/>
      </c>
      <c r="J41" s="47" t="str">
        <f>IF(COUNT('2. Collected Data'!J41,'2. Collected Data'!J141,'2. Collected Data'!J241)&lt;=1,"",AVERAGE('2. Collected Data'!J41,'2. Collected Data'!J141,'2. Collected Data'!J241))</f>
        <v/>
      </c>
      <c r="K41" s="47" t="str">
        <f>IF(COUNT('2. Collected Data'!K41,'2. Collected Data'!K141,'2. Collected Data'!K241)&lt;=1,"",AVERAGE('2. Collected Data'!K41,'2. Collected Data'!K141,'2. Collected Data'!K241))</f>
        <v/>
      </c>
      <c r="L41" s="47" t="str">
        <f>IF(COUNT('2. Collected Data'!L41,'2. Collected Data'!L141,'2. Collected Data'!L241)&lt;=1,"",AVERAGE('2. Collected Data'!L41,'2. Collected Data'!L141,'2. Collected Data'!L241))</f>
        <v/>
      </c>
      <c r="M41" s="47" t="str">
        <f>IF(COUNT('2. Collected Data'!M41,'2. Collected Data'!M141,'2. Collected Data'!M241)&lt;=1,"",AVERAGE('2. Collected Data'!M41,'2. Collected Data'!M141,'2. Collected Data'!M241))</f>
        <v/>
      </c>
      <c r="N41" s="47" t="str">
        <f>IF(COUNT('2. Collected Data'!N41,'2. Collected Data'!N141,'2. Collected Data'!N241)&lt;=1,"",AVERAGE('2. Collected Data'!N41,'2. Collected Data'!N141,'2. Collected Data'!N241))</f>
        <v/>
      </c>
      <c r="O41" s="47" t="str">
        <f>IF(COUNT('2. Collected Data'!O41,'2. Collected Data'!O141,'2. Collected Data'!O241)&lt;=1,"",AVERAGE('2. Collected Data'!O41,'2. Collected Data'!O141,'2. Collected Data'!O241))</f>
        <v/>
      </c>
      <c r="P41" s="47" t="str">
        <f>IF(COUNT('2. Collected Data'!P41,'2. Collected Data'!P141,'2. Collected Data'!P241)&lt;=1,"",AVERAGE('2. Collected Data'!P41,'2. Collected Data'!P141,'2. Collected Data'!P241))</f>
        <v/>
      </c>
      <c r="Q41" s="47" t="str">
        <f>IF(COUNT('2. Collected Data'!Q41,'2. Collected Data'!Q141,'2. Collected Data'!Q241)&lt;=1,"",AVERAGE('2. Collected Data'!Q41,'2. Collected Data'!Q141,'2. Collected Data'!Q241))</f>
        <v/>
      </c>
      <c r="R41" s="47" t="str">
        <f>IF(COUNT('2. Collected Data'!R41,'2. Collected Data'!R141,'2. Collected Data'!R241)&lt;=1,"",AVERAGE('2. Collected Data'!R41,'2. Collected Data'!R141,'2. Collected Data'!R241))</f>
        <v/>
      </c>
      <c r="S41" s="47" t="str">
        <f>IF(COUNT('2. Collected Data'!S41,'2. Collected Data'!S141,'2. Collected Data'!S241)&lt;=1,"",AVERAGE('2. Collected Data'!S41,'2. Collected Data'!S141,'2. Collected Data'!S241))</f>
        <v/>
      </c>
      <c r="T41" s="47" t="str">
        <f>IF(COUNT('2. Collected Data'!T41,'2. Collected Data'!T141,'2. Collected Data'!T241)&lt;=1,"",AVERAGE('2. Collected Data'!T41,'2. Collected Data'!T141,'2. Collected Data'!T241))</f>
        <v/>
      </c>
      <c r="U41" s="47" t="str">
        <f>IF(COUNT('2. Collected Data'!U41,'2. Collected Data'!U141,'2. Collected Data'!U241)&lt;=1,"",AVERAGE('2. Collected Data'!U41,'2. Collected Data'!U141,'2. Collected Data'!U241))</f>
        <v/>
      </c>
      <c r="V41" s="47" t="str">
        <f>IF(COUNT('2. Collected Data'!V41,'2. Collected Data'!V141,'2. Collected Data'!V241)&lt;=1,"",AVERAGE('2. Collected Data'!V41,'2. Collected Data'!V141,'2. Collected Data'!V241))</f>
        <v/>
      </c>
      <c r="W41" s="47" t="str">
        <f>IF(COUNT('2. Collected Data'!W41,'2. Collected Data'!W141,'2. Collected Data'!W241)&lt;=1,"",AVERAGE('2. Collected Data'!W41,'2. Collected Data'!W141,'2. Collected Data'!W241))</f>
        <v/>
      </c>
      <c r="X41" s="47" t="str">
        <f>IF(COUNT('2. Collected Data'!X41,'2. Collected Data'!X141,'2. Collected Data'!X241)&lt;=1,"",AVERAGE('2. Collected Data'!X41,'2. Collected Data'!X141,'2. Collected Data'!X241))</f>
        <v/>
      </c>
      <c r="Y41" s="47" t="str">
        <f>IF(COUNT('2. Collected Data'!Y41,'2. Collected Data'!Y141,'2. Collected Data'!Y241)&lt;=1,"",AVERAGE('2. Collected Data'!Y41,'2. Collected Data'!Y141,'2. Collected Data'!Y241))</f>
        <v/>
      </c>
      <c r="Z41" s="47" t="str">
        <f>IF(COUNT('2. Collected Data'!Z41,'2. Collected Data'!Z141,'2. Collected Data'!Z241)&lt;=1,"",AVERAGE('2. Collected Data'!Z41,'2. Collected Data'!Z141,'2. Collected Data'!Z241))</f>
        <v/>
      </c>
      <c r="AA41" s="185" t="str">
        <f>IF(COUNT('2. Collected Data'!AA41,'2. Collected Data'!AA141,'2. Collected Data'!AA241)&lt;=1,"",AVERAGE('2. Collected Data'!AA41,'2. Collected Data'!AA141,'2. Collected Data'!AA241))</f>
        <v/>
      </c>
      <c r="AB41" s="185" t="str">
        <f>IF(COUNT('2. Collected Data'!AB41,'2. Collected Data'!AB141,'2. Collected Data'!AB241)&lt;=1,"",AVERAGE('2. Collected Data'!AB41,'2. Collected Data'!AB141,'2. Collected Data'!AB241))</f>
        <v/>
      </c>
      <c r="AC41" s="185" t="str">
        <f>IF(COUNT('2. Collected Data'!AC41,'2. Collected Data'!AC141,'2. Collected Data'!AC241)&lt;=1,"",AVERAGE('2. Collected Data'!AC41,'2. Collected Data'!AC141,'2. Collected Data'!AC241))</f>
        <v/>
      </c>
      <c r="AD41" s="47" t="str">
        <f>IF(COUNT('2. Collected Data'!AD41,'2. Collected Data'!AD141,'2. Collected Data'!AD241)&lt;=1,"",AVERAGE('2. Collected Data'!AD41,'2. Collected Data'!AD141,'2. Collected Data'!AD241))</f>
        <v/>
      </c>
      <c r="AE41" s="47" t="str">
        <f>IF(COUNT('2. Collected Data'!AE41,'2. Collected Data'!AE141,'2. Collected Data'!AE241)&lt;=1,"",AVERAGE('2. Collected Data'!AE41,'2. Collected Data'!AE141,'2. Collected Data'!AE241))</f>
        <v/>
      </c>
      <c r="AF41" s="47" t="str">
        <f>IF(COUNT('2. Collected Data'!AF41,'2. Collected Data'!AF141,'2. Collected Data'!AF241)&lt;=1,"",AVERAGE('2. Collected Data'!AF41,'2. Collected Data'!AF141,'2. Collected Data'!AF241))</f>
        <v/>
      </c>
      <c r="AG41" s="85" t="str">
        <f>IF(COUNT('2. Collected Data'!AG41,'2. Collected Data'!AG141,'2. Collected Data'!AG241)&lt;=1,"",AVERAGE('2. Collected Data'!AG41,'2. Collected Data'!AG141,'2. Collected Data'!AG241))</f>
        <v/>
      </c>
      <c r="AH41" s="88"/>
      <c r="AI41" s="121" t="str">
        <f>IF(COUNT('2. Collected Data'!AI41,'2. Collected Data'!AI141,'2. Collected Data'!AI241)&lt;=1,"",AVERAGE('2. Collected Data'!AI41,'2. Collected Data'!AI141,'2. Collected Data'!AI241))</f>
        <v/>
      </c>
      <c r="AJ41" s="47" t="str">
        <f>IF(COUNT('2. Collected Data'!AJ41,'2. Collected Data'!AJ141,'2. Collected Data'!AJ241)&lt;=1,"",AVERAGE('2. Collected Data'!AJ41,'2. Collected Data'!AJ141,'2. Collected Data'!AJ241))</f>
        <v/>
      </c>
      <c r="AK41" s="47" t="str">
        <f>IF(COUNT('2. Collected Data'!AK41,'2. Collected Data'!AK141,'2. Collected Data'!AK241)&lt;=1,"",AVERAGE('2. Collected Data'!AK41,'2. Collected Data'!AK141,'2. Collected Data'!AK241))</f>
        <v/>
      </c>
      <c r="AL41" s="47" t="str">
        <f>IF(COUNT('2. Collected Data'!AL41,'2. Collected Data'!AL141,'2. Collected Data'!AL241)&lt;=1,"",AVERAGE('2. Collected Data'!AL41,'2. Collected Data'!AL141,'2. Collected Data'!AL241))</f>
        <v/>
      </c>
      <c r="AM41" s="47" t="str">
        <f>IF(COUNT('2. Collected Data'!AM41,'2. Collected Data'!AM141,'2. Collected Data'!AM241)&lt;=1,"",AVERAGE('2. Collected Data'!AM41,'2. Collected Data'!AM141,'2. Collected Data'!AM241))</f>
        <v/>
      </c>
      <c r="AN41" s="122"/>
      <c r="AO41" s="47" t="str">
        <f>IF(COUNT('2. Collected Data'!AO41,'2. Collected Data'!AO141,'2. Collected Data'!AO241)&lt;=1,"",AVERAGE('2. Collected Data'!AO41,'2. Collected Data'!AO141,'2. Collected Data'!AO241))</f>
        <v/>
      </c>
      <c r="AP41" s="47" t="str">
        <f>IF(COUNT('2. Collected Data'!AP41,'2. Collected Data'!AP141,'2. Collected Data'!AP241)&lt;=1,"",AVERAGE('2. Collected Data'!AP41,'2. Collected Data'!AP141,'2. Collected Data'!AP241))</f>
        <v/>
      </c>
      <c r="AQ41" s="47" t="str">
        <f>IF(COUNT('2. Collected Data'!AQ41,'2. Collected Data'!AQ141,'2. Collected Data'!AQ241)&lt;=1,"",AVERAGE('2. Collected Data'!AQ41,'2. Collected Data'!AQ141,'2. Collected Data'!AQ241))</f>
        <v/>
      </c>
      <c r="AR41" s="47" t="str">
        <f>IF(COUNT('2. Collected Data'!AR41,'2. Collected Data'!AR141,'2. Collected Data'!AR241)&lt;=1,"",AVERAGE('2. Collected Data'!AR41,'2. Collected Data'!AR141,'2. Collected Data'!AR241))</f>
        <v/>
      </c>
      <c r="AS41" s="47" t="str">
        <f>IF(COUNT('2. Collected Data'!AS41,'2. Collected Data'!AS141,'2. Collected Data'!AS241)&lt;=1,"",AVERAGE('2. Collected Data'!AS41,'2. Collected Data'!AS141,'2. Collected Data'!AS241))</f>
        <v/>
      </c>
      <c r="AT41" s="47" t="str">
        <f>IF(COUNT('2. Collected Data'!AT41,'2. Collected Data'!AT141,'2. Collected Data'!AT241)&lt;=1,"",AVERAGE('2. Collected Data'!AT41,'2. Collected Data'!AT141,'2. Collected Data'!AT241))</f>
        <v/>
      </c>
      <c r="AU41" s="85" t="str">
        <f>IF(COUNT('2. Collected Data'!AU41,'2. Collected Data'!AU141,'2. Collected Data'!AU241)&lt;=1,"",AVERAGE('2. Collected Data'!AU41,'2. Collected Data'!AU141,'2. Collected Data'!AU241))</f>
        <v/>
      </c>
      <c r="AV41" s="88"/>
      <c r="AW41" s="185" t="str">
        <f>IF(COUNT('2. Collected Data'!AW41,'2. Collected Data'!AW141,'2. Collected Data'!AW241)&lt;=1,"",AVERAGE('2. Collected Data'!AW41,'2. Collected Data'!AW141,'2. Collected Data'!AW241))</f>
        <v/>
      </c>
      <c r="AX41" s="185" t="str">
        <f>IF(COUNT('2. Collected Data'!AX41,'2. Collected Data'!AX141,'2. Collected Data'!AX241)&lt;=1,"",AVERAGE('2. Collected Data'!AX41,'2. Collected Data'!AX141,'2. Collected Data'!AX241))</f>
        <v/>
      </c>
      <c r="AY41" s="50"/>
      <c r="AZ41" s="91"/>
      <c r="BA41" s="88"/>
      <c r="BB41" s="78" t="str">
        <f>IF(COUNT('2. Collected Data'!BB41,'2. Collected Data'!BB141,'2. Collected Data'!BB241)&lt;=1,"",AVERAGE('2. Collected Data'!BB41,'2. Collected Data'!BB141,'2. Collected Data'!BB241))</f>
        <v/>
      </c>
      <c r="BC41" s="75" t="str">
        <f>IF(COUNT('2. Collected Data'!BC41,'2. Collected Data'!BC141,'2. Collected Data'!BC241)&lt;=1,"",AVERAGE('2. Collected Data'!BC41,'2. Collected Data'!BC141,'2. Collected Data'!BC241))</f>
        <v/>
      </c>
      <c r="BD41" s="75" t="str">
        <f>IF(COUNT('2. Collected Data'!BD41,'2. Collected Data'!BD141,'2. Collected Data'!BD241)&lt;=1,"",AVERAGE('2. Collected Data'!BD41,'2. Collected Data'!BD141,'2. Collected Data'!BD241))</f>
        <v/>
      </c>
      <c r="BE41" s="75" t="str">
        <f>IF(COUNT('2. Collected Data'!BE41,'2. Collected Data'!BE141,'2. Collected Data'!BE241)&lt;=1,"",AVERAGE('2. Collected Data'!BE41,'2. Collected Data'!BE141,'2. Collected Data'!BE241))</f>
        <v/>
      </c>
      <c r="BF41" s="75" t="str">
        <f>IF(COUNT('2. Collected Data'!BF41,'2. Collected Data'!BF141,'2. Collected Data'!BF241)&lt;=1,"",AVERAGE('2. Collected Data'!BF41,'2. Collected Data'!BF141,'2. Collected Data'!BF241))</f>
        <v/>
      </c>
      <c r="BG41" s="50"/>
      <c r="BH41" s="78" t="str">
        <f>IF(COUNT('2. Collected Data'!BH41,'2. Collected Data'!BH141,'2. Collected Data'!BH241)&lt;=1,"",AVERAGE('2. Collected Data'!BH41,'2. Collected Data'!BH141,'2. Collected Data'!BH241))</f>
        <v/>
      </c>
      <c r="BI41" s="130"/>
      <c r="BJ41" s="50"/>
    </row>
    <row r="42" spans="1:62" s="177" customFormat="1" ht="11.25" customHeight="1" x14ac:dyDescent="0.15">
      <c r="A42" s="89" t="s">
        <v>334</v>
      </c>
      <c r="B42" s="172"/>
      <c r="C42" s="350"/>
      <c r="D42" s="350"/>
      <c r="E42" s="350"/>
      <c r="F42" s="350"/>
      <c r="G42" s="45">
        <f>IF(COUNT('2. Collected Data'!G42,'2. Collected Data'!G142,'2. Collected Data'!G242)&lt;=1,"",AVERAGE('2. Collected Data'!G42,'2. Collected Data'!G142,'2. Collected Data'!G242))</f>
        <v>9356</v>
      </c>
      <c r="H42" s="47">
        <f>IF(COUNT('2. Collected Data'!H42,'2. Collected Data'!H142,'2. Collected Data'!H242)&lt;=1,"",AVERAGE('2. Collected Data'!H42,'2. Collected Data'!H142,'2. Collected Data'!H242))</f>
        <v>4600</v>
      </c>
      <c r="I42" s="47">
        <f>IF(COUNT('2. Collected Data'!I42,'2. Collected Data'!I142,'2. Collected Data'!I242)&lt;=1,"",AVERAGE('2. Collected Data'!I42,'2. Collected Data'!I142,'2. Collected Data'!I242))</f>
        <v>335</v>
      </c>
      <c r="J42" s="47">
        <f>IF(COUNT('2. Collected Data'!J42,'2. Collected Data'!J142,'2. Collected Data'!J242)&lt;=1,"",AVERAGE('2. Collected Data'!J42,'2. Collected Data'!J142,'2. Collected Data'!J242))</f>
        <v>22</v>
      </c>
      <c r="K42" s="47">
        <f>IF(COUNT('2. Collected Data'!K42,'2. Collected Data'!K142,'2. Collected Data'!K242)&lt;=1,"",AVERAGE('2. Collected Data'!K42,'2. Collected Data'!K142,'2. Collected Data'!K242))</f>
        <v>2</v>
      </c>
      <c r="L42" s="47">
        <f>IF(COUNT('2. Collected Data'!L42,'2. Collected Data'!L142,'2. Collected Data'!L242)&lt;=1,"",AVERAGE('2. Collected Data'!L42,'2. Collected Data'!L142,'2. Collected Data'!L242))</f>
        <v>3</v>
      </c>
      <c r="M42" s="47">
        <f>IF(COUNT('2. Collected Data'!M42,'2. Collected Data'!M142,'2. Collected Data'!M242)&lt;=1,"",AVERAGE('2. Collected Data'!M42,'2. Collected Data'!M142,'2. Collected Data'!M242))</f>
        <v>503</v>
      </c>
      <c r="N42" s="47">
        <f>IF(COUNT('2. Collected Data'!N42,'2. Collected Data'!N142,'2. Collected Data'!N242)&lt;=1,"",AVERAGE('2. Collected Data'!N42,'2. Collected Data'!N142,'2. Collected Data'!N242))</f>
        <v>6</v>
      </c>
      <c r="O42" s="47">
        <f>IF(COUNT('2. Collected Data'!O42,'2. Collected Data'!O142,'2. Collected Data'!O242)&lt;=1,"",AVERAGE('2. Collected Data'!O42,'2. Collected Data'!O142,'2. Collected Data'!O242))</f>
        <v>165</v>
      </c>
      <c r="P42" s="47">
        <f>IF(COUNT('2. Collected Data'!P42,'2. Collected Data'!P142,'2. Collected Data'!P242)&lt;=1,"",AVERAGE('2. Collected Data'!P42,'2. Collected Data'!P142,'2. Collected Data'!P242))</f>
        <v>0</v>
      </c>
      <c r="Q42" s="47">
        <f>IF(COUNT('2. Collected Data'!Q42,'2. Collected Data'!Q142,'2. Collected Data'!Q242)&lt;=1,"",AVERAGE('2. Collected Data'!Q42,'2. Collected Data'!Q142,'2. Collected Data'!Q242))</f>
        <v>401</v>
      </c>
      <c r="R42" s="47">
        <f>IF(COUNT('2. Collected Data'!R42,'2. Collected Data'!R142,'2. Collected Data'!R242)&lt;=1,"",AVERAGE('2. Collected Data'!R42,'2. Collected Data'!R142,'2. Collected Data'!R242))</f>
        <v>1</v>
      </c>
      <c r="S42" s="47">
        <f>IF(COUNT('2. Collected Data'!S42,'2. Collected Data'!S142,'2. Collected Data'!S242)&lt;=1,"",AVERAGE('2. Collected Data'!S42,'2. Collected Data'!S142,'2. Collected Data'!S242))</f>
        <v>0</v>
      </c>
      <c r="T42" s="47">
        <f>IF(COUNT('2. Collected Data'!T42,'2. Collected Data'!T142,'2. Collected Data'!T242)&lt;=1,"",AVERAGE('2. Collected Data'!T42,'2. Collected Data'!T142,'2. Collected Data'!T242))</f>
        <v>0</v>
      </c>
      <c r="U42" s="47">
        <f>IF(COUNT('2. Collected Data'!U42,'2. Collected Data'!U142,'2. Collected Data'!U242)&lt;=1,"",AVERAGE('2. Collected Data'!U42,'2. Collected Data'!U142,'2. Collected Data'!U242))</f>
        <v>300</v>
      </c>
      <c r="V42" s="47">
        <f>IF(COUNT('2. Collected Data'!V42,'2. Collected Data'!V142,'2. Collected Data'!V242)&lt;=1,"",AVERAGE('2. Collected Data'!V42,'2. Collected Data'!V142,'2. Collected Data'!V242))</f>
        <v>0</v>
      </c>
      <c r="W42" s="47">
        <f>IF(COUNT('2. Collected Data'!W42,'2. Collected Data'!W142,'2. Collected Data'!W242)&lt;=1,"",AVERAGE('2. Collected Data'!W42,'2. Collected Data'!W142,'2. Collected Data'!W242))</f>
        <v>0</v>
      </c>
      <c r="X42" s="47">
        <f>IF(COUNT('2. Collected Data'!X42,'2. Collected Data'!X142,'2. Collected Data'!X242)&lt;=1,"",AVERAGE('2. Collected Data'!X42,'2. Collected Data'!X142,'2. Collected Data'!X242))</f>
        <v>0</v>
      </c>
      <c r="Y42" s="47">
        <f>IF(COUNT('2. Collected Data'!Y42,'2. Collected Data'!Y142,'2. Collected Data'!Y242)&lt;=1,"",AVERAGE('2. Collected Data'!Y42,'2. Collected Data'!Y142,'2. Collected Data'!Y242))</f>
        <v>664</v>
      </c>
      <c r="Z42" s="47">
        <f>IF(COUNT('2. Collected Data'!Z42,'2. Collected Data'!Z142,'2. Collected Data'!Z242)&lt;=1,"",AVERAGE('2. Collected Data'!Z42,'2. Collected Data'!Z142,'2. Collected Data'!Z242))</f>
        <v>0</v>
      </c>
      <c r="AA42" s="185">
        <f>IF(COUNT('2. Collected Data'!AA42,'2. Collected Data'!AA142,'2. Collected Data'!AA242)&lt;=1,"",AVERAGE('2. Collected Data'!AA42,'2. Collected Data'!AA142,'2. Collected Data'!AA242))</f>
        <v>0.46</v>
      </c>
      <c r="AB42" s="185">
        <f>IF(COUNT('2. Collected Data'!AB42,'2. Collected Data'!AB142,'2. Collected Data'!AB242)&lt;=1,"",AVERAGE('2. Collected Data'!AB42,'2. Collected Data'!AB142,'2. Collected Data'!AB242))</f>
        <v>0.54</v>
      </c>
      <c r="AC42" s="185">
        <f>IF(COUNT('2. Collected Data'!AC42,'2. Collected Data'!AC142,'2. Collected Data'!AC242)&lt;=1,"",AVERAGE('2. Collected Data'!AC42,'2. Collected Data'!AC142,'2. Collected Data'!AC242))</f>
        <v>0</v>
      </c>
      <c r="AD42" s="47">
        <f>IF(COUNT('2. Collected Data'!AD42,'2. Collected Data'!AD142,'2. Collected Data'!AD242)&lt;=1,"",AVERAGE('2. Collected Data'!AD42,'2. Collected Data'!AD142,'2. Collected Data'!AD242))</f>
        <v>107</v>
      </c>
      <c r="AE42" s="47">
        <f>IF(COUNT('2. Collected Data'!AE42,'2. Collected Data'!AE142,'2. Collected Data'!AE242)&lt;=1,"",AVERAGE('2. Collected Data'!AE42,'2. Collected Data'!AE142,'2. Collected Data'!AE242))</f>
        <v>209630</v>
      </c>
      <c r="AF42" s="47">
        <f>IF(COUNT('2. Collected Data'!AF42,'2. Collected Data'!AF142,'2. Collected Data'!AF242)&lt;=1,"",AVERAGE('2. Collected Data'!AF42,'2. Collected Data'!AF142,'2. Collected Data'!AF242))</f>
        <v>44</v>
      </c>
      <c r="AG42" s="85">
        <f>IF(COUNT('2. Collected Data'!AG42,'2. Collected Data'!AG142,'2. Collected Data'!AG242)&lt;=1,"",AVERAGE('2. Collected Data'!AG42,'2. Collected Data'!AG142,'2. Collected Data'!AG242))</f>
        <v>232000</v>
      </c>
      <c r="AH42" s="88"/>
      <c r="AI42" s="123">
        <f>IF(COUNT('2. Collected Data'!AI42,'2. Collected Data'!AI142,'2. Collected Data'!AI242)&lt;=1,"",AVERAGE('2. Collected Data'!AI42,'2. Collected Data'!AI142,'2. Collected Data'!AI242))</f>
        <v>175420.5</v>
      </c>
      <c r="AJ42" s="47">
        <f>IF(COUNT('2. Collected Data'!AJ42,'2. Collected Data'!AJ142,'2. Collected Data'!AJ242)&lt;=1,"",AVERAGE('2. Collected Data'!AJ42,'2. Collected Data'!AJ142,'2. Collected Data'!AJ242))</f>
        <v>67097.53333333334</v>
      </c>
      <c r="AK42" s="47">
        <f>IF(COUNT('2. Collected Data'!AK42,'2. Collected Data'!AK142,'2. Collected Data'!AK242)&lt;=1,"",AVERAGE('2. Collected Data'!AK42,'2. Collected Data'!AK142,'2. Collected Data'!AK242))</f>
        <v>0</v>
      </c>
      <c r="AL42" s="47">
        <f>IF(COUNT('2. Collected Data'!AL42,'2. Collected Data'!AL142,'2. Collected Data'!AL242)&lt;=1,"",AVERAGE('2. Collected Data'!AL42,'2. Collected Data'!AL142,'2. Collected Data'!AL242))</f>
        <v>35773.326666666668</v>
      </c>
      <c r="AM42" s="47">
        <f>IF(COUNT('2. Collected Data'!AM42,'2. Collected Data'!AM142,'2. Collected Data'!AM242)&lt;=1,"",AVERAGE('2. Collected Data'!AM42,'2. Collected Data'!AM142,'2. Collected Data'!AM242))</f>
        <v>16536.446666666667</v>
      </c>
      <c r="AN42" s="122"/>
      <c r="AO42" s="49">
        <f>IF(COUNT('2. Collected Data'!AO42,'2. Collected Data'!AO142,'2. Collected Data'!AO242)&lt;=1,"",AVERAGE('2. Collected Data'!AO42,'2. Collected Data'!AO142,'2. Collected Data'!AO242))</f>
        <v>5540.5</v>
      </c>
      <c r="AP42" s="47">
        <f>IF(COUNT('2. Collected Data'!AP42,'2. Collected Data'!AP142,'2. Collected Data'!AP242)&lt;=1,"",AVERAGE('2. Collected Data'!AP42,'2. Collected Data'!AP142,'2. Collected Data'!AP242))</f>
        <v>30283</v>
      </c>
      <c r="AQ42" s="47">
        <f>IF(COUNT('2. Collected Data'!AQ42,'2. Collected Data'!AQ142,'2. Collected Data'!AQ242)&lt;=1,"",AVERAGE('2. Collected Data'!AQ42,'2. Collected Data'!AQ142,'2. Collected Data'!AQ242))</f>
        <v>107552.66666666667</v>
      </c>
      <c r="AR42" s="47">
        <f>IF(COUNT('2. Collected Data'!AR42,'2. Collected Data'!AR142,'2. Collected Data'!AR242)&lt;=1,"",AVERAGE('2. Collected Data'!AR42,'2. Collected Data'!AR142,'2. Collected Data'!AR242))</f>
        <v>0</v>
      </c>
      <c r="AS42" s="47">
        <f>IF(COUNT('2. Collected Data'!AS42,'2. Collected Data'!AS142,'2. Collected Data'!AS242)&lt;=1,"",AVERAGE('2. Collected Data'!AS42,'2. Collected Data'!AS142,'2. Collected Data'!AS242))</f>
        <v>54577.666666666664</v>
      </c>
      <c r="AT42" s="47">
        <f>IF(COUNT('2. Collected Data'!AT42,'2. Collected Data'!AT142,'2. Collected Data'!AT242)&lt;=1,"",AVERAGE('2. Collected Data'!AT42,'2. Collected Data'!AT142,'2. Collected Data'!AT242))</f>
        <v>0</v>
      </c>
      <c r="AU42" s="85">
        <f>IF(COUNT('2. Collected Data'!AU42,'2. Collected Data'!AU142,'2. Collected Data'!AU242)&lt;=1,"",AVERAGE('2. Collected Data'!AU42,'2. Collected Data'!AU142,'2. Collected Data'!AU242))</f>
        <v>0</v>
      </c>
      <c r="AV42" s="88"/>
      <c r="AW42" s="185">
        <f>IF(COUNT('2. Collected Data'!AW42,'2. Collected Data'!AW142,'2. Collected Data'!AW242)&lt;=1,"",AVERAGE('2. Collected Data'!AW42,'2. Collected Data'!AW142,'2. Collected Data'!AW242))</f>
        <v>0.89999999999999991</v>
      </c>
      <c r="AX42" s="185">
        <f>IF(COUNT('2. Collected Data'!AX42,'2. Collected Data'!AX142,'2. Collected Data'!AX242)&lt;=1,"",AVERAGE('2. Collected Data'!AX42,'2. Collected Data'!AX142,'2. Collected Data'!AX242))</f>
        <v>0.10000000000000002</v>
      </c>
      <c r="AY42" s="50"/>
      <c r="AZ42" s="91"/>
      <c r="BA42" s="88"/>
      <c r="BB42" s="78">
        <f>IF(COUNT('2. Collected Data'!BB42,'2. Collected Data'!BB142,'2. Collected Data'!BB242)&lt;=1,"",AVERAGE('2. Collected Data'!BB42,'2. Collected Data'!BB142,'2. Collected Data'!BB242))</f>
        <v>59.463333333333331</v>
      </c>
      <c r="BC42" s="75">
        <f>IF(COUNT('2. Collected Data'!BC42,'2. Collected Data'!BC142,'2. Collected Data'!BC242)&lt;=1,"",AVERAGE('2. Collected Data'!BC42,'2. Collected Data'!BC142,'2. Collected Data'!BC242))</f>
        <v>14108229.626666667</v>
      </c>
      <c r="BD42" s="75">
        <f>IF(COUNT('2. Collected Data'!BD42,'2. Collected Data'!BD142,'2. Collected Data'!BD242)&lt;=1,"",AVERAGE('2. Collected Data'!BD42,'2. Collected Data'!BD142,'2. Collected Data'!BD242))</f>
        <v>9155449.666666666</v>
      </c>
      <c r="BE42" s="75">
        <f>IF(COUNT('2. Collected Data'!BE42,'2. Collected Data'!BE142,'2. Collected Data'!BE242)&lt;=1,"",AVERAGE('2. Collected Data'!BE42,'2. Collected Data'!BE142,'2. Collected Data'!BE242))</f>
        <v>12269650.593333334</v>
      </c>
      <c r="BF42" s="75">
        <f>IF(COUNT('2. Collected Data'!BF42,'2. Collected Data'!BF142,'2. Collected Data'!BF242)&lt;=1,"",AVERAGE('2. Collected Data'!BF42,'2. Collected Data'!BF142,'2. Collected Data'!BF242))</f>
        <v>40932257.673333332</v>
      </c>
      <c r="BG42" s="50"/>
      <c r="BH42" s="78">
        <f>IF(COUNT('2. Collected Data'!BH42,'2. Collected Data'!BH142,'2. Collected Data'!BH242)&lt;=1,"",AVERAGE('2. Collected Data'!BH42,'2. Collected Data'!BH142,'2. Collected Data'!BH242))</f>
        <v>60.523333333333333</v>
      </c>
      <c r="BI42" s="130"/>
      <c r="BJ42" s="50"/>
    </row>
    <row r="43" spans="1:62" s="51" customFormat="1" ht="11.25" customHeight="1" x14ac:dyDescent="0.15">
      <c r="A43" s="89" t="s">
        <v>157</v>
      </c>
      <c r="B43" s="172"/>
      <c r="C43" s="350"/>
      <c r="D43" s="350"/>
      <c r="E43" s="350"/>
      <c r="F43" s="350"/>
      <c r="G43" s="45" t="str">
        <f>IF(COUNT('2. Collected Data'!G43,'2. Collected Data'!G143,'2. Collected Data'!G243)&lt;=1,"",AVERAGE('2. Collected Data'!G43,'2. Collected Data'!G143,'2. Collected Data'!G243))</f>
        <v/>
      </c>
      <c r="H43" s="47" t="str">
        <f>IF(COUNT('2. Collected Data'!H43,'2. Collected Data'!H143,'2. Collected Data'!H243)&lt;=1,"",AVERAGE('2. Collected Data'!H43,'2. Collected Data'!H143,'2. Collected Data'!H243))</f>
        <v/>
      </c>
      <c r="I43" s="47" t="str">
        <f>IF(COUNT('2. Collected Data'!I43,'2. Collected Data'!I143,'2. Collected Data'!I243)&lt;=1,"",AVERAGE('2. Collected Data'!I43,'2. Collected Data'!I143,'2. Collected Data'!I243))</f>
        <v/>
      </c>
      <c r="J43" s="47" t="str">
        <f>IF(COUNT('2. Collected Data'!J43,'2. Collected Data'!J143,'2. Collected Data'!J243)&lt;=1,"",AVERAGE('2. Collected Data'!J43,'2. Collected Data'!J143,'2. Collected Data'!J243))</f>
        <v/>
      </c>
      <c r="K43" s="47" t="str">
        <f>IF(COUNT('2. Collected Data'!K43,'2. Collected Data'!K143,'2. Collected Data'!K243)&lt;=1,"",AVERAGE('2. Collected Data'!K43,'2. Collected Data'!K143,'2. Collected Data'!K243))</f>
        <v/>
      </c>
      <c r="L43" s="47" t="str">
        <f>IF(COUNT('2. Collected Data'!L43,'2. Collected Data'!L143,'2. Collected Data'!L243)&lt;=1,"",AVERAGE('2. Collected Data'!L43,'2. Collected Data'!L143,'2. Collected Data'!L243))</f>
        <v/>
      </c>
      <c r="M43" s="47" t="str">
        <f>IF(COUNT('2. Collected Data'!M43,'2. Collected Data'!M143,'2. Collected Data'!M243)&lt;=1,"",AVERAGE('2. Collected Data'!M43,'2. Collected Data'!M143,'2. Collected Data'!M243))</f>
        <v/>
      </c>
      <c r="N43" s="47" t="str">
        <f>IF(COUNT('2. Collected Data'!N43,'2. Collected Data'!N143,'2. Collected Data'!N243)&lt;=1,"",AVERAGE('2. Collected Data'!N43,'2. Collected Data'!N143,'2. Collected Data'!N243))</f>
        <v/>
      </c>
      <c r="O43" s="47" t="str">
        <f>IF(COUNT('2. Collected Data'!O43,'2. Collected Data'!O143,'2. Collected Data'!O243)&lt;=1,"",AVERAGE('2. Collected Data'!O43,'2. Collected Data'!O143,'2. Collected Data'!O243))</f>
        <v/>
      </c>
      <c r="P43" s="47" t="str">
        <f>IF(COUNT('2. Collected Data'!P43,'2. Collected Data'!P143,'2. Collected Data'!P243)&lt;=1,"",AVERAGE('2. Collected Data'!P43,'2. Collected Data'!P143,'2. Collected Data'!P243))</f>
        <v/>
      </c>
      <c r="Q43" s="47" t="str">
        <f>IF(COUNT('2. Collected Data'!Q43,'2. Collected Data'!Q143,'2. Collected Data'!Q243)&lt;=1,"",AVERAGE('2. Collected Data'!Q43,'2. Collected Data'!Q143,'2. Collected Data'!Q243))</f>
        <v/>
      </c>
      <c r="R43" s="47" t="str">
        <f>IF(COUNT('2. Collected Data'!R43,'2. Collected Data'!R143,'2. Collected Data'!R243)&lt;=1,"",AVERAGE('2. Collected Data'!R43,'2. Collected Data'!R143,'2. Collected Data'!R243))</f>
        <v/>
      </c>
      <c r="S43" s="47" t="str">
        <f>IF(COUNT('2. Collected Data'!S43,'2. Collected Data'!S143,'2. Collected Data'!S243)&lt;=1,"",AVERAGE('2. Collected Data'!S43,'2. Collected Data'!S143,'2. Collected Data'!S243))</f>
        <v/>
      </c>
      <c r="T43" s="47" t="str">
        <f>IF(COUNT('2. Collected Data'!T43,'2. Collected Data'!T143,'2. Collected Data'!T243)&lt;=1,"",AVERAGE('2. Collected Data'!T43,'2. Collected Data'!T143,'2. Collected Data'!T243))</f>
        <v/>
      </c>
      <c r="U43" s="47" t="str">
        <f>IF(COUNT('2. Collected Data'!U43,'2. Collected Data'!U143,'2. Collected Data'!U243)&lt;=1,"",AVERAGE('2. Collected Data'!U43,'2. Collected Data'!U143,'2. Collected Data'!U243))</f>
        <v/>
      </c>
      <c r="V43" s="47" t="str">
        <f>IF(COUNT('2. Collected Data'!V43,'2. Collected Data'!V143,'2. Collected Data'!V243)&lt;=1,"",AVERAGE('2. Collected Data'!V43,'2. Collected Data'!V143,'2. Collected Data'!V243))</f>
        <v/>
      </c>
      <c r="W43" s="47" t="str">
        <f>IF(COUNT('2. Collected Data'!W43,'2. Collected Data'!W143,'2. Collected Data'!W243)&lt;=1,"",AVERAGE('2. Collected Data'!W43,'2. Collected Data'!W143,'2. Collected Data'!W243))</f>
        <v/>
      </c>
      <c r="X43" s="47" t="str">
        <f>IF(COUNT('2. Collected Data'!X43,'2. Collected Data'!X143,'2. Collected Data'!X243)&lt;=1,"",AVERAGE('2. Collected Data'!X43,'2. Collected Data'!X143,'2. Collected Data'!X243))</f>
        <v/>
      </c>
      <c r="Y43" s="47" t="str">
        <f>IF(COUNT('2. Collected Data'!Y43,'2. Collected Data'!Y143,'2. Collected Data'!Y243)&lt;=1,"",AVERAGE('2. Collected Data'!Y43,'2. Collected Data'!Y143,'2. Collected Data'!Y243))</f>
        <v/>
      </c>
      <c r="Z43" s="47" t="str">
        <f>IF(COUNT('2. Collected Data'!Z43,'2. Collected Data'!Z143,'2. Collected Data'!Z243)&lt;=1,"",AVERAGE('2. Collected Data'!Z43,'2. Collected Data'!Z143,'2. Collected Data'!Z243))</f>
        <v/>
      </c>
      <c r="AA43" s="185" t="str">
        <f>IF(COUNT('2. Collected Data'!AA43,'2. Collected Data'!AA143,'2. Collected Data'!AA243)&lt;=1,"",AVERAGE('2. Collected Data'!AA43,'2. Collected Data'!AA143,'2. Collected Data'!AA243))</f>
        <v/>
      </c>
      <c r="AB43" s="185" t="str">
        <f>IF(COUNT('2. Collected Data'!AB43,'2. Collected Data'!AB143,'2. Collected Data'!AB243)&lt;=1,"",AVERAGE('2. Collected Data'!AB43,'2. Collected Data'!AB143,'2. Collected Data'!AB243))</f>
        <v/>
      </c>
      <c r="AC43" s="185" t="str">
        <f>IF(COUNT('2. Collected Data'!AC43,'2. Collected Data'!AC143,'2. Collected Data'!AC243)&lt;=1,"",AVERAGE('2. Collected Data'!AC43,'2. Collected Data'!AC143,'2. Collected Data'!AC243))</f>
        <v/>
      </c>
      <c r="AD43" s="47" t="str">
        <f>IF(COUNT('2. Collected Data'!AD43,'2. Collected Data'!AD143,'2. Collected Data'!AD243)&lt;=1,"",AVERAGE('2. Collected Data'!AD43,'2. Collected Data'!AD143,'2. Collected Data'!AD243))</f>
        <v/>
      </c>
      <c r="AE43" s="47" t="str">
        <f>IF(COUNT('2. Collected Data'!AE43,'2. Collected Data'!AE143,'2. Collected Data'!AE243)&lt;=1,"",AVERAGE('2. Collected Data'!AE43,'2. Collected Data'!AE143,'2. Collected Data'!AE243))</f>
        <v/>
      </c>
      <c r="AF43" s="47" t="str">
        <f>IF(COUNT('2. Collected Data'!AF43,'2. Collected Data'!AF143,'2. Collected Data'!AF243)&lt;=1,"",AVERAGE('2. Collected Data'!AF43,'2. Collected Data'!AF143,'2. Collected Data'!AF243))</f>
        <v/>
      </c>
      <c r="AG43" s="85" t="str">
        <f>IF(COUNT('2. Collected Data'!AG43,'2. Collected Data'!AG143,'2. Collected Data'!AG243)&lt;=1,"",AVERAGE('2. Collected Data'!AG43,'2. Collected Data'!AG143,'2. Collected Data'!AG243))</f>
        <v/>
      </c>
      <c r="AH43" s="88"/>
      <c r="AI43" s="121" t="str">
        <f>IF(COUNT('2. Collected Data'!AI43,'2. Collected Data'!AI143,'2. Collected Data'!AI243)&lt;=1,"",AVERAGE('2. Collected Data'!AI43,'2. Collected Data'!AI143,'2. Collected Data'!AI243))</f>
        <v/>
      </c>
      <c r="AJ43" s="47" t="str">
        <f>IF(COUNT('2. Collected Data'!AJ43,'2. Collected Data'!AJ143,'2. Collected Data'!AJ243)&lt;=1,"",AVERAGE('2. Collected Data'!AJ43,'2. Collected Data'!AJ143,'2. Collected Data'!AJ243))</f>
        <v/>
      </c>
      <c r="AK43" s="47" t="str">
        <f>IF(COUNT('2. Collected Data'!AK43,'2. Collected Data'!AK143,'2. Collected Data'!AK243)&lt;=1,"",AVERAGE('2. Collected Data'!AK43,'2. Collected Data'!AK143,'2. Collected Data'!AK243))</f>
        <v/>
      </c>
      <c r="AL43" s="47" t="str">
        <f>IF(COUNT('2. Collected Data'!AL43,'2. Collected Data'!AL143,'2. Collected Data'!AL243)&lt;=1,"",AVERAGE('2. Collected Data'!AL43,'2. Collected Data'!AL143,'2. Collected Data'!AL243))</f>
        <v/>
      </c>
      <c r="AM43" s="47" t="str">
        <f>IF(COUNT('2. Collected Data'!AM43,'2. Collected Data'!AM143,'2. Collected Data'!AM243)&lt;=1,"",AVERAGE('2. Collected Data'!AM43,'2. Collected Data'!AM143,'2. Collected Data'!AM243))</f>
        <v/>
      </c>
      <c r="AN43" s="122"/>
      <c r="AO43" s="47" t="str">
        <f>IF(COUNT('2. Collected Data'!AO43,'2. Collected Data'!AO143,'2. Collected Data'!AO243)&lt;=1,"",AVERAGE('2. Collected Data'!AO43,'2. Collected Data'!AO143,'2. Collected Data'!AO243))</f>
        <v/>
      </c>
      <c r="AP43" s="47" t="str">
        <f>IF(COUNT('2. Collected Data'!AP43,'2. Collected Data'!AP143,'2. Collected Data'!AP243)&lt;=1,"",AVERAGE('2. Collected Data'!AP43,'2. Collected Data'!AP143,'2. Collected Data'!AP243))</f>
        <v/>
      </c>
      <c r="AQ43" s="47" t="str">
        <f>IF(COUNT('2. Collected Data'!AQ43,'2. Collected Data'!AQ143,'2. Collected Data'!AQ243)&lt;=1,"",AVERAGE('2. Collected Data'!AQ43,'2. Collected Data'!AQ143,'2. Collected Data'!AQ243))</f>
        <v/>
      </c>
      <c r="AR43" s="47" t="str">
        <f>IF(COUNT('2. Collected Data'!AR43,'2. Collected Data'!AR143,'2. Collected Data'!AR243)&lt;=1,"",AVERAGE('2. Collected Data'!AR43,'2. Collected Data'!AR143,'2. Collected Data'!AR243))</f>
        <v/>
      </c>
      <c r="AS43" s="47" t="str">
        <f>IF(COUNT('2. Collected Data'!AS43,'2. Collected Data'!AS143,'2. Collected Data'!AS243)&lt;=1,"",AVERAGE('2. Collected Data'!AS43,'2. Collected Data'!AS143,'2. Collected Data'!AS243))</f>
        <v/>
      </c>
      <c r="AT43" s="47" t="str">
        <f>IF(COUNT('2. Collected Data'!AT43,'2. Collected Data'!AT143,'2. Collected Data'!AT243)&lt;=1,"",AVERAGE('2. Collected Data'!AT43,'2. Collected Data'!AT143,'2. Collected Data'!AT243))</f>
        <v/>
      </c>
      <c r="AU43" s="85" t="str">
        <f>IF(COUNT('2. Collected Data'!AU43,'2. Collected Data'!AU143,'2. Collected Data'!AU243)&lt;=1,"",AVERAGE('2. Collected Data'!AU43,'2. Collected Data'!AU143,'2. Collected Data'!AU243))</f>
        <v/>
      </c>
      <c r="AV43" s="88"/>
      <c r="AW43" s="185" t="str">
        <f>IF(COUNT('2. Collected Data'!AW43,'2. Collected Data'!AW143,'2. Collected Data'!AW243)&lt;=1,"",AVERAGE('2. Collected Data'!AW43,'2. Collected Data'!AW143,'2. Collected Data'!AW243))</f>
        <v/>
      </c>
      <c r="AX43" s="185" t="str">
        <f>IF(COUNT('2. Collected Data'!AX43,'2. Collected Data'!AX143,'2. Collected Data'!AX243)&lt;=1,"",AVERAGE('2. Collected Data'!AX43,'2. Collected Data'!AX143,'2. Collected Data'!AX243))</f>
        <v/>
      </c>
      <c r="AY43" s="50"/>
      <c r="AZ43" s="91"/>
      <c r="BA43" s="88"/>
      <c r="BB43" s="78" t="str">
        <f>IF(COUNT('2. Collected Data'!BB43,'2. Collected Data'!BB143,'2. Collected Data'!BB243)&lt;=1,"",AVERAGE('2. Collected Data'!BB43,'2. Collected Data'!BB143,'2. Collected Data'!BB243))</f>
        <v/>
      </c>
      <c r="BC43" s="75" t="str">
        <f>IF(COUNT('2. Collected Data'!BC43,'2. Collected Data'!BC143,'2. Collected Data'!BC243)&lt;=1,"",AVERAGE('2. Collected Data'!BC43,'2. Collected Data'!BC143,'2. Collected Data'!BC243))</f>
        <v/>
      </c>
      <c r="BD43" s="75" t="str">
        <f>IF(COUNT('2. Collected Data'!BD43,'2. Collected Data'!BD143,'2. Collected Data'!BD243)&lt;=1,"",AVERAGE('2. Collected Data'!BD43,'2. Collected Data'!BD143,'2. Collected Data'!BD243))</f>
        <v/>
      </c>
      <c r="BE43" s="75" t="str">
        <f>IF(COUNT('2. Collected Data'!BE43,'2. Collected Data'!BE143,'2. Collected Data'!BE243)&lt;=1,"",AVERAGE('2. Collected Data'!BE43,'2. Collected Data'!BE143,'2. Collected Data'!BE243))</f>
        <v/>
      </c>
      <c r="BF43" s="75" t="str">
        <f>IF(COUNT('2. Collected Data'!BF43,'2. Collected Data'!BF143,'2. Collected Data'!BF243)&lt;=1,"",AVERAGE('2. Collected Data'!BF43,'2. Collected Data'!BF143,'2. Collected Data'!BF243))</f>
        <v/>
      </c>
      <c r="BG43" s="50"/>
      <c r="BH43" s="78" t="str">
        <f>IF(COUNT('2. Collected Data'!BH43,'2. Collected Data'!BH143,'2. Collected Data'!BH243)&lt;=1,"",AVERAGE('2. Collected Data'!BH43,'2. Collected Data'!BH143,'2. Collected Data'!BH243))</f>
        <v/>
      </c>
      <c r="BI43" s="130"/>
      <c r="BJ43" s="50"/>
    </row>
    <row r="44" spans="1:62" s="51" customFormat="1" ht="11.25" customHeight="1" x14ac:dyDescent="0.15">
      <c r="A44" s="89" t="s">
        <v>355</v>
      </c>
      <c r="B44" s="172"/>
      <c r="C44" s="350"/>
      <c r="D44" s="350"/>
      <c r="E44" s="350"/>
      <c r="F44" s="350"/>
      <c r="G44" s="45" t="str">
        <f>IF(COUNT('2. Collected Data'!G44,'2. Collected Data'!G144,'2. Collected Data'!G244)&lt;=1,"",AVERAGE('2. Collected Data'!G44,'2. Collected Data'!G144,'2. Collected Data'!G244))</f>
        <v/>
      </c>
      <c r="H44" s="47" t="str">
        <f>IF(COUNT('2. Collected Data'!H44,'2. Collected Data'!H144,'2. Collected Data'!H244)&lt;=1,"",AVERAGE('2. Collected Data'!H44,'2. Collected Data'!H144,'2. Collected Data'!H244))</f>
        <v/>
      </c>
      <c r="I44" s="47" t="str">
        <f>IF(COUNT('2. Collected Data'!I44,'2. Collected Data'!I144,'2. Collected Data'!I244)&lt;=1,"",AVERAGE('2. Collected Data'!I44,'2. Collected Data'!I144,'2. Collected Data'!I244))</f>
        <v/>
      </c>
      <c r="J44" s="47" t="str">
        <f>IF(COUNT('2. Collected Data'!J44,'2. Collected Data'!J144,'2. Collected Data'!J244)&lt;=1,"",AVERAGE('2. Collected Data'!J44,'2. Collected Data'!J144,'2. Collected Data'!J244))</f>
        <v/>
      </c>
      <c r="K44" s="47" t="str">
        <f>IF(COUNT('2. Collected Data'!K44,'2. Collected Data'!K144,'2. Collected Data'!K244)&lt;=1,"",AVERAGE('2. Collected Data'!K44,'2. Collected Data'!K144,'2. Collected Data'!K244))</f>
        <v/>
      </c>
      <c r="L44" s="47" t="str">
        <f>IF(COUNT('2. Collected Data'!L44,'2. Collected Data'!L144,'2. Collected Data'!L244)&lt;=1,"",AVERAGE('2. Collected Data'!L44,'2. Collected Data'!L144,'2. Collected Data'!L244))</f>
        <v/>
      </c>
      <c r="M44" s="47" t="str">
        <f>IF(COUNT('2. Collected Data'!M44,'2. Collected Data'!M144,'2. Collected Data'!M244)&lt;=1,"",AVERAGE('2. Collected Data'!M44,'2. Collected Data'!M144,'2. Collected Data'!M244))</f>
        <v/>
      </c>
      <c r="N44" s="47" t="str">
        <f>IF(COUNT('2. Collected Data'!N44,'2. Collected Data'!N144,'2. Collected Data'!N244)&lt;=1,"",AVERAGE('2. Collected Data'!N44,'2. Collected Data'!N144,'2. Collected Data'!N244))</f>
        <v/>
      </c>
      <c r="O44" s="47" t="str">
        <f>IF(COUNT('2. Collected Data'!O44,'2. Collected Data'!O144,'2. Collected Data'!O244)&lt;=1,"",AVERAGE('2. Collected Data'!O44,'2. Collected Data'!O144,'2. Collected Data'!O244))</f>
        <v/>
      </c>
      <c r="P44" s="47" t="str">
        <f>IF(COUNT('2. Collected Data'!P44,'2. Collected Data'!P144,'2. Collected Data'!P244)&lt;=1,"",AVERAGE('2. Collected Data'!P44,'2. Collected Data'!P144,'2. Collected Data'!P244))</f>
        <v/>
      </c>
      <c r="Q44" s="47" t="str">
        <f>IF(COUNT('2. Collected Data'!Q44,'2. Collected Data'!Q144,'2. Collected Data'!Q244)&lt;=1,"",AVERAGE('2. Collected Data'!Q44,'2. Collected Data'!Q144,'2. Collected Data'!Q244))</f>
        <v/>
      </c>
      <c r="R44" s="47" t="str">
        <f>IF(COUNT('2. Collected Data'!R44,'2. Collected Data'!R144,'2. Collected Data'!R244)&lt;=1,"",AVERAGE('2. Collected Data'!R44,'2. Collected Data'!R144,'2. Collected Data'!R244))</f>
        <v/>
      </c>
      <c r="S44" s="47" t="str">
        <f>IF(COUNT('2. Collected Data'!S44,'2. Collected Data'!S144,'2. Collected Data'!S244)&lt;=1,"",AVERAGE('2. Collected Data'!S44,'2. Collected Data'!S144,'2. Collected Data'!S244))</f>
        <v/>
      </c>
      <c r="T44" s="47" t="str">
        <f>IF(COUNT('2. Collected Data'!T44,'2. Collected Data'!T144,'2. Collected Data'!T244)&lt;=1,"",AVERAGE('2. Collected Data'!T44,'2. Collected Data'!T144,'2. Collected Data'!T244))</f>
        <v/>
      </c>
      <c r="U44" s="47" t="str">
        <f>IF(COUNT('2. Collected Data'!U44,'2. Collected Data'!U144,'2. Collected Data'!U244)&lt;=1,"",AVERAGE('2. Collected Data'!U44,'2. Collected Data'!U144,'2. Collected Data'!U244))</f>
        <v/>
      </c>
      <c r="V44" s="47" t="str">
        <f>IF(COUNT('2. Collected Data'!V44,'2. Collected Data'!V144,'2. Collected Data'!V244)&lt;=1,"",AVERAGE('2. Collected Data'!V44,'2. Collected Data'!V144,'2. Collected Data'!V244))</f>
        <v/>
      </c>
      <c r="W44" s="47" t="str">
        <f>IF(COUNT('2. Collected Data'!W44,'2. Collected Data'!W144,'2. Collected Data'!W244)&lt;=1,"",AVERAGE('2. Collected Data'!W44,'2. Collected Data'!W144,'2. Collected Data'!W244))</f>
        <v/>
      </c>
      <c r="X44" s="47" t="str">
        <f>IF(COUNT('2. Collected Data'!X44,'2. Collected Data'!X144,'2. Collected Data'!X244)&lt;=1,"",AVERAGE('2. Collected Data'!X44,'2. Collected Data'!X144,'2. Collected Data'!X244))</f>
        <v/>
      </c>
      <c r="Y44" s="47" t="str">
        <f>IF(COUNT('2. Collected Data'!Y44,'2. Collected Data'!Y144,'2. Collected Data'!Y244)&lt;=1,"",AVERAGE('2. Collected Data'!Y44,'2. Collected Data'!Y144,'2. Collected Data'!Y244))</f>
        <v/>
      </c>
      <c r="Z44" s="47" t="str">
        <f>IF(COUNT('2. Collected Data'!Z44,'2. Collected Data'!Z144,'2. Collected Data'!Z244)&lt;=1,"",AVERAGE('2. Collected Data'!Z44,'2. Collected Data'!Z144,'2. Collected Data'!Z244))</f>
        <v/>
      </c>
      <c r="AA44" s="185" t="str">
        <f>IF(COUNT('2. Collected Data'!AA44,'2. Collected Data'!AA144,'2. Collected Data'!AA244)&lt;=1,"",AVERAGE('2. Collected Data'!AA44,'2. Collected Data'!AA144,'2. Collected Data'!AA244))</f>
        <v/>
      </c>
      <c r="AB44" s="185" t="str">
        <f>IF(COUNT('2. Collected Data'!AB44,'2. Collected Data'!AB144,'2. Collected Data'!AB244)&lt;=1,"",AVERAGE('2. Collected Data'!AB44,'2. Collected Data'!AB144,'2. Collected Data'!AB244))</f>
        <v/>
      </c>
      <c r="AC44" s="185" t="str">
        <f>IF(COUNT('2. Collected Data'!AC44,'2. Collected Data'!AC144,'2. Collected Data'!AC244)&lt;=1,"",AVERAGE('2. Collected Data'!AC44,'2. Collected Data'!AC144,'2. Collected Data'!AC244))</f>
        <v/>
      </c>
      <c r="AD44" s="47" t="str">
        <f>IF(COUNT('2. Collected Data'!AD44,'2. Collected Data'!AD144,'2. Collected Data'!AD244)&lt;=1,"",AVERAGE('2. Collected Data'!AD44,'2. Collected Data'!AD144,'2. Collected Data'!AD244))</f>
        <v/>
      </c>
      <c r="AE44" s="47" t="str">
        <f>IF(COUNT('2. Collected Data'!AE44,'2. Collected Data'!AE144,'2. Collected Data'!AE244)&lt;=1,"",AVERAGE('2. Collected Data'!AE44,'2. Collected Data'!AE144,'2. Collected Data'!AE244))</f>
        <v/>
      </c>
      <c r="AF44" s="47" t="str">
        <f>IF(COUNT('2. Collected Data'!AF44,'2. Collected Data'!AF144,'2. Collected Data'!AF244)&lt;=1,"",AVERAGE('2. Collected Data'!AF44,'2. Collected Data'!AF144,'2. Collected Data'!AF244))</f>
        <v/>
      </c>
      <c r="AG44" s="85" t="str">
        <f>IF(COUNT('2. Collected Data'!AG44,'2. Collected Data'!AG144,'2. Collected Data'!AG244)&lt;=1,"",AVERAGE('2. Collected Data'!AG44,'2. Collected Data'!AG144,'2. Collected Data'!AG244))</f>
        <v/>
      </c>
      <c r="AH44" s="88"/>
      <c r="AI44" s="121" t="str">
        <f>IF(COUNT('2. Collected Data'!AI44,'2. Collected Data'!AI144,'2. Collected Data'!AI244)&lt;=1,"",AVERAGE('2. Collected Data'!AI44,'2. Collected Data'!AI144,'2. Collected Data'!AI244))</f>
        <v/>
      </c>
      <c r="AJ44" s="47" t="str">
        <f>IF(COUNT('2. Collected Data'!AJ44,'2. Collected Data'!AJ144,'2. Collected Data'!AJ244)&lt;=1,"",AVERAGE('2. Collected Data'!AJ44,'2. Collected Data'!AJ144,'2. Collected Data'!AJ244))</f>
        <v/>
      </c>
      <c r="AK44" s="47" t="str">
        <f>IF(COUNT('2. Collected Data'!AK44,'2. Collected Data'!AK144,'2. Collected Data'!AK244)&lt;=1,"",AVERAGE('2. Collected Data'!AK44,'2. Collected Data'!AK144,'2. Collected Data'!AK244))</f>
        <v/>
      </c>
      <c r="AL44" s="47" t="str">
        <f>IF(COUNT('2. Collected Data'!AL44,'2. Collected Data'!AL144,'2. Collected Data'!AL244)&lt;=1,"",AVERAGE('2. Collected Data'!AL44,'2. Collected Data'!AL144,'2. Collected Data'!AL244))</f>
        <v/>
      </c>
      <c r="AM44" s="47" t="str">
        <f>IF(COUNT('2. Collected Data'!AM44,'2. Collected Data'!AM144,'2. Collected Data'!AM244)&lt;=1,"",AVERAGE('2. Collected Data'!AM44,'2. Collected Data'!AM144,'2. Collected Data'!AM244))</f>
        <v/>
      </c>
      <c r="AN44" s="122"/>
      <c r="AO44" s="47" t="str">
        <f>IF(COUNT('2. Collected Data'!AO44,'2. Collected Data'!AO144,'2. Collected Data'!AO244)&lt;=1,"",AVERAGE('2. Collected Data'!AO44,'2. Collected Data'!AO144,'2. Collected Data'!AO244))</f>
        <v/>
      </c>
      <c r="AP44" s="47" t="str">
        <f>IF(COUNT('2. Collected Data'!AP44,'2. Collected Data'!AP144,'2. Collected Data'!AP244)&lt;=1,"",AVERAGE('2. Collected Data'!AP44,'2. Collected Data'!AP144,'2. Collected Data'!AP244))</f>
        <v/>
      </c>
      <c r="AQ44" s="47" t="str">
        <f>IF(COUNT('2. Collected Data'!AQ44,'2. Collected Data'!AQ144,'2. Collected Data'!AQ244)&lt;=1,"",AVERAGE('2. Collected Data'!AQ44,'2. Collected Data'!AQ144,'2. Collected Data'!AQ244))</f>
        <v/>
      </c>
      <c r="AR44" s="47" t="str">
        <f>IF(COUNT('2. Collected Data'!AR44,'2. Collected Data'!AR144,'2. Collected Data'!AR244)&lt;=1,"",AVERAGE('2. Collected Data'!AR44,'2. Collected Data'!AR144,'2. Collected Data'!AR244))</f>
        <v/>
      </c>
      <c r="AS44" s="47" t="str">
        <f>IF(COUNT('2. Collected Data'!AS44,'2. Collected Data'!AS144,'2. Collected Data'!AS244)&lt;=1,"",AVERAGE('2. Collected Data'!AS44,'2. Collected Data'!AS144,'2. Collected Data'!AS244))</f>
        <v/>
      </c>
      <c r="AT44" s="47" t="str">
        <f>IF(COUNT('2. Collected Data'!AT44,'2. Collected Data'!AT144,'2. Collected Data'!AT244)&lt;=1,"",AVERAGE('2. Collected Data'!AT44,'2. Collected Data'!AT144,'2. Collected Data'!AT244))</f>
        <v/>
      </c>
      <c r="AU44" s="85" t="str">
        <f>IF(COUNT('2. Collected Data'!AU44,'2. Collected Data'!AU144,'2. Collected Data'!AU244)&lt;=1,"",AVERAGE('2. Collected Data'!AU44,'2. Collected Data'!AU144,'2. Collected Data'!AU244))</f>
        <v/>
      </c>
      <c r="AV44" s="88"/>
      <c r="AW44" s="185" t="str">
        <f>IF(COUNT('2. Collected Data'!AW44,'2. Collected Data'!AW144,'2. Collected Data'!AW244)&lt;=1,"",AVERAGE('2. Collected Data'!AW44,'2. Collected Data'!AW144,'2. Collected Data'!AW244))</f>
        <v/>
      </c>
      <c r="AX44" s="185" t="str">
        <f>IF(COUNT('2. Collected Data'!AX44,'2. Collected Data'!AX144,'2. Collected Data'!AX244)&lt;=1,"",AVERAGE('2. Collected Data'!AX44,'2. Collected Data'!AX144,'2. Collected Data'!AX244))</f>
        <v/>
      </c>
      <c r="AY44" s="50"/>
      <c r="AZ44" s="91"/>
      <c r="BA44" s="88"/>
      <c r="BB44" s="78" t="str">
        <f>IF(COUNT('2. Collected Data'!BB44,'2. Collected Data'!BB144,'2. Collected Data'!BB244)&lt;=1,"",AVERAGE('2. Collected Data'!BB44,'2. Collected Data'!BB144,'2. Collected Data'!BB244))</f>
        <v/>
      </c>
      <c r="BC44" s="75" t="str">
        <f>IF(COUNT('2. Collected Data'!BC44,'2. Collected Data'!BC144,'2. Collected Data'!BC244)&lt;=1,"",AVERAGE('2. Collected Data'!BC44,'2. Collected Data'!BC144,'2. Collected Data'!BC244))</f>
        <v/>
      </c>
      <c r="BD44" s="75" t="str">
        <f>IF(COUNT('2. Collected Data'!BD44,'2. Collected Data'!BD144,'2. Collected Data'!BD244)&lt;=1,"",AVERAGE('2. Collected Data'!BD44,'2. Collected Data'!BD144,'2. Collected Data'!BD244))</f>
        <v/>
      </c>
      <c r="BE44" s="75" t="str">
        <f>IF(COUNT('2. Collected Data'!BE44,'2. Collected Data'!BE144,'2. Collected Data'!BE244)&lt;=1,"",AVERAGE('2. Collected Data'!BE44,'2. Collected Data'!BE144,'2. Collected Data'!BE244))</f>
        <v/>
      </c>
      <c r="BF44" s="75" t="str">
        <f>IF(COUNT('2. Collected Data'!BF44,'2. Collected Data'!BF144,'2. Collected Data'!BF244)&lt;=1,"",AVERAGE('2. Collected Data'!BF44,'2. Collected Data'!BF144,'2. Collected Data'!BF244))</f>
        <v/>
      </c>
      <c r="BG44" s="50"/>
      <c r="BH44" s="78" t="str">
        <f>IF(COUNT('2. Collected Data'!BH44,'2. Collected Data'!BH144,'2. Collected Data'!BH244)&lt;=1,"",AVERAGE('2. Collected Data'!BH44,'2. Collected Data'!BH144,'2. Collected Data'!BH244))</f>
        <v/>
      </c>
      <c r="BI44" s="130"/>
      <c r="BJ44" s="50"/>
    </row>
    <row r="45" spans="1:62" s="51" customFormat="1" ht="11.25" customHeight="1" x14ac:dyDescent="0.15">
      <c r="A45" s="89" t="s">
        <v>100</v>
      </c>
      <c r="B45" s="172"/>
      <c r="C45" s="350"/>
      <c r="D45" s="350"/>
      <c r="E45" s="350"/>
      <c r="F45" s="350"/>
      <c r="G45" s="45">
        <f>IF(COUNT('2. Collected Data'!G45,'2. Collected Data'!G145,'2. Collected Data'!G245)&lt;=1,"",AVERAGE('2. Collected Data'!G45,'2. Collected Data'!G145,'2. Collected Data'!G245))</f>
        <v>43602.666666666664</v>
      </c>
      <c r="H45" s="47" t="str">
        <f>IF(COUNT('2. Collected Data'!H45,'2. Collected Data'!H145,'2. Collected Data'!H245)&lt;=1,"",AVERAGE('2. Collected Data'!H45,'2. Collected Data'!H145,'2. Collected Data'!H245))</f>
        <v/>
      </c>
      <c r="I45" s="47">
        <f>IF(COUNT('2. Collected Data'!I45,'2. Collected Data'!I145,'2. Collected Data'!I245)&lt;=1,"",AVERAGE('2. Collected Data'!I45,'2. Collected Data'!I145,'2. Collected Data'!I245))</f>
        <v>1465.6666666666667</v>
      </c>
      <c r="J45" s="47">
        <f>IF(COUNT('2. Collected Data'!J45,'2. Collected Data'!J145,'2. Collected Data'!J245)&lt;=1,"",AVERAGE('2. Collected Data'!J45,'2. Collected Data'!J145,'2. Collected Data'!J245))</f>
        <v>39</v>
      </c>
      <c r="K45" s="47">
        <f>IF(COUNT('2. Collected Data'!K45,'2. Collected Data'!K145,'2. Collected Data'!K245)&lt;=1,"",AVERAGE('2. Collected Data'!K45,'2. Collected Data'!K145,'2. Collected Data'!K245))</f>
        <v>48</v>
      </c>
      <c r="L45" s="47">
        <f>IF(COUNT('2. Collected Data'!L45,'2. Collected Data'!L145,'2. Collected Data'!L245)&lt;=1,"",AVERAGE('2. Collected Data'!L45,'2. Collected Data'!L145,'2. Collected Data'!L245))</f>
        <v>58.666666666666664</v>
      </c>
      <c r="M45" s="47">
        <f>IF(COUNT('2. Collected Data'!M45,'2. Collected Data'!M145,'2. Collected Data'!M245)&lt;=1,"",AVERAGE('2. Collected Data'!M45,'2. Collected Data'!M145,'2. Collected Data'!M245))</f>
        <v>1465.6666666666667</v>
      </c>
      <c r="N45" s="47">
        <f>IF(COUNT('2. Collected Data'!N45,'2. Collected Data'!N145,'2. Collected Data'!N245)&lt;=1,"",AVERAGE('2. Collected Data'!N45,'2. Collected Data'!N145,'2. Collected Data'!N245))</f>
        <v>111</v>
      </c>
      <c r="O45" s="47">
        <f>IF(COUNT('2. Collected Data'!O45,'2. Collected Data'!O145,'2. Collected Data'!O245)&lt;=1,"",AVERAGE('2. Collected Data'!O45,'2. Collected Data'!O145,'2. Collected Data'!O245))</f>
        <v>1416.6666666666667</v>
      </c>
      <c r="P45" s="47">
        <f>IF(COUNT('2. Collected Data'!P45,'2. Collected Data'!P145,'2. Collected Data'!P245)&lt;=1,"",AVERAGE('2. Collected Data'!P45,'2. Collected Data'!P145,'2. Collected Data'!P245))</f>
        <v>0</v>
      </c>
      <c r="Q45" s="47" t="str">
        <f>IF(COUNT('2. Collected Data'!Q45,'2. Collected Data'!Q145,'2. Collected Data'!Q245)&lt;=1,"",AVERAGE('2. Collected Data'!Q45,'2. Collected Data'!Q145,'2. Collected Data'!Q245))</f>
        <v/>
      </c>
      <c r="R45" s="47" t="str">
        <f>IF(COUNT('2. Collected Data'!R45,'2. Collected Data'!R145,'2. Collected Data'!R245)&lt;=1,"",AVERAGE('2. Collected Data'!R45,'2. Collected Data'!R145,'2. Collected Data'!R245))</f>
        <v/>
      </c>
      <c r="S45" s="47" t="str">
        <f>IF(COUNT('2. Collected Data'!S45,'2. Collected Data'!S145,'2. Collected Data'!S245)&lt;=1,"",AVERAGE('2. Collected Data'!S45,'2. Collected Data'!S145,'2. Collected Data'!S245))</f>
        <v/>
      </c>
      <c r="T45" s="47" t="str">
        <f>IF(COUNT('2. Collected Data'!T45,'2. Collected Data'!T145,'2. Collected Data'!T245)&lt;=1,"",AVERAGE('2. Collected Data'!T45,'2. Collected Data'!T145,'2. Collected Data'!T245))</f>
        <v/>
      </c>
      <c r="U45" s="47" t="str">
        <f>IF(COUNT('2. Collected Data'!U45,'2. Collected Data'!U145,'2. Collected Data'!U245)&lt;=1,"",AVERAGE('2. Collected Data'!U45,'2. Collected Data'!U145,'2. Collected Data'!U245))</f>
        <v/>
      </c>
      <c r="V45" s="47" t="str">
        <f>IF(COUNT('2. Collected Data'!V45,'2. Collected Data'!V145,'2. Collected Data'!V245)&lt;=1,"",AVERAGE('2. Collected Data'!V45,'2. Collected Data'!V145,'2. Collected Data'!V245))</f>
        <v/>
      </c>
      <c r="W45" s="47" t="str">
        <f>IF(COUNT('2. Collected Data'!W45,'2. Collected Data'!W145,'2. Collected Data'!W245)&lt;=1,"",AVERAGE('2. Collected Data'!W45,'2. Collected Data'!W145,'2. Collected Data'!W245))</f>
        <v/>
      </c>
      <c r="X45" s="47" t="str">
        <f>IF(COUNT('2. Collected Data'!X45,'2. Collected Data'!X145,'2. Collected Data'!X245)&lt;=1,"",AVERAGE('2. Collected Data'!X45,'2. Collected Data'!X145,'2. Collected Data'!X245))</f>
        <v/>
      </c>
      <c r="Y45" s="47">
        <f>IF(COUNT('2. Collected Data'!Y45,'2. Collected Data'!Y145,'2. Collected Data'!Y245)&lt;=1,"",AVERAGE('2. Collected Data'!Y45,'2. Collected Data'!Y145,'2. Collected Data'!Y245))</f>
        <v>3442.5</v>
      </c>
      <c r="Z45" s="47">
        <f>IF(COUNT('2. Collected Data'!Z45,'2. Collected Data'!Z145,'2. Collected Data'!Z245)&lt;=1,"",AVERAGE('2. Collected Data'!Z45,'2. Collected Data'!Z145,'2. Collected Data'!Z245))</f>
        <v>295</v>
      </c>
      <c r="AA45" s="185">
        <f>IF(COUNT('2. Collected Data'!AA45,'2. Collected Data'!AA145,'2. Collected Data'!AA245)&lt;=1,"",AVERAGE('2. Collected Data'!AA45,'2. Collected Data'!AA145,'2. Collected Data'!AA245))</f>
        <v>0.84</v>
      </c>
      <c r="AB45" s="185">
        <f>IF(COUNT('2. Collected Data'!AB45,'2. Collected Data'!AB145,'2. Collected Data'!AB245)&lt;=1,"",AVERAGE('2. Collected Data'!AB45,'2. Collected Data'!AB145,'2. Collected Data'!AB245))</f>
        <v>0</v>
      </c>
      <c r="AC45" s="185">
        <f>IF(COUNT('2. Collected Data'!AC45,'2. Collected Data'!AC145,'2. Collected Data'!AC245)&lt;=1,"",AVERAGE('2. Collected Data'!AC45,'2. Collected Data'!AC145,'2. Collected Data'!AC245))</f>
        <v>0.16</v>
      </c>
      <c r="AD45" s="47">
        <f>IF(COUNT('2. Collected Data'!AD45,'2. Collected Data'!AD145,'2. Collected Data'!AD245)&lt;=1,"",AVERAGE('2. Collected Data'!AD45,'2. Collected Data'!AD145,'2. Collected Data'!AD245))</f>
        <v>256.33333333333331</v>
      </c>
      <c r="AE45" s="47">
        <f>IF(COUNT('2. Collected Data'!AE45,'2. Collected Data'!AE145,'2. Collected Data'!AE245)&lt;=1,"",AVERAGE('2. Collected Data'!AE45,'2. Collected Data'!AE145,'2. Collected Data'!AE245))</f>
        <v>496726.66666666669</v>
      </c>
      <c r="AF45" s="47">
        <f>IF(COUNT('2. Collected Data'!AF45,'2. Collected Data'!AF145,'2. Collected Data'!AF245)&lt;=1,"",AVERAGE('2. Collected Data'!AF45,'2. Collected Data'!AF145,'2. Collected Data'!AF245))</f>
        <v>190.66666666666666</v>
      </c>
      <c r="AG45" s="85">
        <f>IF(COUNT('2. Collected Data'!AG45,'2. Collected Data'!AG145,'2. Collected Data'!AG245)&lt;=1,"",AVERAGE('2. Collected Data'!AG45,'2. Collected Data'!AG145,'2. Collected Data'!AG245))</f>
        <v>1033333.3333333334</v>
      </c>
      <c r="AH45" s="88"/>
      <c r="AI45" s="121">
        <f>IF(COUNT('2. Collected Data'!AI45,'2. Collected Data'!AI145,'2. Collected Data'!AI245)&lt;=1,"",AVERAGE('2. Collected Data'!AI45,'2. Collected Data'!AI145,'2. Collected Data'!AI245))</f>
        <v>920865.66666666663</v>
      </c>
      <c r="AJ45" s="47" t="str">
        <f>IF(COUNT('2. Collected Data'!AJ45,'2. Collected Data'!AJ145,'2. Collected Data'!AJ245)&lt;=1,"",AVERAGE('2. Collected Data'!AJ45,'2. Collected Data'!AJ145,'2. Collected Data'!AJ245))</f>
        <v/>
      </c>
      <c r="AK45" s="47" t="str">
        <f>IF(COUNT('2. Collected Data'!AK45,'2. Collected Data'!AK145,'2. Collected Data'!AK245)&lt;=1,"",AVERAGE('2. Collected Data'!AK45,'2. Collected Data'!AK145,'2. Collected Data'!AK245))</f>
        <v/>
      </c>
      <c r="AL45" s="47">
        <f>IF(COUNT('2. Collected Data'!AL45,'2. Collected Data'!AL145,'2. Collected Data'!AL245)&lt;=1,"",AVERAGE('2. Collected Data'!AL45,'2. Collected Data'!AL145,'2. Collected Data'!AL245))</f>
        <v>9233.3333333333339</v>
      </c>
      <c r="AM45" s="47" t="str">
        <f>IF(COUNT('2. Collected Data'!AM45,'2. Collected Data'!AM145,'2. Collected Data'!AM245)&lt;=1,"",AVERAGE('2. Collected Data'!AM45,'2. Collected Data'!AM145,'2. Collected Data'!AM245))</f>
        <v/>
      </c>
      <c r="AN45" s="122"/>
      <c r="AO45" s="47">
        <f>IF(COUNT('2. Collected Data'!AO45,'2. Collected Data'!AO145,'2. Collected Data'!AO245)&lt;=1,"",AVERAGE('2. Collected Data'!AO45,'2. Collected Data'!AO145,'2. Collected Data'!AO245))</f>
        <v>1020838.3333333334</v>
      </c>
      <c r="AP45" s="47">
        <f>IF(COUNT('2. Collected Data'!AP45,'2. Collected Data'!AP145,'2. Collected Data'!AP245)&lt;=1,"",AVERAGE('2. Collected Data'!AP45,'2. Collected Data'!AP145,'2. Collected Data'!AP245))</f>
        <v>41540</v>
      </c>
      <c r="AQ45" s="47">
        <f>IF(COUNT('2. Collected Data'!AQ45,'2. Collected Data'!AQ145,'2. Collected Data'!AQ245)&lt;=1,"",AVERAGE('2. Collected Data'!AQ45,'2. Collected Data'!AQ145,'2. Collected Data'!AQ245))</f>
        <v>143850</v>
      </c>
      <c r="AR45" s="47">
        <f>IF(COUNT('2. Collected Data'!AR45,'2. Collected Data'!AR145,'2. Collected Data'!AR245)&lt;=1,"",AVERAGE('2. Collected Data'!AR45,'2. Collected Data'!AR145,'2. Collected Data'!AR245))</f>
        <v>0</v>
      </c>
      <c r="AS45" s="47">
        <f>IF(COUNT('2. Collected Data'!AS45,'2. Collected Data'!AS145,'2. Collected Data'!AS245)&lt;=1,"",AVERAGE('2. Collected Data'!AS45,'2. Collected Data'!AS145,'2. Collected Data'!AS245))</f>
        <v>0</v>
      </c>
      <c r="AT45" s="47">
        <f>IF(COUNT('2. Collected Data'!AT45,'2. Collected Data'!AT145,'2. Collected Data'!AT245)&lt;=1,"",AVERAGE('2. Collected Data'!AT45,'2. Collected Data'!AT145,'2. Collected Data'!AT245))</f>
        <v>391.66666666666669</v>
      </c>
      <c r="AU45" s="85" t="str">
        <f>IF(COUNT('2. Collected Data'!AU45,'2. Collected Data'!AU145,'2. Collected Data'!AU245)&lt;=1,"",AVERAGE('2. Collected Data'!AU45,'2. Collected Data'!AU145,'2. Collected Data'!AU245))</f>
        <v/>
      </c>
      <c r="AV45" s="88"/>
      <c r="AW45" s="185">
        <f>IF(COUNT('2. Collected Data'!AW45,'2. Collected Data'!AW145,'2. Collected Data'!AW245)&lt;=1,"",AVERAGE('2. Collected Data'!AW45,'2. Collected Data'!AW145,'2. Collected Data'!AW245))</f>
        <v>0.63666666666666671</v>
      </c>
      <c r="AX45" s="185">
        <f>IF(COUNT('2. Collected Data'!AX45,'2. Collected Data'!AX145,'2. Collected Data'!AX245)&lt;=1,"",AVERAGE('2. Collected Data'!AX45,'2. Collected Data'!AX145,'2. Collected Data'!AX245))</f>
        <v>0.36333333333333334</v>
      </c>
      <c r="AY45" s="50"/>
      <c r="AZ45" s="91"/>
      <c r="BA45" s="88"/>
      <c r="BB45" s="78">
        <f>IF(COUNT('2. Collected Data'!BB45,'2. Collected Data'!BB145,'2. Collected Data'!BB245)&lt;=1,"",AVERAGE('2. Collected Data'!BB45,'2. Collected Data'!BB145,'2. Collected Data'!BB245))</f>
        <v>56.623333333333335</v>
      </c>
      <c r="BC45" s="75">
        <f>IF(COUNT('2. Collected Data'!BC45,'2. Collected Data'!BC145,'2. Collected Data'!BC245)&lt;=1,"",AVERAGE('2. Collected Data'!BC45,'2. Collected Data'!BC145,'2. Collected Data'!BC245))</f>
        <v>207666666.66666666</v>
      </c>
      <c r="BD45" s="75">
        <f>IF(COUNT('2. Collected Data'!BD45,'2. Collected Data'!BD145,'2. Collected Data'!BD245)&lt;=1,"",AVERAGE('2. Collected Data'!BD45,'2. Collected Data'!BD145,'2. Collected Data'!BD245))</f>
        <v>44000000</v>
      </c>
      <c r="BE45" s="75">
        <f>IF(COUNT('2. Collected Data'!BE45,'2. Collected Data'!BE145,'2. Collected Data'!BE245)&lt;=1,"",AVERAGE('2. Collected Data'!BE45,'2. Collected Data'!BE145,'2. Collected Data'!BE245))</f>
        <v>63000000</v>
      </c>
      <c r="BF45" s="75">
        <f>IF(COUNT('2. Collected Data'!BF45,'2. Collected Data'!BF145,'2. Collected Data'!BF245)&lt;=1,"",AVERAGE('2. Collected Data'!BF45,'2. Collected Data'!BF145,'2. Collected Data'!BF245))</f>
        <v>370333333.33333331</v>
      </c>
      <c r="BG45" s="50"/>
      <c r="BH45" s="78">
        <f>IF(COUNT('2. Collected Data'!BH45,'2. Collected Data'!BH145,'2. Collected Data'!BH245)&lt;=1,"",AVERAGE('2. Collected Data'!BH45,'2. Collected Data'!BH145,'2. Collected Data'!BH245))</f>
        <v>57.830000000000005</v>
      </c>
      <c r="BI45" s="130"/>
      <c r="BJ45" s="50"/>
    </row>
    <row r="46" spans="1:62" s="177" customFormat="1" ht="11.25" customHeight="1" x14ac:dyDescent="0.15">
      <c r="A46" s="89" t="s">
        <v>356</v>
      </c>
      <c r="B46" s="172"/>
      <c r="C46" s="350"/>
      <c r="D46" s="350"/>
      <c r="E46" s="350"/>
      <c r="F46" s="350"/>
      <c r="G46" s="45" t="str">
        <f>IF(COUNT('2. Collected Data'!G46,'2. Collected Data'!G146,'2. Collected Data'!G246)&lt;=1,"",AVERAGE('2. Collected Data'!G46,'2. Collected Data'!G146,'2. Collected Data'!G246))</f>
        <v/>
      </c>
      <c r="H46" s="47" t="str">
        <f>IF(COUNT('2. Collected Data'!H46,'2. Collected Data'!H146,'2. Collected Data'!H246)&lt;=1,"",AVERAGE('2. Collected Data'!H46,'2. Collected Data'!H146,'2. Collected Data'!H246))</f>
        <v/>
      </c>
      <c r="I46" s="47" t="str">
        <f>IF(COUNT('2. Collected Data'!I46,'2. Collected Data'!I146,'2. Collected Data'!I246)&lt;=1,"",AVERAGE('2. Collected Data'!I46,'2. Collected Data'!I146,'2. Collected Data'!I246))</f>
        <v/>
      </c>
      <c r="J46" s="47" t="str">
        <f>IF(COUNT('2. Collected Data'!J46,'2. Collected Data'!J146,'2. Collected Data'!J246)&lt;=1,"",AVERAGE('2. Collected Data'!J46,'2. Collected Data'!J146,'2. Collected Data'!J246))</f>
        <v/>
      </c>
      <c r="K46" s="47" t="str">
        <f>IF(COUNT('2. Collected Data'!K46,'2. Collected Data'!K146,'2. Collected Data'!K246)&lt;=1,"",AVERAGE('2. Collected Data'!K46,'2. Collected Data'!K146,'2. Collected Data'!K246))</f>
        <v/>
      </c>
      <c r="L46" s="47" t="str">
        <f>IF(COUNT('2. Collected Data'!L46,'2. Collected Data'!L146,'2. Collected Data'!L246)&lt;=1,"",AVERAGE('2. Collected Data'!L46,'2. Collected Data'!L146,'2. Collected Data'!L246))</f>
        <v/>
      </c>
      <c r="M46" s="47" t="str">
        <f>IF(COUNT('2. Collected Data'!M46,'2. Collected Data'!M146,'2. Collected Data'!M246)&lt;=1,"",AVERAGE('2. Collected Data'!M46,'2. Collected Data'!M146,'2. Collected Data'!M246))</f>
        <v/>
      </c>
      <c r="N46" s="47" t="str">
        <f>IF(COUNT('2. Collected Data'!N46,'2. Collected Data'!N146,'2. Collected Data'!N246)&lt;=1,"",AVERAGE('2. Collected Data'!N46,'2. Collected Data'!N146,'2. Collected Data'!N246))</f>
        <v/>
      </c>
      <c r="O46" s="47" t="str">
        <f>IF(COUNT('2. Collected Data'!O46,'2. Collected Data'!O146,'2. Collected Data'!O246)&lt;=1,"",AVERAGE('2. Collected Data'!O46,'2. Collected Data'!O146,'2. Collected Data'!O246))</f>
        <v/>
      </c>
      <c r="P46" s="47" t="str">
        <f>IF(COUNT('2. Collected Data'!P46,'2. Collected Data'!P146,'2. Collected Data'!P246)&lt;=1,"",AVERAGE('2. Collected Data'!P46,'2. Collected Data'!P146,'2. Collected Data'!P246))</f>
        <v/>
      </c>
      <c r="Q46" s="47" t="str">
        <f>IF(COUNT('2. Collected Data'!Q46,'2. Collected Data'!Q146,'2. Collected Data'!Q246)&lt;=1,"",AVERAGE('2. Collected Data'!Q46,'2. Collected Data'!Q146,'2. Collected Data'!Q246))</f>
        <v/>
      </c>
      <c r="R46" s="47" t="str">
        <f>IF(COUNT('2. Collected Data'!R46,'2. Collected Data'!R146,'2. Collected Data'!R246)&lt;=1,"",AVERAGE('2. Collected Data'!R46,'2. Collected Data'!R146,'2. Collected Data'!R246))</f>
        <v/>
      </c>
      <c r="S46" s="47" t="str">
        <f>IF(COUNT('2. Collected Data'!S46,'2. Collected Data'!S146,'2. Collected Data'!S246)&lt;=1,"",AVERAGE('2. Collected Data'!S46,'2. Collected Data'!S146,'2. Collected Data'!S246))</f>
        <v/>
      </c>
      <c r="T46" s="47" t="str">
        <f>IF(COUNT('2. Collected Data'!T46,'2. Collected Data'!T146,'2. Collected Data'!T246)&lt;=1,"",AVERAGE('2. Collected Data'!T46,'2. Collected Data'!T146,'2. Collected Data'!T246))</f>
        <v/>
      </c>
      <c r="U46" s="47" t="str">
        <f>IF(COUNT('2. Collected Data'!U46,'2. Collected Data'!U146,'2. Collected Data'!U246)&lt;=1,"",AVERAGE('2. Collected Data'!U46,'2. Collected Data'!U146,'2. Collected Data'!U246))</f>
        <v/>
      </c>
      <c r="V46" s="47" t="str">
        <f>IF(COUNT('2. Collected Data'!V46,'2. Collected Data'!V146,'2. Collected Data'!V246)&lt;=1,"",AVERAGE('2. Collected Data'!V46,'2. Collected Data'!V146,'2. Collected Data'!V246))</f>
        <v/>
      </c>
      <c r="W46" s="47" t="str">
        <f>IF(COUNT('2. Collected Data'!W46,'2. Collected Data'!W146,'2. Collected Data'!W246)&lt;=1,"",AVERAGE('2. Collected Data'!W46,'2. Collected Data'!W146,'2. Collected Data'!W246))</f>
        <v/>
      </c>
      <c r="X46" s="47" t="str">
        <f>IF(COUNT('2. Collected Data'!X46,'2. Collected Data'!X146,'2. Collected Data'!X246)&lt;=1,"",AVERAGE('2. Collected Data'!X46,'2. Collected Data'!X146,'2. Collected Data'!X246))</f>
        <v/>
      </c>
      <c r="Y46" s="47" t="str">
        <f>IF(COUNT('2. Collected Data'!Y46,'2. Collected Data'!Y146,'2. Collected Data'!Y246)&lt;=1,"",AVERAGE('2. Collected Data'!Y46,'2. Collected Data'!Y146,'2. Collected Data'!Y246))</f>
        <v/>
      </c>
      <c r="Z46" s="47" t="str">
        <f>IF(COUNT('2. Collected Data'!Z46,'2. Collected Data'!Z146,'2. Collected Data'!Z246)&lt;=1,"",AVERAGE('2. Collected Data'!Z46,'2. Collected Data'!Z146,'2. Collected Data'!Z246))</f>
        <v/>
      </c>
      <c r="AA46" s="185" t="str">
        <f>IF(COUNT('2. Collected Data'!AA46,'2. Collected Data'!AA146,'2. Collected Data'!AA246)&lt;=1,"",AVERAGE('2. Collected Data'!AA46,'2. Collected Data'!AA146,'2. Collected Data'!AA246))</f>
        <v/>
      </c>
      <c r="AB46" s="185" t="str">
        <f>IF(COUNT('2. Collected Data'!AB46,'2. Collected Data'!AB146,'2. Collected Data'!AB246)&lt;=1,"",AVERAGE('2. Collected Data'!AB46,'2. Collected Data'!AB146,'2. Collected Data'!AB246))</f>
        <v/>
      </c>
      <c r="AC46" s="185" t="str">
        <f>IF(COUNT('2. Collected Data'!AC46,'2. Collected Data'!AC146,'2. Collected Data'!AC246)&lt;=1,"",AVERAGE('2. Collected Data'!AC46,'2. Collected Data'!AC146,'2. Collected Data'!AC246))</f>
        <v/>
      </c>
      <c r="AD46" s="47" t="str">
        <f>IF(COUNT('2. Collected Data'!AD46,'2. Collected Data'!AD146,'2. Collected Data'!AD246)&lt;=1,"",AVERAGE('2. Collected Data'!AD46,'2. Collected Data'!AD146,'2. Collected Data'!AD246))</f>
        <v/>
      </c>
      <c r="AE46" s="47" t="str">
        <f>IF(COUNT('2. Collected Data'!AE46,'2. Collected Data'!AE146,'2. Collected Data'!AE246)&lt;=1,"",AVERAGE('2. Collected Data'!AE46,'2. Collected Data'!AE146,'2. Collected Data'!AE246))</f>
        <v/>
      </c>
      <c r="AF46" s="47" t="str">
        <f>IF(COUNT('2. Collected Data'!AF46,'2. Collected Data'!AF146,'2. Collected Data'!AF246)&lt;=1,"",AVERAGE('2. Collected Data'!AF46,'2. Collected Data'!AF146,'2. Collected Data'!AF246))</f>
        <v/>
      </c>
      <c r="AG46" s="85" t="str">
        <f>IF(COUNT('2. Collected Data'!AG46,'2. Collected Data'!AG146,'2. Collected Data'!AG246)&lt;=1,"",AVERAGE('2. Collected Data'!AG46,'2. Collected Data'!AG146,'2. Collected Data'!AG246))</f>
        <v/>
      </c>
      <c r="AH46" s="88"/>
      <c r="AI46" s="121" t="str">
        <f>IF(COUNT('2. Collected Data'!AI46,'2. Collected Data'!AI146,'2. Collected Data'!AI246)&lt;=1,"",AVERAGE('2. Collected Data'!AI46,'2. Collected Data'!AI146,'2. Collected Data'!AI246))</f>
        <v/>
      </c>
      <c r="AJ46" s="47" t="str">
        <f>IF(COUNT('2. Collected Data'!AJ46,'2. Collected Data'!AJ146,'2. Collected Data'!AJ246)&lt;=1,"",AVERAGE('2. Collected Data'!AJ46,'2. Collected Data'!AJ146,'2. Collected Data'!AJ246))</f>
        <v/>
      </c>
      <c r="AK46" s="47" t="str">
        <f>IF(COUNT('2. Collected Data'!AK46,'2. Collected Data'!AK146,'2. Collected Data'!AK246)&lt;=1,"",AVERAGE('2. Collected Data'!AK46,'2. Collected Data'!AK146,'2. Collected Data'!AK246))</f>
        <v/>
      </c>
      <c r="AL46" s="47" t="str">
        <f>IF(COUNT('2. Collected Data'!AL46,'2. Collected Data'!AL146,'2. Collected Data'!AL246)&lt;=1,"",AVERAGE('2. Collected Data'!AL46,'2. Collected Data'!AL146,'2. Collected Data'!AL246))</f>
        <v/>
      </c>
      <c r="AM46" s="47" t="str">
        <f>IF(COUNT('2. Collected Data'!AM46,'2. Collected Data'!AM146,'2. Collected Data'!AM246)&lt;=1,"",AVERAGE('2. Collected Data'!AM46,'2. Collected Data'!AM146,'2. Collected Data'!AM246))</f>
        <v/>
      </c>
      <c r="AN46" s="122"/>
      <c r="AO46" s="47" t="str">
        <f>IF(COUNT('2. Collected Data'!AO46,'2. Collected Data'!AO146,'2. Collected Data'!AO246)&lt;=1,"",AVERAGE('2. Collected Data'!AO46,'2. Collected Data'!AO146,'2. Collected Data'!AO246))</f>
        <v/>
      </c>
      <c r="AP46" s="47" t="str">
        <f>IF(COUNT('2. Collected Data'!AP46,'2. Collected Data'!AP146,'2. Collected Data'!AP246)&lt;=1,"",AVERAGE('2. Collected Data'!AP46,'2. Collected Data'!AP146,'2. Collected Data'!AP246))</f>
        <v/>
      </c>
      <c r="AQ46" s="47" t="str">
        <f>IF(COUNT('2. Collected Data'!AQ46,'2. Collected Data'!AQ146,'2. Collected Data'!AQ246)&lt;=1,"",AVERAGE('2. Collected Data'!AQ46,'2. Collected Data'!AQ146,'2. Collected Data'!AQ246))</f>
        <v/>
      </c>
      <c r="AR46" s="47" t="str">
        <f>IF(COUNT('2. Collected Data'!AR46,'2. Collected Data'!AR146,'2. Collected Data'!AR246)&lt;=1,"",AVERAGE('2. Collected Data'!AR46,'2. Collected Data'!AR146,'2. Collected Data'!AR246))</f>
        <v/>
      </c>
      <c r="AS46" s="47" t="str">
        <f>IF(COUNT('2. Collected Data'!AS46,'2. Collected Data'!AS146,'2. Collected Data'!AS246)&lt;=1,"",AVERAGE('2. Collected Data'!AS46,'2. Collected Data'!AS146,'2. Collected Data'!AS246))</f>
        <v/>
      </c>
      <c r="AT46" s="47" t="str">
        <f>IF(COUNT('2. Collected Data'!AT46,'2. Collected Data'!AT146,'2. Collected Data'!AT246)&lt;=1,"",AVERAGE('2. Collected Data'!AT46,'2. Collected Data'!AT146,'2. Collected Data'!AT246))</f>
        <v/>
      </c>
      <c r="AU46" s="85" t="str">
        <f>IF(COUNT('2. Collected Data'!AU46,'2. Collected Data'!AU146,'2. Collected Data'!AU246)&lt;=1,"",AVERAGE('2. Collected Data'!AU46,'2. Collected Data'!AU146,'2. Collected Data'!AU246))</f>
        <v/>
      </c>
      <c r="AV46" s="88"/>
      <c r="AW46" s="185" t="str">
        <f>IF(COUNT('2. Collected Data'!AW46,'2. Collected Data'!AW146,'2. Collected Data'!AW246)&lt;=1,"",AVERAGE('2. Collected Data'!AW46,'2. Collected Data'!AW146,'2. Collected Data'!AW246))</f>
        <v/>
      </c>
      <c r="AX46" s="185" t="str">
        <f>IF(COUNT('2. Collected Data'!AX46,'2. Collected Data'!AX146,'2. Collected Data'!AX246)&lt;=1,"",AVERAGE('2. Collected Data'!AX46,'2. Collected Data'!AX146,'2. Collected Data'!AX246))</f>
        <v/>
      </c>
      <c r="AY46" s="50"/>
      <c r="AZ46" s="91"/>
      <c r="BA46" s="88"/>
      <c r="BB46" s="78" t="str">
        <f>IF(COUNT('2. Collected Data'!BB46,'2. Collected Data'!BB146,'2. Collected Data'!BB246)&lt;=1,"",AVERAGE('2. Collected Data'!BB46,'2. Collected Data'!BB146,'2. Collected Data'!BB246))</f>
        <v/>
      </c>
      <c r="BC46" s="75" t="str">
        <f>IF(COUNT('2. Collected Data'!BC46,'2. Collected Data'!BC146,'2. Collected Data'!BC246)&lt;=1,"",AVERAGE('2. Collected Data'!BC46,'2. Collected Data'!BC146,'2. Collected Data'!BC246))</f>
        <v/>
      </c>
      <c r="BD46" s="75" t="str">
        <f>IF(COUNT('2. Collected Data'!BD46,'2. Collected Data'!BD146,'2. Collected Data'!BD246)&lt;=1,"",AVERAGE('2. Collected Data'!BD46,'2. Collected Data'!BD146,'2. Collected Data'!BD246))</f>
        <v/>
      </c>
      <c r="BE46" s="75" t="str">
        <f>IF(COUNT('2. Collected Data'!BE46,'2. Collected Data'!BE146,'2. Collected Data'!BE246)&lt;=1,"",AVERAGE('2. Collected Data'!BE46,'2. Collected Data'!BE146,'2. Collected Data'!BE246))</f>
        <v/>
      </c>
      <c r="BF46" s="75" t="str">
        <f>IF(COUNT('2. Collected Data'!BF46,'2. Collected Data'!BF146,'2. Collected Data'!BF246)&lt;=1,"",AVERAGE('2. Collected Data'!BF46,'2. Collected Data'!BF146,'2. Collected Data'!BF246))</f>
        <v/>
      </c>
      <c r="BG46" s="50"/>
      <c r="BH46" s="78" t="str">
        <f>IF(COUNT('2. Collected Data'!BH46,'2. Collected Data'!BH146,'2. Collected Data'!BH246)&lt;=1,"",AVERAGE('2. Collected Data'!BH46,'2. Collected Data'!BH146,'2. Collected Data'!BH246))</f>
        <v/>
      </c>
      <c r="BI46" s="130"/>
      <c r="BJ46" s="50"/>
    </row>
    <row r="47" spans="1:62" s="51" customFormat="1" ht="11.25" customHeight="1" x14ac:dyDescent="0.15">
      <c r="A47" s="89" t="s">
        <v>143</v>
      </c>
      <c r="B47" s="172"/>
      <c r="C47" s="350"/>
      <c r="D47" s="350"/>
      <c r="E47" s="350"/>
      <c r="F47" s="350"/>
      <c r="G47" s="45">
        <f>IF(COUNT('2. Collected Data'!G47,'2. Collected Data'!G147,'2. Collected Data'!G247)&lt;=1,"",AVERAGE('2. Collected Data'!G47,'2. Collected Data'!G147,'2. Collected Data'!G247))</f>
        <v>17122</v>
      </c>
      <c r="H47" s="47">
        <f>IF(COUNT('2. Collected Data'!H47,'2. Collected Data'!H147,'2. Collected Data'!H247)&lt;=1,"",AVERAGE('2. Collected Data'!H47,'2. Collected Data'!H147,'2. Collected Data'!H247))</f>
        <v>8561.3333333333339</v>
      </c>
      <c r="I47" s="47">
        <f>IF(COUNT('2. Collected Data'!I47,'2. Collected Data'!I147,'2. Collected Data'!I247)&lt;=1,"",AVERAGE('2. Collected Data'!I47,'2. Collected Data'!I147,'2. Collected Data'!I247))</f>
        <v>358.66666666666669</v>
      </c>
      <c r="J47" s="47">
        <f>IF(COUNT('2. Collected Data'!J47,'2. Collected Data'!J147,'2. Collected Data'!J247)&lt;=1,"",AVERAGE('2. Collected Data'!J47,'2. Collected Data'!J147,'2. Collected Data'!J247))</f>
        <v>22</v>
      </c>
      <c r="K47" s="47">
        <f>IF(COUNT('2. Collected Data'!K47,'2. Collected Data'!K147,'2. Collected Data'!K247)&lt;=1,"",AVERAGE('2. Collected Data'!K47,'2. Collected Data'!K147,'2. Collected Data'!K247))</f>
        <v>31</v>
      </c>
      <c r="L47" s="47">
        <f>IF(COUNT('2. Collected Data'!L47,'2. Collected Data'!L147,'2. Collected Data'!L247)&lt;=1,"",AVERAGE('2. Collected Data'!L47,'2. Collected Data'!L147,'2. Collected Data'!L247))</f>
        <v>27.333333333333332</v>
      </c>
      <c r="M47" s="47">
        <f>IF(COUNT('2. Collected Data'!M47,'2. Collected Data'!M147,'2. Collected Data'!M247)&lt;=1,"",AVERAGE('2. Collected Data'!M47,'2. Collected Data'!M147,'2. Collected Data'!M247))</f>
        <v>226</v>
      </c>
      <c r="N47" s="47">
        <f>IF(COUNT('2. Collected Data'!N47,'2. Collected Data'!N147,'2. Collected Data'!N247)&lt;=1,"",AVERAGE('2. Collected Data'!N47,'2. Collected Data'!N147,'2. Collected Data'!N247))</f>
        <v>271.33333333333331</v>
      </c>
      <c r="O47" s="47">
        <f>IF(COUNT('2. Collected Data'!O47,'2. Collected Data'!O147,'2. Collected Data'!O247)&lt;=1,"",AVERAGE('2. Collected Data'!O47,'2. Collected Data'!O147,'2. Collected Data'!O247))</f>
        <v>358.33333333333331</v>
      </c>
      <c r="P47" s="47">
        <f>IF(COUNT('2. Collected Data'!P47,'2. Collected Data'!P147,'2. Collected Data'!P247)&lt;=1,"",AVERAGE('2. Collected Data'!P47,'2. Collected Data'!P147,'2. Collected Data'!P247))</f>
        <v>3.3333333333333335</v>
      </c>
      <c r="Q47" s="47">
        <f>IF(COUNT('2. Collected Data'!Q47,'2. Collected Data'!Q147,'2. Collected Data'!Q247)&lt;=1,"",AVERAGE('2. Collected Data'!Q47,'2. Collected Data'!Q147,'2. Collected Data'!Q247))</f>
        <v>0</v>
      </c>
      <c r="R47" s="47">
        <f>IF(COUNT('2. Collected Data'!R47,'2. Collected Data'!R147,'2. Collected Data'!R247)&lt;=1,"",AVERAGE('2. Collected Data'!R47,'2. Collected Data'!R147,'2. Collected Data'!R247))</f>
        <v>0</v>
      </c>
      <c r="S47" s="47">
        <f>IF(COUNT('2. Collected Data'!S47,'2. Collected Data'!S147,'2. Collected Data'!S247)&lt;=1,"",AVERAGE('2. Collected Data'!S47,'2. Collected Data'!S147,'2. Collected Data'!S247))</f>
        <v>0</v>
      </c>
      <c r="T47" s="47">
        <f>IF(COUNT('2. Collected Data'!T47,'2. Collected Data'!T147,'2. Collected Data'!T247)&lt;=1,"",AVERAGE('2. Collected Data'!T47,'2. Collected Data'!T147,'2. Collected Data'!T247))</f>
        <v>0</v>
      </c>
      <c r="U47" s="47">
        <f>IF(COUNT('2. Collected Data'!U47,'2. Collected Data'!U147,'2. Collected Data'!U247)&lt;=1,"",AVERAGE('2. Collected Data'!U47,'2. Collected Data'!U147,'2. Collected Data'!U247))</f>
        <v>0</v>
      </c>
      <c r="V47" s="47">
        <f>IF(COUNT('2. Collected Data'!V47,'2. Collected Data'!V147,'2. Collected Data'!V247)&lt;=1,"",AVERAGE('2. Collected Data'!V47,'2. Collected Data'!V147,'2. Collected Data'!V247))</f>
        <v>0</v>
      </c>
      <c r="W47" s="47">
        <f>IF(COUNT('2. Collected Data'!W47,'2. Collected Data'!W147,'2. Collected Data'!W247)&lt;=1,"",AVERAGE('2. Collected Data'!W47,'2. Collected Data'!W147,'2. Collected Data'!W247))</f>
        <v>0</v>
      </c>
      <c r="X47" s="47">
        <f>IF(COUNT('2. Collected Data'!X47,'2. Collected Data'!X147,'2. Collected Data'!X247)&lt;=1,"",AVERAGE('2. Collected Data'!X47,'2. Collected Data'!X147,'2. Collected Data'!X247))</f>
        <v>0</v>
      </c>
      <c r="Y47" s="47">
        <f>IF(COUNT('2. Collected Data'!Y47,'2. Collected Data'!Y147,'2. Collected Data'!Y247)&lt;=1,"",AVERAGE('2. Collected Data'!Y47,'2. Collected Data'!Y147,'2. Collected Data'!Y247))</f>
        <v>365</v>
      </c>
      <c r="Z47" s="47">
        <f>IF(COUNT('2. Collected Data'!Z47,'2. Collected Data'!Z147,'2. Collected Data'!Z247)&lt;=1,"",AVERAGE('2. Collected Data'!Z47,'2. Collected Data'!Z147,'2. Collected Data'!Z247))</f>
        <v>0</v>
      </c>
      <c r="AA47" s="185">
        <f>IF(COUNT('2. Collected Data'!AA47,'2. Collected Data'!AA147,'2. Collected Data'!AA247)&lt;=1,"",AVERAGE('2. Collected Data'!AA47,'2. Collected Data'!AA147,'2. Collected Data'!AA247))</f>
        <v>0.98</v>
      </c>
      <c r="AB47" s="185">
        <f>IF(COUNT('2. Collected Data'!AB47,'2. Collected Data'!AB147,'2. Collected Data'!AB247)&lt;=1,"",AVERAGE('2. Collected Data'!AB47,'2. Collected Data'!AB147,'2. Collected Data'!AB247))</f>
        <v>0</v>
      </c>
      <c r="AC47" s="185">
        <f>IF(COUNT('2. Collected Data'!AC47,'2. Collected Data'!AC147,'2. Collected Data'!AC247)&lt;=1,"",AVERAGE('2. Collected Data'!AC47,'2. Collected Data'!AC147,'2. Collected Data'!AC247))</f>
        <v>0.02</v>
      </c>
      <c r="AD47" s="47">
        <f>IF(COUNT('2. Collected Data'!AD47,'2. Collected Data'!AD147,'2. Collected Data'!AD247)&lt;=1,"",AVERAGE('2. Collected Data'!AD47,'2. Collected Data'!AD147,'2. Collected Data'!AD247))</f>
        <v>68.666666666666671</v>
      </c>
      <c r="AE47" s="47">
        <f>IF(COUNT('2. Collected Data'!AE47,'2. Collected Data'!AE147,'2. Collected Data'!AE247)&lt;=1,"",AVERAGE('2. Collected Data'!AE47,'2. Collected Data'!AE147,'2. Collected Data'!AE247))</f>
        <v>92233.333333333328</v>
      </c>
      <c r="AF47" s="47">
        <f>IF(COUNT('2. Collected Data'!AF47,'2. Collected Data'!AF147,'2. Collected Data'!AF247)&lt;=1,"",AVERAGE('2. Collected Data'!AF47,'2. Collected Data'!AF147,'2. Collected Data'!AF247))</f>
        <v>84.333333333333329</v>
      </c>
      <c r="AG47" s="85">
        <f>IF(COUNT('2. Collected Data'!AG47,'2. Collected Data'!AG147,'2. Collected Data'!AG247)&lt;=1,"",AVERAGE('2. Collected Data'!AG47,'2. Collected Data'!AG147,'2. Collected Data'!AG247))</f>
        <v>1705333.3333333333</v>
      </c>
      <c r="AH47" s="88"/>
      <c r="AI47" s="121">
        <f>IF(COUNT('2. Collected Data'!AI47,'2. Collected Data'!AI147,'2. Collected Data'!AI247)&lt;=1,"",AVERAGE('2. Collected Data'!AI47,'2. Collected Data'!AI147,'2. Collected Data'!AI247))</f>
        <v>35444</v>
      </c>
      <c r="AJ47" s="47">
        <f>IF(COUNT('2. Collected Data'!AJ47,'2. Collected Data'!AJ147,'2. Collected Data'!AJ247)&lt;=1,"",AVERAGE('2. Collected Data'!AJ47,'2. Collected Data'!AJ147,'2. Collected Data'!AJ247))</f>
        <v>0</v>
      </c>
      <c r="AK47" s="47">
        <f>IF(COUNT('2. Collected Data'!AK47,'2. Collected Data'!AK147,'2. Collected Data'!AK247)&lt;=1,"",AVERAGE('2. Collected Data'!AK47,'2. Collected Data'!AK147,'2. Collected Data'!AK247))</f>
        <v>0</v>
      </c>
      <c r="AL47" s="47">
        <f>IF(COUNT('2. Collected Data'!AL47,'2. Collected Data'!AL147,'2. Collected Data'!AL247)&lt;=1,"",AVERAGE('2. Collected Data'!AL47,'2. Collected Data'!AL147,'2. Collected Data'!AL247))</f>
        <v>36525</v>
      </c>
      <c r="AM47" s="47">
        <f>IF(COUNT('2. Collected Data'!AM47,'2. Collected Data'!AM147,'2. Collected Data'!AM247)&lt;=1,"",AVERAGE('2. Collected Data'!AM47,'2. Collected Data'!AM147,'2. Collected Data'!AM247))</f>
        <v>0</v>
      </c>
      <c r="AN47" s="122"/>
      <c r="AO47" s="47">
        <f>IF(COUNT('2. Collected Data'!AO47,'2. Collected Data'!AO147,'2. Collected Data'!AO247)&lt;=1,"",AVERAGE('2. Collected Data'!AO47,'2. Collected Data'!AO147,'2. Collected Data'!AO247))</f>
        <v>1584818.6666666667</v>
      </c>
      <c r="AP47" s="47">
        <f>IF(COUNT('2. Collected Data'!AP47,'2. Collected Data'!AP147,'2. Collected Data'!AP247)&lt;=1,"",AVERAGE('2. Collected Data'!AP47,'2. Collected Data'!AP147,'2. Collected Data'!AP247))</f>
        <v>0</v>
      </c>
      <c r="AQ47" s="47">
        <f>IF(COUNT('2. Collected Data'!AQ47,'2. Collected Data'!AQ147,'2. Collected Data'!AQ247)&lt;=1,"",AVERAGE('2. Collected Data'!AQ47,'2. Collected Data'!AQ147,'2. Collected Data'!AQ247))</f>
        <v>0</v>
      </c>
      <c r="AR47" s="47">
        <f>IF(COUNT('2. Collected Data'!AR47,'2. Collected Data'!AR147,'2. Collected Data'!AR247)&lt;=1,"",AVERAGE('2. Collected Data'!AR47,'2. Collected Data'!AR147,'2. Collected Data'!AR247))</f>
        <v>3560</v>
      </c>
      <c r="AS47" s="47">
        <f>IF(COUNT('2. Collected Data'!AS47,'2. Collected Data'!AS147,'2. Collected Data'!AS247)&lt;=1,"",AVERAGE('2. Collected Data'!AS47,'2. Collected Data'!AS147,'2. Collected Data'!AS247))</f>
        <v>0</v>
      </c>
      <c r="AT47" s="47">
        <f>IF(COUNT('2. Collected Data'!AT47,'2. Collected Data'!AT147,'2. Collected Data'!AT247)&lt;=1,"",AVERAGE('2. Collected Data'!AT47,'2. Collected Data'!AT147,'2. Collected Data'!AT247))</f>
        <v>156329.66666666666</v>
      </c>
      <c r="AU47" s="85">
        <f>IF(COUNT('2. Collected Data'!AU47,'2. Collected Data'!AU147,'2. Collected Data'!AU247)&lt;=1,"",AVERAGE('2. Collected Data'!AU47,'2. Collected Data'!AU147,'2. Collected Data'!AU247))</f>
        <v>369069</v>
      </c>
      <c r="AV47" s="88"/>
      <c r="AW47" s="185">
        <f>IF(COUNT('2. Collected Data'!AW47,'2. Collected Data'!AW147,'2. Collected Data'!AW247)&lt;=1,"",AVERAGE('2. Collected Data'!AW47,'2. Collected Data'!AW147,'2. Collected Data'!AW247))</f>
        <v>0.80000000000000016</v>
      </c>
      <c r="AX47" s="185">
        <f>IF(COUNT('2. Collected Data'!AX47,'2. Collected Data'!AX147,'2. Collected Data'!AX247)&lt;=1,"",AVERAGE('2. Collected Data'!AX47,'2. Collected Data'!AX147,'2. Collected Data'!AX247))</f>
        <v>0.20000000000000004</v>
      </c>
      <c r="AY47" s="50"/>
      <c r="AZ47" s="91"/>
      <c r="BA47" s="88"/>
      <c r="BB47" s="78">
        <f>IF(COUNT('2. Collected Data'!BB47,'2. Collected Data'!BB147,'2. Collected Data'!BB247)&lt;=1,"",AVERAGE('2. Collected Data'!BB47,'2. Collected Data'!BB147,'2. Collected Data'!BB247))</f>
        <v>80.823333333333338</v>
      </c>
      <c r="BC47" s="75">
        <f>IF(COUNT('2. Collected Data'!BC47,'2. Collected Data'!BC147,'2. Collected Data'!BC247)&lt;=1,"",AVERAGE('2. Collected Data'!BC47,'2. Collected Data'!BC147,'2. Collected Data'!BC247))</f>
        <v>9133424.333333334</v>
      </c>
      <c r="BD47" s="75">
        <f>IF(COUNT('2. Collected Data'!BD47,'2. Collected Data'!BD147,'2. Collected Data'!BD247)&lt;=1,"",AVERAGE('2. Collected Data'!BD47,'2. Collected Data'!BD147,'2. Collected Data'!BD247))</f>
        <v>6046373.666666667</v>
      </c>
      <c r="BE47" s="75">
        <f>IF(COUNT('2. Collected Data'!BE47,'2. Collected Data'!BE147,'2. Collected Data'!BE247)&lt;=1,"",AVERAGE('2. Collected Data'!BE47,'2. Collected Data'!BE147,'2. Collected Data'!BE247))</f>
        <v>3704175.3333333335</v>
      </c>
      <c r="BF47" s="75">
        <f>IF(COUNT('2. Collected Data'!BF47,'2. Collected Data'!BF147,'2. Collected Data'!BF247)&lt;=1,"",AVERAGE('2. Collected Data'!BF47,'2. Collected Data'!BF147,'2. Collected Data'!BF247))</f>
        <v>20824976.333333332</v>
      </c>
      <c r="BG47" s="50"/>
      <c r="BH47" s="78">
        <f>IF(COUNT('2. Collected Data'!BH47,'2. Collected Data'!BH147,'2. Collected Data'!BH247)&lt;=1,"",AVERAGE('2. Collected Data'!BH47,'2. Collected Data'!BH147,'2. Collected Data'!BH247))</f>
        <v>78.793333333333337</v>
      </c>
      <c r="BI47" s="130"/>
      <c r="BJ47" s="50"/>
    </row>
    <row r="48" spans="1:62" s="177" customFormat="1" ht="11.25" customHeight="1" x14ac:dyDescent="0.15">
      <c r="A48" s="89" t="s">
        <v>116</v>
      </c>
      <c r="B48" s="172"/>
      <c r="C48" s="350"/>
      <c r="D48" s="350"/>
      <c r="E48" s="350"/>
      <c r="F48" s="350"/>
      <c r="G48" s="45">
        <f>IF(COUNT('2. Collected Data'!G48,'2. Collected Data'!G148,'2. Collected Data'!G248)&lt;=1,"",AVERAGE('2. Collected Data'!G48,'2. Collected Data'!G148,'2. Collected Data'!G248))</f>
        <v>43326</v>
      </c>
      <c r="H48" s="47">
        <f>IF(COUNT('2. Collected Data'!H48,'2. Collected Data'!H148,'2. Collected Data'!H248)&lt;=1,"",AVERAGE('2. Collected Data'!H48,'2. Collected Data'!H148,'2. Collected Data'!H248))</f>
        <v>19231</v>
      </c>
      <c r="I48" s="47">
        <f>IF(COUNT('2. Collected Data'!I48,'2. Collected Data'!I148,'2. Collected Data'!I248)&lt;=1,"",AVERAGE('2. Collected Data'!I48,'2. Collected Data'!I148,'2. Collected Data'!I248))</f>
        <v>1644.6666666666667</v>
      </c>
      <c r="J48" s="47">
        <f>IF(COUNT('2. Collected Data'!J48,'2. Collected Data'!J148,'2. Collected Data'!J248)&lt;=1,"",AVERAGE('2. Collected Data'!J48,'2. Collected Data'!J148,'2. Collected Data'!J248))</f>
        <v>53.666666666666664</v>
      </c>
      <c r="K48" s="47">
        <f>IF(COUNT('2. Collected Data'!K48,'2. Collected Data'!K148,'2. Collected Data'!K248)&lt;=1,"",AVERAGE('2. Collected Data'!K48,'2. Collected Data'!K148,'2. Collected Data'!K248))</f>
        <v>9.6666666666666661</v>
      </c>
      <c r="L48" s="47">
        <f>IF(COUNT('2. Collected Data'!L48,'2. Collected Data'!L148,'2. Collected Data'!L248)&lt;=1,"",AVERAGE('2. Collected Data'!L48,'2. Collected Data'!L148,'2. Collected Data'!L248))</f>
        <v>3</v>
      </c>
      <c r="M48" s="47">
        <f>IF(COUNT('2. Collected Data'!M48,'2. Collected Data'!M148,'2. Collected Data'!M248)&lt;=1,"",AVERAGE('2. Collected Data'!M48,'2. Collected Data'!M148,'2. Collected Data'!M248))</f>
        <v>349</v>
      </c>
      <c r="N48" s="47">
        <f>IF(COUNT('2. Collected Data'!N48,'2. Collected Data'!N148,'2. Collected Data'!N248)&lt;=1,"",AVERAGE('2. Collected Data'!N48,'2. Collected Data'!N148,'2. Collected Data'!N248))</f>
        <v>176.33333333333334</v>
      </c>
      <c r="O48" s="47">
        <f>IF(COUNT('2. Collected Data'!O48,'2. Collected Data'!O148,'2. Collected Data'!O248)&lt;=1,"",AVERAGE('2. Collected Data'!O48,'2. Collected Data'!O148,'2. Collected Data'!O248))</f>
        <v>1572.6666666666667</v>
      </c>
      <c r="P48" s="47">
        <f>IF(COUNT('2. Collected Data'!P48,'2. Collected Data'!P148,'2. Collected Data'!P248)&lt;=1,"",AVERAGE('2. Collected Data'!P48,'2. Collected Data'!P148,'2. Collected Data'!P248))</f>
        <v>2</v>
      </c>
      <c r="Q48" s="47">
        <f>IF(COUNT('2. Collected Data'!Q48,'2. Collected Data'!Q148,'2. Collected Data'!Q248)&lt;=1,"",AVERAGE('2. Collected Data'!Q48,'2. Collected Data'!Q148,'2. Collected Data'!Q248))</f>
        <v>12</v>
      </c>
      <c r="R48" s="47">
        <f>IF(COUNT('2. Collected Data'!R48,'2. Collected Data'!R148,'2. Collected Data'!R248)&lt;=1,"",AVERAGE('2. Collected Data'!R48,'2. Collected Data'!R148,'2. Collected Data'!R248))</f>
        <v>0</v>
      </c>
      <c r="S48" s="47">
        <f>IF(COUNT('2. Collected Data'!S48,'2. Collected Data'!S148,'2. Collected Data'!S248)&lt;=1,"",AVERAGE('2. Collected Data'!S48,'2. Collected Data'!S148,'2. Collected Data'!S248))</f>
        <v>0</v>
      </c>
      <c r="T48" s="47">
        <f>IF(COUNT('2. Collected Data'!T48,'2. Collected Data'!T148,'2. Collected Data'!T248)&lt;=1,"",AVERAGE('2. Collected Data'!T48,'2. Collected Data'!T148,'2. Collected Data'!T248))</f>
        <v>0</v>
      </c>
      <c r="U48" s="47">
        <f>IF(COUNT('2. Collected Data'!U48,'2. Collected Data'!U148,'2. Collected Data'!U248)&lt;=1,"",AVERAGE('2. Collected Data'!U48,'2. Collected Data'!U148,'2. Collected Data'!U248))</f>
        <v>0</v>
      </c>
      <c r="V48" s="47">
        <f>IF(COUNT('2. Collected Data'!V48,'2. Collected Data'!V148,'2. Collected Data'!V248)&lt;=1,"",AVERAGE('2. Collected Data'!V48,'2. Collected Data'!V148,'2. Collected Data'!V248))</f>
        <v>0</v>
      </c>
      <c r="W48" s="47">
        <f>IF(COUNT('2. Collected Data'!W48,'2. Collected Data'!W148,'2. Collected Data'!W248)&lt;=1,"",AVERAGE('2. Collected Data'!W48,'2. Collected Data'!W148,'2. Collected Data'!W248))</f>
        <v>0</v>
      </c>
      <c r="X48" s="47">
        <f>IF(COUNT('2. Collected Data'!X48,'2. Collected Data'!X148,'2. Collected Data'!X248)&lt;=1,"",AVERAGE('2. Collected Data'!X48,'2. Collected Data'!X148,'2. Collected Data'!X248))</f>
        <v>0</v>
      </c>
      <c r="Y48" s="47">
        <f>IF(COUNT('2. Collected Data'!Y48,'2. Collected Data'!Y148,'2. Collected Data'!Y248)&lt;=1,"",AVERAGE('2. Collected Data'!Y48,'2. Collected Data'!Y148,'2. Collected Data'!Y248))</f>
        <v>2466.3333333333335</v>
      </c>
      <c r="Z48" s="47">
        <f>IF(COUNT('2. Collected Data'!Z48,'2. Collected Data'!Z148,'2. Collected Data'!Z248)&lt;=1,"",AVERAGE('2. Collected Data'!Z48,'2. Collected Data'!Z148,'2. Collected Data'!Z248))</f>
        <v>361.66666666666669</v>
      </c>
      <c r="AA48" s="185">
        <f>IF(COUNT('2. Collected Data'!AA48,'2. Collected Data'!AA148,'2. Collected Data'!AA248)&lt;=1,"",AVERAGE('2. Collected Data'!AA48,'2. Collected Data'!AA148,'2. Collected Data'!AA248))</f>
        <v>0.98666666666666669</v>
      </c>
      <c r="AB48" s="185">
        <f>IF(COUNT('2. Collected Data'!AB48,'2. Collected Data'!AB148,'2. Collected Data'!AB248)&lt;=1,"",AVERAGE('2. Collected Data'!AB48,'2. Collected Data'!AB148,'2. Collected Data'!AB248))</f>
        <v>3.3333333333333335E-3</v>
      </c>
      <c r="AC48" s="185">
        <f>IF(COUNT('2. Collected Data'!AC48,'2. Collected Data'!AC148,'2. Collected Data'!AC248)&lt;=1,"",AVERAGE('2. Collected Data'!AC48,'2. Collected Data'!AC148,'2. Collected Data'!AC248))</f>
        <v>0.01</v>
      </c>
      <c r="AD48" s="47">
        <f>IF(COUNT('2. Collected Data'!AD48,'2. Collected Data'!AD148,'2. Collected Data'!AD248)&lt;=1,"",AVERAGE('2. Collected Data'!AD48,'2. Collected Data'!AD148,'2. Collected Data'!AD248))</f>
        <v>233.66666666666666</v>
      </c>
      <c r="AE48" s="47">
        <f>IF(COUNT('2. Collected Data'!AE48,'2. Collected Data'!AE148,'2. Collected Data'!AE248)&lt;=1,"",AVERAGE('2. Collected Data'!AE48,'2. Collected Data'!AE148,'2. Collected Data'!AE248))</f>
        <v>730032.66666666663</v>
      </c>
      <c r="AF48" s="47">
        <f>IF(COUNT('2. Collected Data'!AF48,'2. Collected Data'!AF148,'2. Collected Data'!AF248)&lt;=1,"",AVERAGE('2. Collected Data'!AF48,'2. Collected Data'!AF148,'2. Collected Data'!AF248))</f>
        <v>199.66666666666666</v>
      </c>
      <c r="AG48" s="85">
        <f>IF(COUNT('2. Collected Data'!AG48,'2. Collected Data'!AG148,'2. Collected Data'!AG248)&lt;=1,"",AVERAGE('2. Collected Data'!AG48,'2. Collected Data'!AG148,'2. Collected Data'!AG248))</f>
        <v>2912329.6666666665</v>
      </c>
      <c r="AH48" s="88"/>
      <c r="AI48" s="121">
        <f>IF(COUNT('2. Collected Data'!AI48,'2. Collected Data'!AI148,'2. Collected Data'!AI248)&lt;=1,"",AVERAGE('2. Collected Data'!AI48,'2. Collected Data'!AI148,'2. Collected Data'!AI248))</f>
        <v>707599.33333333337</v>
      </c>
      <c r="AJ48" s="47">
        <f>IF(COUNT('2. Collected Data'!AJ48,'2. Collected Data'!AJ148,'2. Collected Data'!AJ248)&lt;=1,"",AVERAGE('2. Collected Data'!AJ48,'2. Collected Data'!AJ148,'2. Collected Data'!AJ248))</f>
        <v>0</v>
      </c>
      <c r="AK48" s="47">
        <f>IF(COUNT('2. Collected Data'!AK48,'2. Collected Data'!AK148,'2. Collected Data'!AK248)&lt;=1,"",AVERAGE('2. Collected Data'!AK48,'2. Collected Data'!AK148,'2. Collected Data'!AK248))</f>
        <v>0</v>
      </c>
      <c r="AL48" s="47">
        <f>IF(COUNT('2. Collected Data'!AL48,'2. Collected Data'!AL148,'2. Collected Data'!AL248)&lt;=1,"",AVERAGE('2. Collected Data'!AL48,'2. Collected Data'!AL148,'2. Collected Data'!AL248))</f>
        <v>5951.333333333333</v>
      </c>
      <c r="AM48" s="47">
        <f>IF(COUNT('2. Collected Data'!AM48,'2. Collected Data'!AM148,'2. Collected Data'!AM248)&lt;=1,"",AVERAGE('2. Collected Data'!AM48,'2. Collected Data'!AM148,'2. Collected Data'!AM248))</f>
        <v>0</v>
      </c>
      <c r="AN48" s="122"/>
      <c r="AO48" s="47">
        <f>IF(COUNT('2. Collected Data'!AO48,'2. Collected Data'!AO148,'2. Collected Data'!AO248)&lt;=1,"",AVERAGE('2. Collected Data'!AO48,'2. Collected Data'!AO148,'2. Collected Data'!AO248))</f>
        <v>8458429</v>
      </c>
      <c r="AP48" s="47">
        <f>IF(COUNT('2. Collected Data'!AP48,'2. Collected Data'!AP148,'2. Collected Data'!AP248)&lt;=1,"",AVERAGE('2. Collected Data'!AP48,'2. Collected Data'!AP148,'2. Collected Data'!AP248))</f>
        <v>952812.33333333337</v>
      </c>
      <c r="AQ48" s="47">
        <f>IF(COUNT('2. Collected Data'!AQ48,'2. Collected Data'!AQ148,'2. Collected Data'!AQ248)&lt;=1,"",AVERAGE('2. Collected Data'!AQ48,'2. Collected Data'!AQ148,'2. Collected Data'!AQ248))</f>
        <v>0</v>
      </c>
      <c r="AR48" s="47">
        <f>IF(COUNT('2. Collected Data'!AR48,'2. Collected Data'!AR148,'2. Collected Data'!AR248)&lt;=1,"",AVERAGE('2. Collected Data'!AR48,'2. Collected Data'!AR148,'2. Collected Data'!AR248))</f>
        <v>0</v>
      </c>
      <c r="AS48" s="47">
        <f>IF(COUNT('2. Collected Data'!AS48,'2. Collected Data'!AS148,'2. Collected Data'!AS248)&lt;=1,"",AVERAGE('2. Collected Data'!AS48,'2. Collected Data'!AS148,'2. Collected Data'!AS248))</f>
        <v>274863</v>
      </c>
      <c r="AT48" s="47">
        <f>IF(COUNT('2. Collected Data'!AT48,'2. Collected Data'!AT148,'2. Collected Data'!AT248)&lt;=1,"",AVERAGE('2. Collected Data'!AT48,'2. Collected Data'!AT148,'2. Collected Data'!AT248))</f>
        <v>449941.33333333331</v>
      </c>
      <c r="AU48" s="85">
        <f>IF(COUNT('2. Collected Data'!AU48,'2. Collected Data'!AU148,'2. Collected Data'!AU248)&lt;=1,"",AVERAGE('2. Collected Data'!AU48,'2. Collected Data'!AU148,'2. Collected Data'!AU248))</f>
        <v>312034.66666666669</v>
      </c>
      <c r="AV48" s="88"/>
      <c r="AW48" s="185">
        <f>IF(COUNT('2. Collected Data'!AW48,'2. Collected Data'!AW148,'2. Collected Data'!AW248)&lt;=1,"",AVERAGE('2. Collected Data'!AW48,'2. Collected Data'!AW148,'2. Collected Data'!AW248))</f>
        <v>0.88666666666666671</v>
      </c>
      <c r="AX48" s="185">
        <f>IF(COUNT('2. Collected Data'!AX48,'2. Collected Data'!AX148,'2. Collected Data'!AX248)&lt;=1,"",AVERAGE('2. Collected Data'!AX48,'2. Collected Data'!AX148,'2. Collected Data'!AX248))</f>
        <v>0.11333333333333333</v>
      </c>
      <c r="AY48" s="50"/>
      <c r="AZ48" s="91"/>
      <c r="BA48" s="88"/>
      <c r="BB48" s="78">
        <f>IF(COUNT('2. Collected Data'!BB48,'2. Collected Data'!BB148,'2. Collected Data'!BB248)&lt;=1,"",AVERAGE('2. Collected Data'!BB48,'2. Collected Data'!BB148,'2. Collected Data'!BB248))</f>
        <v>60.449999999999996</v>
      </c>
      <c r="BC48" s="75">
        <f>IF(COUNT('2. Collected Data'!BC48,'2. Collected Data'!BC148,'2. Collected Data'!BC248)&lt;=1,"",AVERAGE('2. Collected Data'!BC48,'2. Collected Data'!BC148,'2. Collected Data'!BC248))</f>
        <v>18820463.666666668</v>
      </c>
      <c r="BD48" s="75">
        <f>IF(COUNT('2. Collected Data'!BD48,'2. Collected Data'!BD148,'2. Collected Data'!BD248)&lt;=1,"",AVERAGE('2. Collected Data'!BD48,'2. Collected Data'!BD148,'2. Collected Data'!BD248))</f>
        <v>19786960.333333332</v>
      </c>
      <c r="BE48" s="75">
        <f>IF(COUNT('2. Collected Data'!BE48,'2. Collected Data'!BE148,'2. Collected Data'!BE248)&lt;=1,"",AVERAGE('2. Collected Data'!BE48,'2. Collected Data'!BE148,'2. Collected Data'!BE248))</f>
        <v>47301317.666666664</v>
      </c>
      <c r="BF48" s="75">
        <f>IF(COUNT('2. Collected Data'!BF48,'2. Collected Data'!BF148,'2. Collected Data'!BF248)&lt;=1,"",AVERAGE('2. Collected Data'!BF48,'2. Collected Data'!BF148,'2. Collected Data'!BF248))</f>
        <v>92655568.666666672</v>
      </c>
      <c r="BG48" s="50"/>
      <c r="BH48" s="78">
        <f>IF(COUNT('2. Collected Data'!BH48,'2. Collected Data'!BH148,'2. Collected Data'!BH248)&lt;=1,"",AVERAGE('2. Collected Data'!BH48,'2. Collected Data'!BH148,'2. Collected Data'!BH248))</f>
        <v>48.356666666666662</v>
      </c>
      <c r="BI48" s="130"/>
      <c r="BJ48" s="50"/>
    </row>
    <row r="49" spans="1:62" s="177" customFormat="1" ht="11.25" customHeight="1" x14ac:dyDescent="0.15">
      <c r="A49" s="89" t="s">
        <v>357</v>
      </c>
      <c r="B49" s="172"/>
      <c r="C49" s="350"/>
      <c r="D49" s="350"/>
      <c r="E49" s="350"/>
      <c r="F49" s="350"/>
      <c r="G49" s="45" t="str">
        <f>IF(COUNT('2. Collected Data'!G49,'2. Collected Data'!G149,'2. Collected Data'!G249)&lt;=1,"",AVERAGE('2. Collected Data'!G49,'2. Collected Data'!G149,'2. Collected Data'!G249))</f>
        <v/>
      </c>
      <c r="H49" s="47" t="str">
        <f>IF(COUNT('2. Collected Data'!H49,'2. Collected Data'!H149,'2. Collected Data'!H249)&lt;=1,"",AVERAGE('2. Collected Data'!H49,'2. Collected Data'!H149,'2. Collected Data'!H249))</f>
        <v/>
      </c>
      <c r="I49" s="47" t="str">
        <f>IF(COUNT('2. Collected Data'!I49,'2. Collected Data'!I149,'2. Collected Data'!I249)&lt;=1,"",AVERAGE('2. Collected Data'!I49,'2. Collected Data'!I149,'2. Collected Data'!I249))</f>
        <v/>
      </c>
      <c r="J49" s="47" t="str">
        <f>IF(COUNT('2. Collected Data'!J49,'2. Collected Data'!J149,'2. Collected Data'!J249)&lt;=1,"",AVERAGE('2. Collected Data'!J49,'2. Collected Data'!J149,'2. Collected Data'!J249))</f>
        <v/>
      </c>
      <c r="K49" s="47" t="str">
        <f>IF(COUNT('2. Collected Data'!K49,'2. Collected Data'!K149,'2. Collected Data'!K249)&lt;=1,"",AVERAGE('2. Collected Data'!K49,'2. Collected Data'!K149,'2. Collected Data'!K249))</f>
        <v/>
      </c>
      <c r="L49" s="47" t="str">
        <f>IF(COUNT('2. Collected Data'!L49,'2. Collected Data'!L149,'2. Collected Data'!L249)&lt;=1,"",AVERAGE('2. Collected Data'!L49,'2. Collected Data'!L149,'2. Collected Data'!L249))</f>
        <v/>
      </c>
      <c r="M49" s="47" t="str">
        <f>IF(COUNT('2. Collected Data'!M49,'2. Collected Data'!M149,'2. Collected Data'!M249)&lt;=1,"",AVERAGE('2. Collected Data'!M49,'2. Collected Data'!M149,'2. Collected Data'!M249))</f>
        <v/>
      </c>
      <c r="N49" s="47" t="str">
        <f>IF(COUNT('2. Collected Data'!N49,'2. Collected Data'!N149,'2. Collected Data'!N249)&lt;=1,"",AVERAGE('2. Collected Data'!N49,'2. Collected Data'!N149,'2. Collected Data'!N249))</f>
        <v/>
      </c>
      <c r="O49" s="47" t="str">
        <f>IF(COUNT('2. Collected Data'!O49,'2. Collected Data'!O149,'2. Collected Data'!O249)&lt;=1,"",AVERAGE('2. Collected Data'!O49,'2. Collected Data'!O149,'2. Collected Data'!O249))</f>
        <v/>
      </c>
      <c r="P49" s="47" t="str">
        <f>IF(COUNT('2. Collected Data'!P49,'2. Collected Data'!P149,'2. Collected Data'!P249)&lt;=1,"",AVERAGE('2. Collected Data'!P49,'2. Collected Data'!P149,'2. Collected Data'!P249))</f>
        <v/>
      </c>
      <c r="Q49" s="47" t="str">
        <f>IF(COUNT('2. Collected Data'!Q49,'2. Collected Data'!Q149,'2. Collected Data'!Q249)&lt;=1,"",AVERAGE('2. Collected Data'!Q49,'2. Collected Data'!Q149,'2. Collected Data'!Q249))</f>
        <v/>
      </c>
      <c r="R49" s="47" t="str">
        <f>IF(COUNT('2. Collected Data'!R49,'2. Collected Data'!R149,'2. Collected Data'!R249)&lt;=1,"",AVERAGE('2. Collected Data'!R49,'2. Collected Data'!R149,'2. Collected Data'!R249))</f>
        <v/>
      </c>
      <c r="S49" s="47" t="str">
        <f>IF(COUNT('2. Collected Data'!S49,'2. Collected Data'!S149,'2. Collected Data'!S249)&lt;=1,"",AVERAGE('2. Collected Data'!S49,'2. Collected Data'!S149,'2. Collected Data'!S249))</f>
        <v/>
      </c>
      <c r="T49" s="47" t="str">
        <f>IF(COUNT('2. Collected Data'!T49,'2. Collected Data'!T149,'2. Collected Data'!T249)&lt;=1,"",AVERAGE('2. Collected Data'!T49,'2. Collected Data'!T149,'2. Collected Data'!T249))</f>
        <v/>
      </c>
      <c r="U49" s="47" t="str">
        <f>IF(COUNT('2. Collected Data'!U49,'2. Collected Data'!U149,'2. Collected Data'!U249)&lt;=1,"",AVERAGE('2. Collected Data'!U49,'2. Collected Data'!U149,'2. Collected Data'!U249))</f>
        <v/>
      </c>
      <c r="V49" s="47" t="str">
        <f>IF(COUNT('2. Collected Data'!V49,'2. Collected Data'!V149,'2. Collected Data'!V249)&lt;=1,"",AVERAGE('2. Collected Data'!V49,'2. Collected Data'!V149,'2. Collected Data'!V249))</f>
        <v/>
      </c>
      <c r="W49" s="47" t="str">
        <f>IF(COUNT('2. Collected Data'!W49,'2. Collected Data'!W149,'2. Collected Data'!W249)&lt;=1,"",AVERAGE('2. Collected Data'!W49,'2. Collected Data'!W149,'2. Collected Data'!W249))</f>
        <v/>
      </c>
      <c r="X49" s="47" t="str">
        <f>IF(COUNT('2. Collected Data'!X49,'2. Collected Data'!X149,'2. Collected Data'!X249)&lt;=1,"",AVERAGE('2. Collected Data'!X49,'2. Collected Data'!X149,'2. Collected Data'!X249))</f>
        <v/>
      </c>
      <c r="Y49" s="47" t="str">
        <f>IF(COUNT('2. Collected Data'!Y49,'2. Collected Data'!Y149,'2. Collected Data'!Y249)&lt;=1,"",AVERAGE('2. Collected Data'!Y49,'2. Collected Data'!Y149,'2. Collected Data'!Y249))</f>
        <v/>
      </c>
      <c r="Z49" s="47" t="str">
        <f>IF(COUNT('2. Collected Data'!Z49,'2. Collected Data'!Z149,'2. Collected Data'!Z249)&lt;=1,"",AVERAGE('2. Collected Data'!Z49,'2. Collected Data'!Z149,'2. Collected Data'!Z249))</f>
        <v/>
      </c>
      <c r="AA49" s="185" t="str">
        <f>IF(COUNT('2. Collected Data'!AA49,'2. Collected Data'!AA149,'2. Collected Data'!AA249)&lt;=1,"",AVERAGE('2. Collected Data'!AA49,'2. Collected Data'!AA149,'2. Collected Data'!AA249))</f>
        <v/>
      </c>
      <c r="AB49" s="185" t="str">
        <f>IF(COUNT('2. Collected Data'!AB49,'2. Collected Data'!AB149,'2. Collected Data'!AB249)&lt;=1,"",AVERAGE('2. Collected Data'!AB49,'2. Collected Data'!AB149,'2. Collected Data'!AB249))</f>
        <v/>
      </c>
      <c r="AC49" s="185" t="str">
        <f>IF(COUNT('2. Collected Data'!AC49,'2. Collected Data'!AC149,'2. Collected Data'!AC249)&lt;=1,"",AVERAGE('2. Collected Data'!AC49,'2. Collected Data'!AC149,'2. Collected Data'!AC249))</f>
        <v/>
      </c>
      <c r="AD49" s="47" t="str">
        <f>IF(COUNT('2. Collected Data'!AD49,'2. Collected Data'!AD149,'2. Collected Data'!AD249)&lt;=1,"",AVERAGE('2. Collected Data'!AD49,'2. Collected Data'!AD149,'2. Collected Data'!AD249))</f>
        <v/>
      </c>
      <c r="AE49" s="47" t="str">
        <f>IF(COUNT('2. Collected Data'!AE49,'2. Collected Data'!AE149,'2. Collected Data'!AE249)&lt;=1,"",AVERAGE('2. Collected Data'!AE49,'2. Collected Data'!AE149,'2. Collected Data'!AE249))</f>
        <v/>
      </c>
      <c r="AF49" s="47" t="str">
        <f>IF(COUNT('2. Collected Data'!AF49,'2. Collected Data'!AF149,'2. Collected Data'!AF249)&lt;=1,"",AVERAGE('2. Collected Data'!AF49,'2. Collected Data'!AF149,'2. Collected Data'!AF249))</f>
        <v/>
      </c>
      <c r="AG49" s="85" t="str">
        <f>IF(COUNT('2. Collected Data'!AG49,'2. Collected Data'!AG149,'2. Collected Data'!AG249)&lt;=1,"",AVERAGE('2. Collected Data'!AG49,'2. Collected Data'!AG149,'2. Collected Data'!AG249))</f>
        <v/>
      </c>
      <c r="AH49" s="88"/>
      <c r="AI49" s="121" t="str">
        <f>IF(COUNT('2. Collected Data'!AI49,'2. Collected Data'!AI149,'2. Collected Data'!AI249)&lt;=1,"",AVERAGE('2. Collected Data'!AI49,'2. Collected Data'!AI149,'2. Collected Data'!AI249))</f>
        <v/>
      </c>
      <c r="AJ49" s="47" t="str">
        <f>IF(COUNT('2. Collected Data'!AJ49,'2. Collected Data'!AJ149,'2. Collected Data'!AJ249)&lt;=1,"",AVERAGE('2. Collected Data'!AJ49,'2. Collected Data'!AJ149,'2. Collected Data'!AJ249))</f>
        <v/>
      </c>
      <c r="AK49" s="47" t="str">
        <f>IF(COUNT('2. Collected Data'!AK49,'2. Collected Data'!AK149,'2. Collected Data'!AK249)&lt;=1,"",AVERAGE('2. Collected Data'!AK49,'2. Collected Data'!AK149,'2. Collected Data'!AK249))</f>
        <v/>
      </c>
      <c r="AL49" s="47" t="str">
        <f>IF(COUNT('2. Collected Data'!AL49,'2. Collected Data'!AL149,'2. Collected Data'!AL249)&lt;=1,"",AVERAGE('2. Collected Data'!AL49,'2. Collected Data'!AL149,'2. Collected Data'!AL249))</f>
        <v/>
      </c>
      <c r="AM49" s="47" t="str">
        <f>IF(COUNT('2. Collected Data'!AM49,'2. Collected Data'!AM149,'2. Collected Data'!AM249)&lt;=1,"",AVERAGE('2. Collected Data'!AM49,'2. Collected Data'!AM149,'2. Collected Data'!AM249))</f>
        <v/>
      </c>
      <c r="AN49" s="122"/>
      <c r="AO49" s="47" t="str">
        <f>IF(COUNT('2. Collected Data'!AO49,'2. Collected Data'!AO149,'2. Collected Data'!AO249)&lt;=1,"",AVERAGE('2. Collected Data'!AO49,'2. Collected Data'!AO149,'2. Collected Data'!AO249))</f>
        <v/>
      </c>
      <c r="AP49" s="47" t="str">
        <f>IF(COUNT('2. Collected Data'!AP49,'2. Collected Data'!AP149,'2. Collected Data'!AP249)&lt;=1,"",AVERAGE('2. Collected Data'!AP49,'2. Collected Data'!AP149,'2. Collected Data'!AP249))</f>
        <v/>
      </c>
      <c r="AQ49" s="47" t="str">
        <f>IF(COUNT('2. Collected Data'!AQ49,'2. Collected Data'!AQ149,'2. Collected Data'!AQ249)&lt;=1,"",AVERAGE('2. Collected Data'!AQ49,'2. Collected Data'!AQ149,'2. Collected Data'!AQ249))</f>
        <v/>
      </c>
      <c r="AR49" s="47" t="str">
        <f>IF(COUNT('2. Collected Data'!AR49,'2. Collected Data'!AR149,'2. Collected Data'!AR249)&lt;=1,"",AVERAGE('2. Collected Data'!AR49,'2. Collected Data'!AR149,'2. Collected Data'!AR249))</f>
        <v/>
      </c>
      <c r="AS49" s="47" t="str">
        <f>IF(COUNT('2. Collected Data'!AS49,'2. Collected Data'!AS149,'2. Collected Data'!AS249)&lt;=1,"",AVERAGE('2. Collected Data'!AS49,'2. Collected Data'!AS149,'2. Collected Data'!AS249))</f>
        <v/>
      </c>
      <c r="AT49" s="47" t="str">
        <f>IF(COUNT('2. Collected Data'!AT49,'2. Collected Data'!AT149,'2. Collected Data'!AT249)&lt;=1,"",AVERAGE('2. Collected Data'!AT49,'2. Collected Data'!AT149,'2. Collected Data'!AT249))</f>
        <v/>
      </c>
      <c r="AU49" s="85" t="str">
        <f>IF(COUNT('2. Collected Data'!AU49,'2. Collected Data'!AU149,'2. Collected Data'!AU249)&lt;=1,"",AVERAGE('2. Collected Data'!AU49,'2. Collected Data'!AU149,'2. Collected Data'!AU249))</f>
        <v/>
      </c>
      <c r="AV49" s="88"/>
      <c r="AW49" s="185" t="str">
        <f>IF(COUNT('2. Collected Data'!AW49,'2. Collected Data'!AW149,'2. Collected Data'!AW249)&lt;=1,"",AVERAGE('2. Collected Data'!AW49,'2. Collected Data'!AW149,'2. Collected Data'!AW249))</f>
        <v/>
      </c>
      <c r="AX49" s="185" t="str">
        <f>IF(COUNT('2. Collected Data'!AX49,'2. Collected Data'!AX149,'2. Collected Data'!AX249)&lt;=1,"",AVERAGE('2. Collected Data'!AX49,'2. Collected Data'!AX149,'2. Collected Data'!AX249))</f>
        <v/>
      </c>
      <c r="AY49" s="50"/>
      <c r="AZ49" s="91"/>
      <c r="BA49" s="88"/>
      <c r="BB49" s="78" t="str">
        <f>IF(COUNT('2. Collected Data'!BB49,'2. Collected Data'!BB149,'2. Collected Data'!BB249)&lt;=1,"",AVERAGE('2. Collected Data'!BB49,'2. Collected Data'!BB149,'2. Collected Data'!BB249))</f>
        <v/>
      </c>
      <c r="BC49" s="75" t="str">
        <f>IF(COUNT('2. Collected Data'!BC49,'2. Collected Data'!BC149,'2. Collected Data'!BC249)&lt;=1,"",AVERAGE('2. Collected Data'!BC49,'2. Collected Data'!BC149,'2. Collected Data'!BC249))</f>
        <v/>
      </c>
      <c r="BD49" s="75" t="str">
        <f>IF(COUNT('2. Collected Data'!BD49,'2. Collected Data'!BD149,'2. Collected Data'!BD249)&lt;=1,"",AVERAGE('2. Collected Data'!BD49,'2. Collected Data'!BD149,'2. Collected Data'!BD249))</f>
        <v/>
      </c>
      <c r="BE49" s="75" t="str">
        <f>IF(COUNT('2. Collected Data'!BE49,'2. Collected Data'!BE149,'2. Collected Data'!BE249)&lt;=1,"",AVERAGE('2. Collected Data'!BE49,'2. Collected Data'!BE149,'2. Collected Data'!BE249))</f>
        <v/>
      </c>
      <c r="BF49" s="75" t="str">
        <f>IF(COUNT('2. Collected Data'!BF49,'2. Collected Data'!BF149,'2. Collected Data'!BF249)&lt;=1,"",AVERAGE('2. Collected Data'!BF49,'2. Collected Data'!BF149,'2. Collected Data'!BF249))</f>
        <v/>
      </c>
      <c r="BG49" s="50"/>
      <c r="BH49" s="78" t="str">
        <f>IF(COUNT('2. Collected Data'!BH49,'2. Collected Data'!BH149,'2. Collected Data'!BH249)&lt;=1,"",AVERAGE('2. Collected Data'!BH49,'2. Collected Data'!BH149,'2. Collected Data'!BH249))</f>
        <v/>
      </c>
      <c r="BI49" s="130"/>
      <c r="BJ49" s="50"/>
    </row>
    <row r="50" spans="1:62" s="51" customFormat="1" ht="11.25" customHeight="1" x14ac:dyDescent="0.15">
      <c r="A50" s="89" t="s">
        <v>144</v>
      </c>
      <c r="B50" s="172"/>
      <c r="C50" s="350"/>
      <c r="D50" s="350"/>
      <c r="E50" s="350"/>
      <c r="F50" s="350"/>
      <c r="G50" s="45">
        <f>IF(COUNT('2. Collected Data'!G50,'2. Collected Data'!G150,'2. Collected Data'!G250)&lt;=1,"",AVERAGE('2. Collected Data'!G50,'2. Collected Data'!G150,'2. Collected Data'!G250))</f>
        <v>19090</v>
      </c>
      <c r="H50" s="47">
        <f>IF(COUNT('2. Collected Data'!H50,'2. Collected Data'!H150,'2. Collected Data'!H250)&lt;=1,"",AVERAGE('2. Collected Data'!H50,'2. Collected Data'!H150,'2. Collected Data'!H250))</f>
        <v>8029</v>
      </c>
      <c r="I50" s="47">
        <f>IF(COUNT('2. Collected Data'!I50,'2. Collected Data'!I150,'2. Collected Data'!I250)&lt;=1,"",AVERAGE('2. Collected Data'!I50,'2. Collected Data'!I150,'2. Collected Data'!I250))</f>
        <v>482.33333333333331</v>
      </c>
      <c r="J50" s="47">
        <f>IF(COUNT('2. Collected Data'!J50,'2. Collected Data'!J150,'2. Collected Data'!J250)&lt;=1,"",AVERAGE('2. Collected Data'!J50,'2. Collected Data'!J150,'2. Collected Data'!J250))</f>
        <v>63.666666666666664</v>
      </c>
      <c r="K50" s="47">
        <f>IF(COUNT('2. Collected Data'!K50,'2. Collected Data'!K150,'2. Collected Data'!K250)&lt;=1,"",AVERAGE('2. Collected Data'!K50,'2. Collected Data'!K150,'2. Collected Data'!K250))</f>
        <v>29</v>
      </c>
      <c r="L50" s="47">
        <f>IF(COUNT('2. Collected Data'!L50,'2. Collected Data'!L150,'2. Collected Data'!L250)&lt;=1,"",AVERAGE('2. Collected Data'!L50,'2. Collected Data'!L150,'2. Collected Data'!L250))</f>
        <v>1.6666666666666667</v>
      </c>
      <c r="M50" s="47">
        <f>IF(COUNT('2. Collected Data'!M50,'2. Collected Data'!M150,'2. Collected Data'!M250)&lt;=1,"",AVERAGE('2. Collected Data'!M50,'2. Collected Data'!M150,'2. Collected Data'!M250))</f>
        <v>318.33333333333331</v>
      </c>
      <c r="N50" s="47">
        <f>IF(COUNT('2. Collected Data'!N50,'2. Collected Data'!N150,'2. Collected Data'!N250)&lt;=1,"",AVERAGE('2. Collected Data'!N50,'2. Collected Data'!N150,'2. Collected Data'!N250))</f>
        <v>46.333333333333336</v>
      </c>
      <c r="O50" s="47">
        <f>IF(COUNT('2. Collected Data'!O50,'2. Collected Data'!O150,'2. Collected Data'!O250)&lt;=1,"",AVERAGE('2. Collected Data'!O50,'2. Collected Data'!O150,'2. Collected Data'!O250))</f>
        <v>227.5</v>
      </c>
      <c r="P50" s="47">
        <f>IF(COUNT('2. Collected Data'!P50,'2. Collected Data'!P150,'2. Collected Data'!P250)&lt;=1,"",AVERAGE('2. Collected Data'!P50,'2. Collected Data'!P150,'2. Collected Data'!P250))</f>
        <v>0</v>
      </c>
      <c r="Q50" s="47">
        <f>IF(COUNT('2. Collected Data'!Q50,'2. Collected Data'!Q150,'2. Collected Data'!Q250)&lt;=1,"",AVERAGE('2. Collected Data'!Q50,'2. Collected Data'!Q150,'2. Collected Data'!Q250))</f>
        <v>0</v>
      </c>
      <c r="R50" s="47">
        <f>IF(COUNT('2. Collected Data'!R50,'2. Collected Data'!R150,'2. Collected Data'!R250)&lt;=1,"",AVERAGE('2. Collected Data'!R50,'2. Collected Data'!R150,'2. Collected Data'!R250))</f>
        <v>0</v>
      </c>
      <c r="S50" s="47">
        <f>IF(COUNT('2. Collected Data'!S50,'2. Collected Data'!S150,'2. Collected Data'!S250)&lt;=1,"",AVERAGE('2. Collected Data'!S50,'2. Collected Data'!S150,'2. Collected Data'!S250))</f>
        <v>0</v>
      </c>
      <c r="T50" s="47">
        <f>IF(COUNT('2. Collected Data'!T50,'2. Collected Data'!T150,'2. Collected Data'!T250)&lt;=1,"",AVERAGE('2. Collected Data'!T50,'2. Collected Data'!T150,'2. Collected Data'!T250))</f>
        <v>0</v>
      </c>
      <c r="U50" s="47">
        <f>IF(COUNT('2. Collected Data'!U50,'2. Collected Data'!U150,'2. Collected Data'!U250)&lt;=1,"",AVERAGE('2. Collected Data'!U50,'2. Collected Data'!U150,'2. Collected Data'!U250))</f>
        <v>0</v>
      </c>
      <c r="V50" s="47">
        <f>IF(COUNT('2. Collected Data'!V50,'2. Collected Data'!V150,'2. Collected Data'!V250)&lt;=1,"",AVERAGE('2. Collected Data'!V50,'2. Collected Data'!V150,'2. Collected Data'!V250))</f>
        <v>0</v>
      </c>
      <c r="W50" s="47">
        <f>IF(COUNT('2. Collected Data'!W50,'2. Collected Data'!W150,'2. Collected Data'!W250)&lt;=1,"",AVERAGE('2. Collected Data'!W50,'2. Collected Data'!W150,'2. Collected Data'!W250))</f>
        <v>0</v>
      </c>
      <c r="X50" s="47">
        <f>IF(COUNT('2. Collected Data'!X50,'2. Collected Data'!X150,'2. Collected Data'!X250)&lt;=1,"",AVERAGE('2. Collected Data'!X50,'2. Collected Data'!X150,'2. Collected Data'!X250))</f>
        <v>0</v>
      </c>
      <c r="Y50" s="47">
        <f>IF(COUNT('2. Collected Data'!Y50,'2. Collected Data'!Y150,'2. Collected Data'!Y250)&lt;=1,"",AVERAGE('2. Collected Data'!Y50,'2. Collected Data'!Y150,'2. Collected Data'!Y250))</f>
        <v>950</v>
      </c>
      <c r="Z50" s="47">
        <f>IF(COUNT('2. Collected Data'!Z50,'2. Collected Data'!Z150,'2. Collected Data'!Z250)&lt;=1,"",AVERAGE('2. Collected Data'!Z50,'2. Collected Data'!Z150,'2. Collected Data'!Z250))</f>
        <v>72</v>
      </c>
      <c r="AA50" s="185">
        <f>IF(COUNT('2. Collected Data'!AA50,'2. Collected Data'!AA150,'2. Collected Data'!AA250)&lt;=1,"",AVERAGE('2. Collected Data'!AA50,'2. Collected Data'!AA150,'2. Collected Data'!AA250))</f>
        <v>1</v>
      </c>
      <c r="AB50" s="185">
        <f>IF(COUNT('2. Collected Data'!AB50,'2. Collected Data'!AB150,'2. Collected Data'!AB250)&lt;=1,"",AVERAGE('2. Collected Data'!AB50,'2. Collected Data'!AB150,'2. Collected Data'!AB250))</f>
        <v>0</v>
      </c>
      <c r="AC50" s="185">
        <f>IF(COUNT('2. Collected Data'!AC50,'2. Collected Data'!AC150,'2. Collected Data'!AC250)&lt;=1,"",AVERAGE('2. Collected Data'!AC50,'2. Collected Data'!AC150,'2. Collected Data'!AC250))</f>
        <v>0</v>
      </c>
      <c r="AD50" s="47">
        <f>IF(COUNT('2. Collected Data'!AD50,'2. Collected Data'!AD150,'2. Collected Data'!AD250)&lt;=1,"",AVERAGE('2. Collected Data'!AD50,'2. Collected Data'!AD150,'2. Collected Data'!AD250))</f>
        <v>3</v>
      </c>
      <c r="AE50" s="47">
        <f>IF(COUNT('2. Collected Data'!AE50,'2. Collected Data'!AE150,'2. Collected Data'!AE250)&lt;=1,"",AVERAGE('2. Collected Data'!AE50,'2. Collected Data'!AE150,'2. Collected Data'!AE250))</f>
        <v>1000</v>
      </c>
      <c r="AF50" s="47">
        <f>IF(COUNT('2. Collected Data'!AF50,'2. Collected Data'!AF150,'2. Collected Data'!AF250)&lt;=1,"",AVERAGE('2. Collected Data'!AF50,'2. Collected Data'!AF150,'2. Collected Data'!AF250))</f>
        <v>102.33333333333333</v>
      </c>
      <c r="AG50" s="85">
        <f>IF(COUNT('2. Collected Data'!AG50,'2. Collected Data'!AG150,'2. Collected Data'!AG250)&lt;=1,"",AVERAGE('2. Collected Data'!AG50,'2. Collected Data'!AG150,'2. Collected Data'!AG250))</f>
        <v>2031900</v>
      </c>
      <c r="AH50" s="88"/>
      <c r="AI50" s="121">
        <f>IF(COUNT('2. Collected Data'!AI50,'2. Collected Data'!AI150,'2. Collected Data'!AI250)&lt;=1,"",AVERAGE('2. Collected Data'!AI50,'2. Collected Data'!AI150,'2. Collected Data'!AI250))</f>
        <v>730</v>
      </c>
      <c r="AJ50" s="47">
        <f>IF(COUNT('2. Collected Data'!AJ50,'2. Collected Data'!AJ150,'2. Collected Data'!AJ250)&lt;=1,"",AVERAGE('2. Collected Data'!AJ50,'2. Collected Data'!AJ150,'2. Collected Data'!AJ250))</f>
        <v>0</v>
      </c>
      <c r="AK50" s="47">
        <f>IF(COUNT('2. Collected Data'!AK50,'2. Collected Data'!AK150,'2. Collected Data'!AK250)&lt;=1,"",AVERAGE('2. Collected Data'!AK50,'2. Collected Data'!AK150,'2. Collected Data'!AK250))</f>
        <v>0</v>
      </c>
      <c r="AL50" s="47">
        <f>IF(COUNT('2. Collected Data'!AL50,'2. Collected Data'!AL150,'2. Collected Data'!AL250)&lt;=1,"",AVERAGE('2. Collected Data'!AL50,'2. Collected Data'!AL150,'2. Collected Data'!AL250))</f>
        <v>287890</v>
      </c>
      <c r="AM50" s="47" t="str">
        <f>IF(COUNT('2. Collected Data'!AM50,'2. Collected Data'!AM150,'2. Collected Data'!AM250)&lt;=1,"",AVERAGE('2. Collected Data'!AM50,'2. Collected Data'!AM150,'2. Collected Data'!AM250))</f>
        <v/>
      </c>
      <c r="AN50" s="122"/>
      <c r="AO50" s="47">
        <f>IF(COUNT('2. Collected Data'!AO50,'2. Collected Data'!AO150,'2. Collected Data'!AO250)&lt;=1,"",AVERAGE('2. Collected Data'!AO50,'2. Collected Data'!AO150,'2. Collected Data'!AO250))</f>
        <v>0</v>
      </c>
      <c r="AP50" s="47">
        <f>IF(COUNT('2. Collected Data'!AP50,'2. Collected Data'!AP150,'2. Collected Data'!AP250)&lt;=1,"",AVERAGE('2. Collected Data'!AP50,'2. Collected Data'!AP150,'2. Collected Data'!AP250))</f>
        <v>0</v>
      </c>
      <c r="AQ50" s="47">
        <f>IF(COUNT('2. Collected Data'!AQ50,'2. Collected Data'!AQ150,'2. Collected Data'!AQ250)&lt;=1,"",AVERAGE('2. Collected Data'!AQ50,'2. Collected Data'!AQ150,'2. Collected Data'!AQ250))</f>
        <v>4357625</v>
      </c>
      <c r="AR50" s="47">
        <f>IF(COUNT('2. Collected Data'!AR50,'2. Collected Data'!AR150,'2. Collected Data'!AR250)&lt;=1,"",AVERAGE('2. Collected Data'!AR50,'2. Collected Data'!AR150,'2. Collected Data'!AR250))</f>
        <v>0</v>
      </c>
      <c r="AS50" s="47">
        <f>IF(COUNT('2. Collected Data'!AS50,'2. Collected Data'!AS150,'2. Collected Data'!AS250)&lt;=1,"",AVERAGE('2. Collected Data'!AS50,'2. Collected Data'!AS150,'2. Collected Data'!AS250))</f>
        <v>0</v>
      </c>
      <c r="AT50" s="47">
        <f>IF(COUNT('2. Collected Data'!AT50,'2. Collected Data'!AT150,'2. Collected Data'!AT250)&lt;=1,"",AVERAGE('2. Collected Data'!AT50,'2. Collected Data'!AT150,'2. Collected Data'!AT250))</f>
        <v>0</v>
      </c>
      <c r="AU50" s="85">
        <f>IF(COUNT('2. Collected Data'!AU50,'2. Collected Data'!AU150,'2. Collected Data'!AU250)&lt;=1,"",AVERAGE('2. Collected Data'!AU50,'2. Collected Data'!AU150,'2. Collected Data'!AU250))</f>
        <v>0</v>
      </c>
      <c r="AV50" s="88"/>
      <c r="AW50" s="185">
        <f>IF(COUNT('2. Collected Data'!AW50,'2. Collected Data'!AW150,'2. Collected Data'!AW250)&lt;=1,"",AVERAGE('2. Collected Data'!AW50,'2. Collected Data'!AW150,'2. Collected Data'!AW250))</f>
        <v>0</v>
      </c>
      <c r="AX50" s="185">
        <f>IF(COUNT('2. Collected Data'!AX50,'2. Collected Data'!AX150,'2. Collected Data'!AX250)&lt;=1,"",AVERAGE('2. Collected Data'!AX50,'2. Collected Data'!AX150,'2. Collected Data'!AX250))</f>
        <v>1</v>
      </c>
      <c r="AY50" s="50"/>
      <c r="AZ50" s="91"/>
      <c r="BA50" s="88"/>
      <c r="BB50" s="78">
        <f>IF(COUNT('2. Collected Data'!BB50,'2. Collected Data'!BB150,'2. Collected Data'!BB250)&lt;=1,"",AVERAGE('2. Collected Data'!BB50,'2. Collected Data'!BB150,'2. Collected Data'!BB250))</f>
        <v>88.333333333333329</v>
      </c>
      <c r="BC50" s="75">
        <f>IF(COUNT('2. Collected Data'!BC50,'2. Collected Data'!BC150,'2. Collected Data'!BC250)&lt;=1,"",AVERAGE('2. Collected Data'!BC50,'2. Collected Data'!BC150,'2. Collected Data'!BC250))</f>
        <v>13094014.333333334</v>
      </c>
      <c r="BD50" s="75">
        <f>IF(COUNT('2. Collected Data'!BD50,'2. Collected Data'!BD150,'2. Collected Data'!BD250)&lt;=1,"",AVERAGE('2. Collected Data'!BD50,'2. Collected Data'!BD150,'2. Collected Data'!BD250))</f>
        <v>10759287.333333334</v>
      </c>
      <c r="BE50" s="75">
        <f>IF(COUNT('2. Collected Data'!BE50,'2. Collected Data'!BE150,'2. Collected Data'!BE250)&lt;=1,"",AVERAGE('2. Collected Data'!BE50,'2. Collected Data'!BE150,'2. Collected Data'!BE250))</f>
        <v>7653657</v>
      </c>
      <c r="BF50" s="75">
        <f>IF(COUNT('2. Collected Data'!BF50,'2. Collected Data'!BF150,'2. Collected Data'!BF250)&lt;=1,"",AVERAGE('2. Collected Data'!BF50,'2. Collected Data'!BF150,'2. Collected Data'!BF250))</f>
        <v>31728817.333333332</v>
      </c>
      <c r="BG50" s="50"/>
      <c r="BH50" s="78">
        <f>IF(COUNT('2. Collected Data'!BH50,'2. Collected Data'!BH150,'2. Collected Data'!BH250)&lt;=1,"",AVERAGE('2. Collected Data'!BH50,'2. Collected Data'!BH150,'2. Collected Data'!BH250))</f>
        <v>86.333333333333329</v>
      </c>
      <c r="BI50" s="130"/>
      <c r="BJ50" s="50"/>
    </row>
    <row r="51" spans="1:62" s="177" customFormat="1" ht="11.25" customHeight="1" x14ac:dyDescent="0.15">
      <c r="A51" s="89" t="s">
        <v>145</v>
      </c>
      <c r="B51" s="172"/>
      <c r="C51" s="350"/>
      <c r="D51" s="350"/>
      <c r="E51" s="350"/>
      <c r="F51" s="350"/>
      <c r="G51" s="45">
        <f>IF(COUNT('2. Collected Data'!G51,'2. Collected Data'!G151,'2. Collected Data'!G251)&lt;=1,"",AVERAGE('2. Collected Data'!G51,'2. Collected Data'!G151,'2. Collected Data'!G251))</f>
        <v>96000</v>
      </c>
      <c r="H51" s="47">
        <f>IF(COUNT('2. Collected Data'!H51,'2. Collected Data'!H151,'2. Collected Data'!H251)&lt;=1,"",AVERAGE('2. Collected Data'!H51,'2. Collected Data'!H151,'2. Collected Data'!H251))</f>
        <v>44000</v>
      </c>
      <c r="I51" s="47">
        <f>IF(COUNT('2. Collected Data'!I51,'2. Collected Data'!I151,'2. Collected Data'!I251)&lt;=1,"",AVERAGE('2. Collected Data'!I51,'2. Collected Data'!I151,'2. Collected Data'!I251))</f>
        <v>2296</v>
      </c>
      <c r="J51" s="47">
        <f>IF(COUNT('2. Collected Data'!J51,'2. Collected Data'!J151,'2. Collected Data'!J251)&lt;=1,"",AVERAGE('2. Collected Data'!J51,'2. Collected Data'!J151,'2. Collected Data'!J251))</f>
        <v>138.66666666666666</v>
      </c>
      <c r="K51" s="47">
        <f>IF(COUNT('2. Collected Data'!K51,'2. Collected Data'!K151,'2. Collected Data'!K251)&lt;=1,"",AVERAGE('2. Collected Data'!K51,'2. Collected Data'!K151,'2. Collected Data'!K251))</f>
        <v>36.666666666666664</v>
      </c>
      <c r="L51" s="47">
        <f>IF(COUNT('2. Collected Data'!L51,'2. Collected Data'!L151,'2. Collected Data'!L251)&lt;=1,"",AVERAGE('2. Collected Data'!L51,'2. Collected Data'!L151,'2. Collected Data'!L251))</f>
        <v>10.333333333333334</v>
      </c>
      <c r="M51" s="47">
        <f>IF(COUNT('2. Collected Data'!M51,'2. Collected Data'!M151,'2. Collected Data'!M251)&lt;=1,"",AVERAGE('2. Collected Data'!M51,'2. Collected Data'!M151,'2. Collected Data'!M251))</f>
        <v>1862.3333333333333</v>
      </c>
      <c r="N51" s="47">
        <f>IF(COUNT('2. Collected Data'!N51,'2. Collected Data'!N151,'2. Collected Data'!N251)&lt;=1,"",AVERAGE('2. Collected Data'!N51,'2. Collected Data'!N151,'2. Collected Data'!N251))</f>
        <v>0</v>
      </c>
      <c r="O51" s="47">
        <f>IF(COUNT('2. Collected Data'!O51,'2. Collected Data'!O151,'2. Collected Data'!O251)&lt;=1,"",AVERAGE('2. Collected Data'!O51,'2. Collected Data'!O151,'2. Collected Data'!O251))</f>
        <v>2296</v>
      </c>
      <c r="P51" s="47">
        <f>IF(COUNT('2. Collected Data'!P51,'2. Collected Data'!P151,'2. Collected Data'!P251)&lt;=1,"",AVERAGE('2. Collected Data'!P51,'2. Collected Data'!P151,'2. Collected Data'!P251))</f>
        <v>0</v>
      </c>
      <c r="Q51" s="47">
        <f>IF(COUNT('2. Collected Data'!Q51,'2. Collected Data'!Q151,'2. Collected Data'!Q251)&lt;=1,"",AVERAGE('2. Collected Data'!Q51,'2. Collected Data'!Q151,'2. Collected Data'!Q251))</f>
        <v>438.33333333333331</v>
      </c>
      <c r="R51" s="47">
        <f>IF(COUNT('2. Collected Data'!R51,'2. Collected Data'!R151,'2. Collected Data'!R251)&lt;=1,"",AVERAGE('2. Collected Data'!R51,'2. Collected Data'!R151,'2. Collected Data'!R251))</f>
        <v>33.333333333333336</v>
      </c>
      <c r="S51" s="47">
        <f>IF(COUNT('2. Collected Data'!S51,'2. Collected Data'!S151,'2. Collected Data'!S251)&lt;=1,"",AVERAGE('2. Collected Data'!S51,'2. Collected Data'!S151,'2. Collected Data'!S251))</f>
        <v>16.666666666666668</v>
      </c>
      <c r="T51" s="47">
        <f>IF(COUNT('2. Collected Data'!T51,'2. Collected Data'!T151,'2. Collected Data'!T251)&lt;=1,"",AVERAGE('2. Collected Data'!T51,'2. Collected Data'!T151,'2. Collected Data'!T251))</f>
        <v>0</v>
      </c>
      <c r="U51" s="47">
        <f>IF(COUNT('2. Collected Data'!U51,'2. Collected Data'!U151,'2. Collected Data'!U251)&lt;=1,"",AVERAGE('2. Collected Data'!U51,'2. Collected Data'!U151,'2. Collected Data'!U251))</f>
        <v>166.66666666666666</v>
      </c>
      <c r="V51" s="47">
        <f>IF(COUNT('2. Collected Data'!V51,'2. Collected Data'!V151,'2. Collected Data'!V251)&lt;=1,"",AVERAGE('2. Collected Data'!V51,'2. Collected Data'!V151,'2. Collected Data'!V251))</f>
        <v>0</v>
      </c>
      <c r="W51" s="47">
        <f>IF(COUNT('2. Collected Data'!W51,'2. Collected Data'!W151,'2. Collected Data'!W251)&lt;=1,"",AVERAGE('2. Collected Data'!W51,'2. Collected Data'!W151,'2. Collected Data'!W251))</f>
        <v>0</v>
      </c>
      <c r="X51" s="47">
        <f>IF(COUNT('2. Collected Data'!X51,'2. Collected Data'!X151,'2. Collected Data'!X251)&lt;=1,"",AVERAGE('2. Collected Data'!X51,'2. Collected Data'!X151,'2. Collected Data'!X251))</f>
        <v>0</v>
      </c>
      <c r="Y51" s="47">
        <f>IF(COUNT('2. Collected Data'!Y51,'2. Collected Data'!Y151,'2. Collected Data'!Y251)&lt;=1,"",AVERAGE('2. Collected Data'!Y51,'2. Collected Data'!Y151,'2. Collected Data'!Y251))</f>
        <v>4534.666666666667</v>
      </c>
      <c r="Z51" s="47">
        <f>IF(COUNT('2. Collected Data'!Z51,'2. Collected Data'!Z151,'2. Collected Data'!Z251)&lt;=1,"",AVERAGE('2. Collected Data'!Z51,'2. Collected Data'!Z151,'2. Collected Data'!Z251))</f>
        <v>716.66666666666663</v>
      </c>
      <c r="AA51" s="185">
        <f>IF(COUNT('2. Collected Data'!AA51,'2. Collected Data'!AA151,'2. Collected Data'!AA251)&lt;=1,"",AVERAGE('2. Collected Data'!AA51,'2. Collected Data'!AA151,'2. Collected Data'!AA251))</f>
        <v>0.8933333333333332</v>
      </c>
      <c r="AB51" s="185">
        <f>IF(COUNT('2. Collected Data'!AB51,'2. Collected Data'!AB151,'2. Collected Data'!AB251)&lt;=1,"",AVERAGE('2. Collected Data'!AB51,'2. Collected Data'!AB151,'2. Collected Data'!AB251))</f>
        <v>2.6666666666666668E-2</v>
      </c>
      <c r="AC51" s="185">
        <f>IF(COUNT('2. Collected Data'!AC51,'2. Collected Data'!AC151,'2. Collected Data'!AC251)&lt;=1,"",AVERAGE('2. Collected Data'!AC51,'2. Collected Data'!AC151,'2. Collected Data'!AC251))</f>
        <v>0.08</v>
      </c>
      <c r="AD51" s="47">
        <f>IF(COUNT('2. Collected Data'!AD51,'2. Collected Data'!AD151,'2. Collected Data'!AD251)&lt;=1,"",AVERAGE('2. Collected Data'!AD51,'2. Collected Data'!AD151,'2. Collected Data'!AD251))</f>
        <v>449</v>
      </c>
      <c r="AE51" s="47">
        <f>IF(COUNT('2. Collected Data'!AE51,'2. Collected Data'!AE151,'2. Collected Data'!AE251)&lt;=1,"",AVERAGE('2. Collected Data'!AE51,'2. Collected Data'!AE151,'2. Collected Data'!AE251))</f>
        <v>824666.66666666663</v>
      </c>
      <c r="AF51" s="47">
        <f>IF(COUNT('2. Collected Data'!AF51,'2. Collected Data'!AF151,'2. Collected Data'!AF251)&lt;=1,"",AVERAGE('2. Collected Data'!AF51,'2. Collected Data'!AF151,'2. Collected Data'!AF251))</f>
        <v>62</v>
      </c>
      <c r="AG51" s="85">
        <f>IF(COUNT('2. Collected Data'!AG51,'2. Collected Data'!AG151,'2. Collected Data'!AG251)&lt;=1,"",AVERAGE('2. Collected Data'!AG51,'2. Collected Data'!AG151,'2. Collected Data'!AG251))</f>
        <v>2374333.3333333335</v>
      </c>
      <c r="AH51" s="88"/>
      <c r="AI51" s="121">
        <f>IF(COUNT('2. Collected Data'!AI51,'2. Collected Data'!AI151,'2. Collected Data'!AI251)&lt;=1,"",AVERAGE('2. Collected Data'!AI51,'2. Collected Data'!AI151,'2. Collected Data'!AI251))</f>
        <v>792333.33333333337</v>
      </c>
      <c r="AJ51" s="47">
        <f>IF(COUNT('2. Collected Data'!AJ51,'2. Collected Data'!AJ151,'2. Collected Data'!AJ251)&lt;=1,"",AVERAGE('2. Collected Data'!AJ51,'2. Collected Data'!AJ151,'2. Collected Data'!AJ251))</f>
        <v>0</v>
      </c>
      <c r="AK51" s="47">
        <f>IF(COUNT('2. Collected Data'!AK51,'2. Collected Data'!AK151,'2. Collected Data'!AK251)&lt;=1,"",AVERAGE('2. Collected Data'!AK51,'2. Collected Data'!AK151,'2. Collected Data'!AK251))</f>
        <v>0</v>
      </c>
      <c r="AL51" s="47">
        <f>IF(COUNT('2. Collected Data'!AL51,'2. Collected Data'!AL151,'2. Collected Data'!AL251)&lt;=1,"",AVERAGE('2. Collected Data'!AL51,'2. Collected Data'!AL151,'2. Collected Data'!AL251))</f>
        <v>588333.33333333337</v>
      </c>
      <c r="AM51" s="47">
        <f>IF(COUNT('2. Collected Data'!AM51,'2. Collected Data'!AM151,'2. Collected Data'!AM251)&lt;=1,"",AVERAGE('2. Collected Data'!AM51,'2. Collected Data'!AM151,'2. Collected Data'!AM251))</f>
        <v>0</v>
      </c>
      <c r="AN51" s="122"/>
      <c r="AO51" s="47">
        <f>IF(COUNT('2. Collected Data'!AO51,'2. Collected Data'!AO151,'2. Collected Data'!AO251)&lt;=1,"",AVERAGE('2. Collected Data'!AO51,'2. Collected Data'!AO151,'2. Collected Data'!AO251))</f>
        <v>11266666.666666666</v>
      </c>
      <c r="AP51" s="47">
        <f>IF(COUNT('2. Collected Data'!AP51,'2. Collected Data'!AP151,'2. Collected Data'!AP251)&lt;=1,"",AVERAGE('2. Collected Data'!AP51,'2. Collected Data'!AP151,'2. Collected Data'!AP251))</f>
        <v>0</v>
      </c>
      <c r="AQ51" s="47">
        <f>IF(COUNT('2. Collected Data'!AQ51,'2. Collected Data'!AQ151,'2. Collected Data'!AQ251)&lt;=1,"",AVERAGE('2. Collected Data'!AQ51,'2. Collected Data'!AQ151,'2. Collected Data'!AQ251))</f>
        <v>0</v>
      </c>
      <c r="AR51" s="47">
        <f>IF(COUNT('2. Collected Data'!AR51,'2. Collected Data'!AR151,'2. Collected Data'!AR251)&lt;=1,"",AVERAGE('2. Collected Data'!AR51,'2. Collected Data'!AR151,'2. Collected Data'!AR251))</f>
        <v>0</v>
      </c>
      <c r="AS51" s="47">
        <f>IF(COUNT('2. Collected Data'!AS51,'2. Collected Data'!AS151,'2. Collected Data'!AS251)&lt;=1,"",AVERAGE('2. Collected Data'!AS51,'2. Collected Data'!AS151,'2. Collected Data'!AS251))</f>
        <v>0</v>
      </c>
      <c r="AT51" s="47">
        <f>IF(COUNT('2. Collected Data'!AT51,'2. Collected Data'!AT151,'2. Collected Data'!AT251)&lt;=1,"",AVERAGE('2. Collected Data'!AT51,'2. Collected Data'!AT151,'2. Collected Data'!AT251))</f>
        <v>0</v>
      </c>
      <c r="AU51" s="85">
        <f>IF(COUNT('2. Collected Data'!AU51,'2. Collected Data'!AU151,'2. Collected Data'!AU251)&lt;=1,"",AVERAGE('2. Collected Data'!AU51,'2. Collected Data'!AU151,'2. Collected Data'!AU251))</f>
        <v>0</v>
      </c>
      <c r="AV51" s="88"/>
      <c r="AW51" s="185">
        <f>IF(COUNT('2. Collected Data'!AW51,'2. Collected Data'!AW151,'2. Collected Data'!AW251)&lt;=1,"",AVERAGE('2. Collected Data'!AW51,'2. Collected Data'!AW151,'2. Collected Data'!AW251))</f>
        <v>1</v>
      </c>
      <c r="AX51" s="185">
        <f>IF(COUNT('2. Collected Data'!AX51,'2. Collected Data'!AX151,'2. Collected Data'!AX251)&lt;=1,"",AVERAGE('2. Collected Data'!AX51,'2. Collected Data'!AX151,'2. Collected Data'!AX251))</f>
        <v>0</v>
      </c>
      <c r="AY51" s="50"/>
      <c r="AZ51" s="91"/>
      <c r="BA51" s="88"/>
      <c r="BB51" s="78">
        <f>IF(COUNT('2. Collected Data'!BB51,'2. Collected Data'!BB151,'2. Collected Data'!BB251)&lt;=1,"",AVERAGE('2. Collected Data'!BB51,'2. Collected Data'!BB151,'2. Collected Data'!BB251))</f>
        <v>65.236666666666679</v>
      </c>
      <c r="BC51" s="75">
        <f>IF(COUNT('2. Collected Data'!BC51,'2. Collected Data'!BC151,'2. Collected Data'!BC251)&lt;=1,"",AVERAGE('2. Collected Data'!BC51,'2. Collected Data'!BC151,'2. Collected Data'!BC251))</f>
        <v>108333333.33333333</v>
      </c>
      <c r="BD51" s="75">
        <f>IF(COUNT('2. Collected Data'!BD51,'2. Collected Data'!BD151,'2. Collected Data'!BD251)&lt;=1,"",AVERAGE('2. Collected Data'!BD51,'2. Collected Data'!BD151,'2. Collected Data'!BD251))</f>
        <v>47966666.666666664</v>
      </c>
      <c r="BE51" s="75">
        <f>IF(COUNT('2. Collected Data'!BE51,'2. Collected Data'!BE151,'2. Collected Data'!BE251)&lt;=1,"",AVERAGE('2. Collected Data'!BE51,'2. Collected Data'!BE151,'2. Collected Data'!BE251))</f>
        <v>51066666.666666664</v>
      </c>
      <c r="BF51" s="75">
        <f>IF(COUNT('2. Collected Data'!BF51,'2. Collected Data'!BF151,'2. Collected Data'!BF251)&lt;=1,"",AVERAGE('2. Collected Data'!BF51,'2. Collected Data'!BF151,'2. Collected Data'!BF251))</f>
        <v>228000000</v>
      </c>
      <c r="BG51" s="50"/>
      <c r="BH51" s="78">
        <f>IF(COUNT('2. Collected Data'!BH51,'2. Collected Data'!BH151,'2. Collected Data'!BH251)&lt;=1,"",AVERAGE('2. Collected Data'!BH51,'2. Collected Data'!BH151,'2. Collected Data'!BH251))</f>
        <v>63.74</v>
      </c>
      <c r="BI51" s="130"/>
      <c r="BJ51" s="50"/>
    </row>
    <row r="52" spans="1:62" s="177" customFormat="1" ht="11.25" customHeight="1" x14ac:dyDescent="0.15">
      <c r="A52" s="89" t="s">
        <v>322</v>
      </c>
      <c r="B52" s="172"/>
      <c r="C52" s="350"/>
      <c r="D52" s="350"/>
      <c r="E52" s="350"/>
      <c r="F52" s="350"/>
      <c r="G52" s="45" t="str">
        <f>IF(COUNT('2. Collected Data'!G52,'2. Collected Data'!G152,'2. Collected Data'!G252)&lt;=1,"",AVERAGE('2. Collected Data'!G52,'2. Collected Data'!G152,'2. Collected Data'!G252))</f>
        <v/>
      </c>
      <c r="H52" s="47" t="str">
        <f>IF(COUNT('2. Collected Data'!H52,'2. Collected Data'!H152,'2. Collected Data'!H252)&lt;=1,"",AVERAGE('2. Collected Data'!H52,'2. Collected Data'!H152,'2. Collected Data'!H252))</f>
        <v/>
      </c>
      <c r="I52" s="47" t="str">
        <f>IF(COUNT('2. Collected Data'!I52,'2. Collected Data'!I152,'2. Collected Data'!I252)&lt;=1,"",AVERAGE('2. Collected Data'!I52,'2. Collected Data'!I152,'2. Collected Data'!I252))</f>
        <v/>
      </c>
      <c r="J52" s="47" t="str">
        <f>IF(COUNT('2. Collected Data'!J52,'2. Collected Data'!J152,'2. Collected Data'!J252)&lt;=1,"",AVERAGE('2. Collected Data'!J52,'2. Collected Data'!J152,'2. Collected Data'!J252))</f>
        <v/>
      </c>
      <c r="K52" s="47" t="str">
        <f>IF(COUNT('2. Collected Data'!K52,'2. Collected Data'!K152,'2. Collected Data'!K252)&lt;=1,"",AVERAGE('2. Collected Data'!K52,'2. Collected Data'!K152,'2. Collected Data'!K252))</f>
        <v/>
      </c>
      <c r="L52" s="47" t="str">
        <f>IF(COUNT('2. Collected Data'!L52,'2. Collected Data'!L152,'2. Collected Data'!L252)&lt;=1,"",AVERAGE('2. Collected Data'!L52,'2. Collected Data'!L152,'2. Collected Data'!L252))</f>
        <v/>
      </c>
      <c r="M52" s="47" t="str">
        <f>IF(COUNT('2. Collected Data'!M52,'2. Collected Data'!M152,'2. Collected Data'!M252)&lt;=1,"",AVERAGE('2. Collected Data'!M52,'2. Collected Data'!M152,'2. Collected Data'!M252))</f>
        <v/>
      </c>
      <c r="N52" s="47" t="str">
        <f>IF(COUNT('2. Collected Data'!N52,'2. Collected Data'!N152,'2. Collected Data'!N252)&lt;=1,"",AVERAGE('2. Collected Data'!N52,'2. Collected Data'!N152,'2. Collected Data'!N252))</f>
        <v/>
      </c>
      <c r="O52" s="47" t="str">
        <f>IF(COUNT('2. Collected Data'!O52,'2. Collected Data'!O152,'2. Collected Data'!O252)&lt;=1,"",AVERAGE('2. Collected Data'!O52,'2. Collected Data'!O152,'2. Collected Data'!O252))</f>
        <v/>
      </c>
      <c r="P52" s="47" t="str">
        <f>IF(COUNT('2. Collected Data'!P52,'2. Collected Data'!P152,'2. Collected Data'!P252)&lt;=1,"",AVERAGE('2. Collected Data'!P52,'2. Collected Data'!P152,'2. Collected Data'!P252))</f>
        <v/>
      </c>
      <c r="Q52" s="47" t="str">
        <f>IF(COUNT('2. Collected Data'!Q52,'2. Collected Data'!Q152,'2. Collected Data'!Q252)&lt;=1,"",AVERAGE('2. Collected Data'!Q52,'2. Collected Data'!Q152,'2. Collected Data'!Q252))</f>
        <v/>
      </c>
      <c r="R52" s="47" t="str">
        <f>IF(COUNT('2. Collected Data'!R52,'2. Collected Data'!R152,'2. Collected Data'!R252)&lt;=1,"",AVERAGE('2. Collected Data'!R52,'2. Collected Data'!R152,'2. Collected Data'!R252))</f>
        <v/>
      </c>
      <c r="S52" s="47" t="str">
        <f>IF(COUNT('2. Collected Data'!S52,'2. Collected Data'!S152,'2. Collected Data'!S252)&lt;=1,"",AVERAGE('2. Collected Data'!S52,'2. Collected Data'!S152,'2. Collected Data'!S252))</f>
        <v/>
      </c>
      <c r="T52" s="47" t="str">
        <f>IF(COUNT('2. Collected Data'!T52,'2. Collected Data'!T152,'2. Collected Data'!T252)&lt;=1,"",AVERAGE('2. Collected Data'!T52,'2. Collected Data'!T152,'2. Collected Data'!T252))</f>
        <v/>
      </c>
      <c r="U52" s="47" t="str">
        <f>IF(COUNT('2. Collected Data'!U52,'2. Collected Data'!U152,'2. Collected Data'!U252)&lt;=1,"",AVERAGE('2. Collected Data'!U52,'2. Collected Data'!U152,'2. Collected Data'!U252))</f>
        <v/>
      </c>
      <c r="V52" s="47" t="str">
        <f>IF(COUNT('2. Collected Data'!V52,'2. Collected Data'!V152,'2. Collected Data'!V252)&lt;=1,"",AVERAGE('2. Collected Data'!V52,'2. Collected Data'!V152,'2. Collected Data'!V252))</f>
        <v/>
      </c>
      <c r="W52" s="47" t="str">
        <f>IF(COUNT('2. Collected Data'!W52,'2. Collected Data'!W152,'2. Collected Data'!W252)&lt;=1,"",AVERAGE('2. Collected Data'!W52,'2. Collected Data'!W152,'2. Collected Data'!W252))</f>
        <v/>
      </c>
      <c r="X52" s="47" t="str">
        <f>IF(COUNT('2. Collected Data'!X52,'2. Collected Data'!X152,'2. Collected Data'!X252)&lt;=1,"",AVERAGE('2. Collected Data'!X52,'2. Collected Data'!X152,'2. Collected Data'!X252))</f>
        <v/>
      </c>
      <c r="Y52" s="47" t="str">
        <f>IF(COUNT('2. Collected Data'!Y52,'2. Collected Data'!Y152,'2. Collected Data'!Y252)&lt;=1,"",AVERAGE('2. Collected Data'!Y52,'2. Collected Data'!Y152,'2. Collected Data'!Y252))</f>
        <v/>
      </c>
      <c r="Z52" s="47" t="str">
        <f>IF(COUNT('2. Collected Data'!Z52,'2. Collected Data'!Z152,'2. Collected Data'!Z252)&lt;=1,"",AVERAGE('2. Collected Data'!Z52,'2. Collected Data'!Z152,'2. Collected Data'!Z252))</f>
        <v/>
      </c>
      <c r="AA52" s="185" t="str">
        <f>IF(COUNT('2. Collected Data'!AA52,'2. Collected Data'!AA152,'2. Collected Data'!AA252)&lt;=1,"",AVERAGE('2. Collected Data'!AA52,'2. Collected Data'!AA152,'2. Collected Data'!AA252))</f>
        <v/>
      </c>
      <c r="AB52" s="185" t="str">
        <f>IF(COUNT('2. Collected Data'!AB52,'2. Collected Data'!AB152,'2. Collected Data'!AB252)&lt;=1,"",AVERAGE('2. Collected Data'!AB52,'2. Collected Data'!AB152,'2. Collected Data'!AB252))</f>
        <v/>
      </c>
      <c r="AC52" s="185" t="str">
        <f>IF(COUNT('2. Collected Data'!AC52,'2. Collected Data'!AC152,'2. Collected Data'!AC252)&lt;=1,"",AVERAGE('2. Collected Data'!AC52,'2. Collected Data'!AC152,'2. Collected Data'!AC252))</f>
        <v/>
      </c>
      <c r="AD52" s="47" t="str">
        <f>IF(COUNT('2. Collected Data'!AD52,'2. Collected Data'!AD152,'2. Collected Data'!AD252)&lt;=1,"",AVERAGE('2. Collected Data'!AD52,'2. Collected Data'!AD152,'2. Collected Data'!AD252))</f>
        <v/>
      </c>
      <c r="AE52" s="47" t="str">
        <f>IF(COUNT('2. Collected Data'!AE52,'2. Collected Data'!AE152,'2. Collected Data'!AE252)&lt;=1,"",AVERAGE('2. Collected Data'!AE52,'2. Collected Data'!AE152,'2. Collected Data'!AE252))</f>
        <v/>
      </c>
      <c r="AF52" s="47" t="str">
        <f>IF(COUNT('2. Collected Data'!AF52,'2. Collected Data'!AF152,'2. Collected Data'!AF252)&lt;=1,"",AVERAGE('2. Collected Data'!AF52,'2. Collected Data'!AF152,'2. Collected Data'!AF252))</f>
        <v/>
      </c>
      <c r="AG52" s="85" t="str">
        <f>IF(COUNT('2. Collected Data'!AG52,'2. Collected Data'!AG152,'2. Collected Data'!AG252)&lt;=1,"",AVERAGE('2. Collected Data'!AG52,'2. Collected Data'!AG152,'2. Collected Data'!AG252))</f>
        <v/>
      </c>
      <c r="AH52" s="88"/>
      <c r="AI52" s="121" t="str">
        <f>IF(COUNT('2. Collected Data'!AI52,'2. Collected Data'!AI152,'2. Collected Data'!AI252)&lt;=1,"",AVERAGE('2. Collected Data'!AI52,'2. Collected Data'!AI152,'2. Collected Data'!AI252))</f>
        <v/>
      </c>
      <c r="AJ52" s="47" t="str">
        <f>IF(COUNT('2. Collected Data'!AJ52,'2. Collected Data'!AJ152,'2. Collected Data'!AJ252)&lt;=1,"",AVERAGE('2. Collected Data'!AJ52,'2. Collected Data'!AJ152,'2. Collected Data'!AJ252))</f>
        <v/>
      </c>
      <c r="AK52" s="47" t="str">
        <f>IF(COUNT('2. Collected Data'!AK52,'2. Collected Data'!AK152,'2. Collected Data'!AK252)&lt;=1,"",AVERAGE('2. Collected Data'!AK52,'2. Collected Data'!AK152,'2. Collected Data'!AK252))</f>
        <v/>
      </c>
      <c r="AL52" s="47" t="str">
        <f>IF(COUNT('2. Collected Data'!AL52,'2. Collected Data'!AL152,'2. Collected Data'!AL252)&lt;=1,"",AVERAGE('2. Collected Data'!AL52,'2. Collected Data'!AL152,'2. Collected Data'!AL252))</f>
        <v/>
      </c>
      <c r="AM52" s="47" t="str">
        <f>IF(COUNT('2. Collected Data'!AM52,'2. Collected Data'!AM152,'2. Collected Data'!AM252)&lt;=1,"",AVERAGE('2. Collected Data'!AM52,'2. Collected Data'!AM152,'2. Collected Data'!AM252))</f>
        <v/>
      </c>
      <c r="AN52" s="122"/>
      <c r="AO52" s="47" t="str">
        <f>IF(COUNT('2. Collected Data'!AO52,'2. Collected Data'!AO152,'2. Collected Data'!AO252)&lt;=1,"",AVERAGE('2. Collected Data'!AO52,'2. Collected Data'!AO152,'2. Collected Data'!AO252))</f>
        <v/>
      </c>
      <c r="AP52" s="47" t="str">
        <f>IF(COUNT('2. Collected Data'!AP52,'2. Collected Data'!AP152,'2. Collected Data'!AP252)&lt;=1,"",AVERAGE('2. Collected Data'!AP52,'2. Collected Data'!AP152,'2. Collected Data'!AP252))</f>
        <v/>
      </c>
      <c r="AQ52" s="47" t="str">
        <f>IF(COUNT('2. Collected Data'!AQ52,'2. Collected Data'!AQ152,'2. Collected Data'!AQ252)&lt;=1,"",AVERAGE('2. Collected Data'!AQ52,'2. Collected Data'!AQ152,'2. Collected Data'!AQ252))</f>
        <v/>
      </c>
      <c r="AR52" s="47" t="str">
        <f>IF(COUNT('2. Collected Data'!AR52,'2. Collected Data'!AR152,'2. Collected Data'!AR252)&lt;=1,"",AVERAGE('2. Collected Data'!AR52,'2. Collected Data'!AR152,'2. Collected Data'!AR252))</f>
        <v/>
      </c>
      <c r="AS52" s="47" t="str">
        <f>IF(COUNT('2. Collected Data'!AS52,'2. Collected Data'!AS152,'2. Collected Data'!AS252)&lt;=1,"",AVERAGE('2. Collected Data'!AS52,'2. Collected Data'!AS152,'2. Collected Data'!AS252))</f>
        <v/>
      </c>
      <c r="AT52" s="47" t="str">
        <f>IF(COUNT('2. Collected Data'!AT52,'2. Collected Data'!AT152,'2. Collected Data'!AT252)&lt;=1,"",AVERAGE('2. Collected Data'!AT52,'2. Collected Data'!AT152,'2. Collected Data'!AT252))</f>
        <v/>
      </c>
      <c r="AU52" s="85" t="str">
        <f>IF(COUNT('2. Collected Data'!AU52,'2. Collected Data'!AU152,'2. Collected Data'!AU252)&lt;=1,"",AVERAGE('2. Collected Data'!AU52,'2. Collected Data'!AU152,'2. Collected Data'!AU252))</f>
        <v/>
      </c>
      <c r="AV52" s="88"/>
      <c r="AW52" s="185" t="str">
        <f>IF(COUNT('2. Collected Data'!AW52,'2. Collected Data'!AW152,'2. Collected Data'!AW252)&lt;=1,"",AVERAGE('2. Collected Data'!AW52,'2. Collected Data'!AW152,'2. Collected Data'!AW252))</f>
        <v/>
      </c>
      <c r="AX52" s="185" t="str">
        <f>IF(COUNT('2. Collected Data'!AX52,'2. Collected Data'!AX152,'2. Collected Data'!AX252)&lt;=1,"",AVERAGE('2. Collected Data'!AX52,'2. Collected Data'!AX152,'2. Collected Data'!AX252))</f>
        <v/>
      </c>
      <c r="AY52" s="50"/>
      <c r="AZ52" s="91"/>
      <c r="BA52" s="88"/>
      <c r="BB52" s="78" t="str">
        <f>IF(COUNT('2. Collected Data'!BB52,'2. Collected Data'!BB152,'2. Collected Data'!BB252)&lt;=1,"",AVERAGE('2. Collected Data'!BB52,'2. Collected Data'!BB152,'2. Collected Data'!BB252))</f>
        <v/>
      </c>
      <c r="BC52" s="75" t="str">
        <f>IF(COUNT('2. Collected Data'!BC52,'2. Collected Data'!BC152,'2. Collected Data'!BC252)&lt;=1,"",AVERAGE('2. Collected Data'!BC52,'2. Collected Data'!BC152,'2. Collected Data'!BC252))</f>
        <v/>
      </c>
      <c r="BD52" s="75" t="str">
        <f>IF(COUNT('2. Collected Data'!BD52,'2. Collected Data'!BD152,'2. Collected Data'!BD252)&lt;=1,"",AVERAGE('2. Collected Data'!BD52,'2. Collected Data'!BD152,'2. Collected Data'!BD252))</f>
        <v/>
      </c>
      <c r="BE52" s="75" t="str">
        <f>IF(COUNT('2. Collected Data'!BE52,'2. Collected Data'!BE152,'2. Collected Data'!BE252)&lt;=1,"",AVERAGE('2. Collected Data'!BE52,'2. Collected Data'!BE152,'2. Collected Data'!BE252))</f>
        <v/>
      </c>
      <c r="BF52" s="75" t="str">
        <f>IF(COUNT('2. Collected Data'!BF52,'2. Collected Data'!BF152,'2. Collected Data'!BF252)&lt;=1,"",AVERAGE('2. Collected Data'!BF52,'2. Collected Data'!BF152,'2. Collected Data'!BF252))</f>
        <v/>
      </c>
      <c r="BG52" s="50"/>
      <c r="BH52" s="78" t="str">
        <f>IF(COUNT('2. Collected Data'!BH52,'2. Collected Data'!BH152,'2. Collected Data'!BH252)&lt;=1,"",AVERAGE('2. Collected Data'!BH52,'2. Collected Data'!BH152,'2. Collected Data'!BH252))</f>
        <v/>
      </c>
      <c r="BI52" s="130"/>
      <c r="BJ52" s="50"/>
    </row>
    <row r="53" spans="1:62" s="51" customFormat="1" ht="11.25" customHeight="1" x14ac:dyDescent="0.15">
      <c r="A53" s="89" t="s">
        <v>70</v>
      </c>
      <c r="B53" s="172"/>
      <c r="C53" s="350"/>
      <c r="D53" s="350"/>
      <c r="E53" s="350"/>
      <c r="F53" s="350"/>
      <c r="G53" s="45">
        <f>IF(COUNT('2. Collected Data'!G53,'2. Collected Data'!G153,'2. Collected Data'!G253)&lt;=1,"",AVERAGE('2. Collected Data'!G53,'2. Collected Data'!G153,'2. Collected Data'!G253))</f>
        <v>90570</v>
      </c>
      <c r="H53" s="47">
        <f>IF(COUNT('2. Collected Data'!H53,'2. Collected Data'!H153,'2. Collected Data'!H253)&lt;=1,"",AVERAGE('2. Collected Data'!H53,'2. Collected Data'!H153,'2. Collected Data'!H253))</f>
        <v>41422.666666666664</v>
      </c>
      <c r="I53" s="47">
        <f>IF(COUNT('2. Collected Data'!I53,'2. Collected Data'!I153,'2. Collected Data'!I253)&lt;=1,"",AVERAGE('2. Collected Data'!I53,'2. Collected Data'!I153,'2. Collected Data'!I253))</f>
        <v>557</v>
      </c>
      <c r="J53" s="47">
        <f>IF(COUNT('2. Collected Data'!J53,'2. Collected Data'!J153,'2. Collected Data'!J253)&lt;=1,"",AVERAGE('2. Collected Data'!J53,'2. Collected Data'!J153,'2. Collected Data'!J253))</f>
        <v>113.33333333333333</v>
      </c>
      <c r="K53" s="47">
        <f>IF(COUNT('2. Collected Data'!K53,'2. Collected Data'!K153,'2. Collected Data'!K253)&lt;=1,"",AVERAGE('2. Collected Data'!K53,'2. Collected Data'!K153,'2. Collected Data'!K253))</f>
        <v>0</v>
      </c>
      <c r="L53" s="47">
        <f>IF(COUNT('2. Collected Data'!L53,'2. Collected Data'!L153,'2. Collected Data'!L253)&lt;=1,"",AVERAGE('2. Collected Data'!L53,'2. Collected Data'!L153,'2. Collected Data'!L253))</f>
        <v>0</v>
      </c>
      <c r="M53" s="47">
        <f>IF(COUNT('2. Collected Data'!M53,'2. Collected Data'!M153,'2. Collected Data'!M253)&lt;=1,"",AVERAGE('2. Collected Data'!M53,'2. Collected Data'!M153,'2. Collected Data'!M253))</f>
        <v>0</v>
      </c>
      <c r="N53" s="47">
        <f>IF(COUNT('2. Collected Data'!N53,'2. Collected Data'!N153,'2. Collected Data'!N253)&lt;=1,"",AVERAGE('2. Collected Data'!N53,'2. Collected Data'!N153,'2. Collected Data'!N253))</f>
        <v>0</v>
      </c>
      <c r="O53" s="47">
        <f>IF(COUNT('2. Collected Data'!O53,'2. Collected Data'!O153,'2. Collected Data'!O253)&lt;=1,"",AVERAGE('2. Collected Data'!O53,'2. Collected Data'!O153,'2. Collected Data'!O253))</f>
        <v>83.333333333333329</v>
      </c>
      <c r="P53" s="47">
        <f>IF(COUNT('2. Collected Data'!P53,'2. Collected Data'!P153,'2. Collected Data'!P253)&lt;=1,"",AVERAGE('2. Collected Data'!P53,'2. Collected Data'!P153,'2. Collected Data'!P253))</f>
        <v>23</v>
      </c>
      <c r="Q53" s="47">
        <f>IF(COUNT('2. Collected Data'!Q53,'2. Collected Data'!Q153,'2. Collected Data'!Q253)&lt;=1,"",AVERAGE('2. Collected Data'!Q53,'2. Collected Data'!Q153,'2. Collected Data'!Q253))</f>
        <v>20</v>
      </c>
      <c r="R53" s="47">
        <f>IF(COUNT('2. Collected Data'!R53,'2. Collected Data'!R153,'2. Collected Data'!R253)&lt;=1,"",AVERAGE('2. Collected Data'!R53,'2. Collected Data'!R153,'2. Collected Data'!R253))</f>
        <v>33.666666666666664</v>
      </c>
      <c r="S53" s="47">
        <f>IF(COUNT('2. Collected Data'!S53,'2. Collected Data'!S153,'2. Collected Data'!S253)&lt;=1,"",AVERAGE('2. Collected Data'!S53,'2. Collected Data'!S153,'2. Collected Data'!S253))</f>
        <v>0</v>
      </c>
      <c r="T53" s="47">
        <f>IF(COUNT('2. Collected Data'!T53,'2. Collected Data'!T153,'2. Collected Data'!T253)&lt;=1,"",AVERAGE('2. Collected Data'!T53,'2. Collected Data'!T153,'2. Collected Data'!T253))</f>
        <v>0</v>
      </c>
      <c r="U53" s="47">
        <f>IF(COUNT('2. Collected Data'!U53,'2. Collected Data'!U153,'2. Collected Data'!U253)&lt;=1,"",AVERAGE('2. Collected Data'!U53,'2. Collected Data'!U153,'2. Collected Data'!U253))</f>
        <v>0</v>
      </c>
      <c r="V53" s="47">
        <f>IF(COUNT('2. Collected Data'!V53,'2. Collected Data'!V153,'2. Collected Data'!V253)&lt;=1,"",AVERAGE('2. Collected Data'!V53,'2. Collected Data'!V153,'2. Collected Data'!V253))</f>
        <v>0</v>
      </c>
      <c r="W53" s="47">
        <f>IF(COUNT('2. Collected Data'!W53,'2. Collected Data'!W153,'2. Collected Data'!W253)&lt;=1,"",AVERAGE('2. Collected Data'!W53,'2. Collected Data'!W153,'2. Collected Data'!W253))</f>
        <v>0</v>
      </c>
      <c r="X53" s="47">
        <f>IF(COUNT('2. Collected Data'!X53,'2. Collected Data'!X153,'2. Collected Data'!X253)&lt;=1,"",AVERAGE('2. Collected Data'!X53,'2. Collected Data'!X153,'2. Collected Data'!X253))</f>
        <v>0</v>
      </c>
      <c r="Y53" s="47">
        <f>IF(COUNT('2. Collected Data'!Y53,'2. Collected Data'!Y153,'2. Collected Data'!Y253)&lt;=1,"",AVERAGE('2. Collected Data'!Y53,'2. Collected Data'!Y153,'2. Collected Data'!Y253))</f>
        <v>3197</v>
      </c>
      <c r="Z53" s="47">
        <f>IF(COUNT('2. Collected Data'!Z53,'2. Collected Data'!Z153,'2. Collected Data'!Z253)&lt;=1,"",AVERAGE('2. Collected Data'!Z53,'2. Collected Data'!Z153,'2. Collected Data'!Z253))</f>
        <v>0</v>
      </c>
      <c r="AA53" s="185">
        <f>IF(COUNT('2. Collected Data'!AA53,'2. Collected Data'!AA153,'2. Collected Data'!AA253)&lt;=1,"",AVERAGE('2. Collected Data'!AA53,'2. Collected Data'!AA153,'2. Collected Data'!AA253))</f>
        <v>0.94999999999999984</v>
      </c>
      <c r="AB53" s="185">
        <f>IF(COUNT('2. Collected Data'!AB53,'2. Collected Data'!AB153,'2. Collected Data'!AB253)&lt;=1,"",AVERAGE('2. Collected Data'!AB53,'2. Collected Data'!AB153,'2. Collected Data'!AB253))</f>
        <v>0.02</v>
      </c>
      <c r="AC53" s="185">
        <f>IF(COUNT('2. Collected Data'!AC53,'2. Collected Data'!AC153,'2. Collected Data'!AC253)&lt;=1,"",AVERAGE('2. Collected Data'!AC53,'2. Collected Data'!AC153,'2. Collected Data'!AC253))</f>
        <v>0.03</v>
      </c>
      <c r="AD53" s="47">
        <f>IF(COUNT('2. Collected Data'!AD53,'2. Collected Data'!AD153,'2. Collected Data'!AD253)&lt;=1,"",AVERAGE('2. Collected Data'!AD53,'2. Collected Data'!AD153,'2. Collected Data'!AD253))</f>
        <v>72</v>
      </c>
      <c r="AE53" s="47">
        <f>IF(COUNT('2. Collected Data'!AE53,'2. Collected Data'!AE153,'2. Collected Data'!AE253)&lt;=1,"",AVERAGE('2. Collected Data'!AE53,'2. Collected Data'!AE153,'2. Collected Data'!AE253))</f>
        <v>57000</v>
      </c>
      <c r="AF53" s="47">
        <f>IF(COUNT('2. Collected Data'!AF53,'2. Collected Data'!AF153,'2. Collected Data'!AF253)&lt;=1,"",AVERAGE('2. Collected Data'!AF53,'2. Collected Data'!AF153,'2. Collected Data'!AF253))</f>
        <v>150</v>
      </c>
      <c r="AG53" s="85">
        <f>IF(COUNT('2. Collected Data'!AG53,'2. Collected Data'!AG153,'2. Collected Data'!AG253)&lt;=1,"",AVERAGE('2. Collected Data'!AG53,'2. Collected Data'!AG153,'2. Collected Data'!AG253))</f>
        <v>528000</v>
      </c>
      <c r="AH53" s="88"/>
      <c r="AI53" s="121">
        <f>IF(COUNT('2. Collected Data'!AI53,'2. Collected Data'!AI153,'2. Collected Data'!AI253)&lt;=1,"",AVERAGE('2. Collected Data'!AI53,'2. Collected Data'!AI153,'2. Collected Data'!AI253))</f>
        <v>13110.666666666666</v>
      </c>
      <c r="AJ53" s="47">
        <f>IF(COUNT('2. Collected Data'!AJ53,'2. Collected Data'!AJ153,'2. Collected Data'!AJ253)&lt;=1,"",AVERAGE('2. Collected Data'!AJ53,'2. Collected Data'!AJ153,'2. Collected Data'!AJ253))</f>
        <v>0</v>
      </c>
      <c r="AK53" s="47">
        <f>IF(COUNT('2. Collected Data'!AK53,'2. Collected Data'!AK153,'2. Collected Data'!AK253)&lt;=1,"",AVERAGE('2. Collected Data'!AK53,'2. Collected Data'!AK153,'2. Collected Data'!AK253))</f>
        <v>0</v>
      </c>
      <c r="AL53" s="47">
        <f>IF(COUNT('2. Collected Data'!AL53,'2. Collected Data'!AL153,'2. Collected Data'!AL253)&lt;=1,"",AVERAGE('2. Collected Data'!AL53,'2. Collected Data'!AL153,'2. Collected Data'!AL253))</f>
        <v>4304.333333333333</v>
      </c>
      <c r="AM53" s="47">
        <f>IF(COUNT('2. Collected Data'!AM53,'2. Collected Data'!AM153,'2. Collected Data'!AM253)&lt;=1,"",AVERAGE('2. Collected Data'!AM53,'2. Collected Data'!AM153,'2. Collected Data'!AM253))</f>
        <v>0</v>
      </c>
      <c r="AN53" s="122"/>
      <c r="AO53" s="47">
        <f>IF(COUNT('2. Collected Data'!AO53,'2. Collected Data'!AO153,'2. Collected Data'!AO253)&lt;=1,"",AVERAGE('2. Collected Data'!AO53,'2. Collected Data'!AO153,'2. Collected Data'!AO253))</f>
        <v>1221597.3333333333</v>
      </c>
      <c r="AP53" s="47">
        <f>IF(COUNT('2. Collected Data'!AP53,'2. Collected Data'!AP153,'2. Collected Data'!AP253)&lt;=1,"",AVERAGE('2. Collected Data'!AP53,'2. Collected Data'!AP153,'2. Collected Data'!AP253))</f>
        <v>43174.666666666664</v>
      </c>
      <c r="AQ53" s="47">
        <f>IF(COUNT('2. Collected Data'!AQ53,'2. Collected Data'!AQ153,'2. Collected Data'!AQ253)&lt;=1,"",AVERAGE('2. Collected Data'!AQ53,'2. Collected Data'!AQ153,'2. Collected Data'!AQ253))</f>
        <v>0</v>
      </c>
      <c r="AR53" s="47">
        <f>IF(COUNT('2. Collected Data'!AR53,'2. Collected Data'!AR153,'2. Collected Data'!AR253)&lt;=1,"",AVERAGE('2. Collected Data'!AR53,'2. Collected Data'!AR153,'2. Collected Data'!AR253))</f>
        <v>0</v>
      </c>
      <c r="AS53" s="47">
        <f>IF(COUNT('2. Collected Data'!AS53,'2. Collected Data'!AS153,'2. Collected Data'!AS253)&lt;=1,"",AVERAGE('2. Collected Data'!AS53,'2. Collected Data'!AS153,'2. Collected Data'!AS253))</f>
        <v>0</v>
      </c>
      <c r="AT53" s="47">
        <f>IF(COUNT('2. Collected Data'!AT53,'2. Collected Data'!AT153,'2. Collected Data'!AT253)&lt;=1,"",AVERAGE('2. Collected Data'!AT53,'2. Collected Data'!AT153,'2. Collected Data'!AT253))</f>
        <v>0</v>
      </c>
      <c r="AU53" s="85">
        <f>IF(COUNT('2. Collected Data'!AU53,'2. Collected Data'!AU153,'2. Collected Data'!AU253)&lt;=1,"",AVERAGE('2. Collected Data'!AU53,'2. Collected Data'!AU153,'2. Collected Data'!AU253))</f>
        <v>0</v>
      </c>
      <c r="AV53" s="88"/>
      <c r="AW53" s="185">
        <f>IF(COUNT('2. Collected Data'!AW53,'2. Collected Data'!AW153,'2. Collected Data'!AW253)&lt;=1,"",AVERAGE('2. Collected Data'!AW53,'2. Collected Data'!AW153,'2. Collected Data'!AW253))</f>
        <v>0.96</v>
      </c>
      <c r="AX53" s="185">
        <f>IF(COUNT('2. Collected Data'!AX53,'2. Collected Data'!AX153,'2. Collected Data'!AX253)&lt;=1,"",AVERAGE('2. Collected Data'!AX53,'2. Collected Data'!AX153,'2. Collected Data'!AX253))</f>
        <v>0.04</v>
      </c>
      <c r="AY53" s="50"/>
      <c r="AZ53" s="91"/>
      <c r="BA53" s="88"/>
      <c r="BB53" s="78">
        <f>IF(COUNT('2. Collected Data'!BB53,'2. Collected Data'!BB153,'2. Collected Data'!BB253)&lt;=1,"",AVERAGE('2. Collected Data'!BB53,'2. Collected Data'!BB153,'2. Collected Data'!BB253))</f>
        <v>100.13333333333333</v>
      </c>
      <c r="BC53" s="75">
        <f>IF(COUNT('2. Collected Data'!BC53,'2. Collected Data'!BC153,'2. Collected Data'!BC253)&lt;=1,"",AVERAGE('2. Collected Data'!BC53,'2. Collected Data'!BC153,'2. Collected Data'!BC253))</f>
        <v>1124843.3333333333</v>
      </c>
      <c r="BD53" s="75">
        <f>IF(COUNT('2. Collected Data'!BD53,'2. Collected Data'!BD153,'2. Collected Data'!BD253)&lt;=1,"",AVERAGE('2. Collected Data'!BD53,'2. Collected Data'!BD153,'2. Collected Data'!BD253))</f>
        <v>371145</v>
      </c>
      <c r="BE53" s="75">
        <f>IF(COUNT('2. Collected Data'!BE53,'2. Collected Data'!BE153,'2. Collected Data'!BE253)&lt;=1,"",AVERAGE('2. Collected Data'!BE53,'2. Collected Data'!BE153,'2. Collected Data'!BE253))</f>
        <v>1449134.3333333333</v>
      </c>
      <c r="BF53" s="75">
        <f>IF(COUNT('2. Collected Data'!BF53,'2. Collected Data'!BF153,'2. Collected Data'!BF253)&lt;=1,"",AVERAGE('2. Collected Data'!BF53,'2. Collected Data'!BF153,'2. Collected Data'!BF253))</f>
        <v>2947002.6666666665</v>
      </c>
      <c r="BG53" s="50"/>
      <c r="BH53" s="78">
        <f>IF(COUNT('2. Collected Data'!BH53,'2. Collected Data'!BH153,'2. Collected Data'!BH253)&lt;=1,"",AVERAGE('2. Collected Data'!BH53,'2. Collected Data'!BH153,'2. Collected Data'!BH253))</f>
        <v>101.46666666666665</v>
      </c>
      <c r="BI53" s="130"/>
      <c r="BJ53" s="50"/>
    </row>
    <row r="54" spans="1:62" s="177" customFormat="1" ht="11.25" customHeight="1" x14ac:dyDescent="0.15">
      <c r="A54" s="89" t="s">
        <v>146</v>
      </c>
      <c r="B54" s="172"/>
      <c r="C54" s="350"/>
      <c r="D54" s="350"/>
      <c r="E54" s="350"/>
      <c r="F54" s="350"/>
      <c r="G54" s="45">
        <f>IF(COUNT('2. Collected Data'!G54,'2. Collected Data'!G154,'2. Collected Data'!G254)&lt;=1,"",AVERAGE('2. Collected Data'!G54,'2. Collected Data'!G154,'2. Collected Data'!G254))</f>
        <v>18389.333333333332</v>
      </c>
      <c r="H54" s="47">
        <f>IF(COUNT('2. Collected Data'!H54,'2. Collected Data'!H154,'2. Collected Data'!H254)&lt;=1,"",AVERAGE('2. Collected Data'!H54,'2. Collected Data'!H154,'2. Collected Data'!H254))</f>
        <v>5205.333333333333</v>
      </c>
      <c r="I54" s="47">
        <f>IF(COUNT('2. Collected Data'!I54,'2. Collected Data'!I154,'2. Collected Data'!I254)&lt;=1,"",AVERAGE('2. Collected Data'!I54,'2. Collected Data'!I154,'2. Collected Data'!I254))</f>
        <v>481.33333333333331</v>
      </c>
      <c r="J54" s="47">
        <f>IF(COUNT('2. Collected Data'!J54,'2. Collected Data'!J154,'2. Collected Data'!J254)&lt;=1,"",AVERAGE('2. Collected Data'!J54,'2. Collected Data'!J154,'2. Collected Data'!J254))</f>
        <v>25.666666666666668</v>
      </c>
      <c r="K54" s="47">
        <f>IF(COUNT('2. Collected Data'!K54,'2. Collected Data'!K154,'2. Collected Data'!K254)&lt;=1,"",AVERAGE('2. Collected Data'!K54,'2. Collected Data'!K154,'2. Collected Data'!K254))</f>
        <v>60</v>
      </c>
      <c r="L54" s="47">
        <f>IF(COUNT('2. Collected Data'!L54,'2. Collected Data'!L154,'2. Collected Data'!L254)&lt;=1,"",AVERAGE('2. Collected Data'!L54,'2. Collected Data'!L154,'2. Collected Data'!L254))</f>
        <v>1.3333333333333333</v>
      </c>
      <c r="M54" s="47">
        <f>IF(COUNT('2. Collected Data'!M54,'2. Collected Data'!M154,'2. Collected Data'!M254)&lt;=1,"",AVERAGE('2. Collected Data'!M54,'2. Collected Data'!M154,'2. Collected Data'!M254))</f>
        <v>518.33333333333337</v>
      </c>
      <c r="N54" s="47">
        <f>IF(COUNT('2. Collected Data'!N54,'2. Collected Data'!N154,'2. Collected Data'!N254)&lt;=1,"",AVERAGE('2. Collected Data'!N54,'2. Collected Data'!N154,'2. Collected Data'!N254))</f>
        <v>242.66666666666666</v>
      </c>
      <c r="O54" s="47">
        <f>IF(COUNT('2. Collected Data'!O54,'2. Collected Data'!O154,'2. Collected Data'!O254)&lt;=1,"",AVERAGE('2. Collected Data'!O54,'2. Collected Data'!O154,'2. Collected Data'!O254))</f>
        <v>483</v>
      </c>
      <c r="P54" s="47">
        <f>IF(COUNT('2. Collected Data'!P54,'2. Collected Data'!P154,'2. Collected Data'!P254)&lt;=1,"",AVERAGE('2. Collected Data'!P54,'2. Collected Data'!P154,'2. Collected Data'!P254))</f>
        <v>0</v>
      </c>
      <c r="Q54" s="47">
        <f>IF(COUNT('2. Collected Data'!Q54,'2. Collected Data'!Q154,'2. Collected Data'!Q254)&lt;=1,"",AVERAGE('2. Collected Data'!Q54,'2. Collected Data'!Q154,'2. Collected Data'!Q254))</f>
        <v>0</v>
      </c>
      <c r="R54" s="47">
        <f>IF(COUNT('2. Collected Data'!R54,'2. Collected Data'!R154,'2. Collected Data'!R254)&lt;=1,"",AVERAGE('2. Collected Data'!R54,'2. Collected Data'!R154,'2. Collected Data'!R254))</f>
        <v>0</v>
      </c>
      <c r="S54" s="47">
        <f>IF(COUNT('2. Collected Data'!S54,'2. Collected Data'!S154,'2. Collected Data'!S254)&lt;=1,"",AVERAGE('2. Collected Data'!S54,'2. Collected Data'!S154,'2. Collected Data'!S254))</f>
        <v>0</v>
      </c>
      <c r="T54" s="47">
        <f>IF(COUNT('2. Collected Data'!T54,'2. Collected Data'!T154,'2. Collected Data'!T254)&lt;=1,"",AVERAGE('2. Collected Data'!T54,'2. Collected Data'!T154,'2. Collected Data'!T254))</f>
        <v>0</v>
      </c>
      <c r="U54" s="47">
        <f>IF(COUNT('2. Collected Data'!U54,'2. Collected Data'!U154,'2. Collected Data'!U254)&lt;=1,"",AVERAGE('2. Collected Data'!U54,'2. Collected Data'!U154,'2. Collected Data'!U254))</f>
        <v>0</v>
      </c>
      <c r="V54" s="47">
        <f>IF(COUNT('2. Collected Data'!V54,'2. Collected Data'!V154,'2. Collected Data'!V254)&lt;=1,"",AVERAGE('2. Collected Data'!V54,'2. Collected Data'!V154,'2. Collected Data'!V254))</f>
        <v>0</v>
      </c>
      <c r="W54" s="47">
        <f>IF(COUNT('2. Collected Data'!W54,'2. Collected Data'!W154,'2. Collected Data'!W254)&lt;=1,"",AVERAGE('2. Collected Data'!W54,'2. Collected Data'!W154,'2. Collected Data'!W254))</f>
        <v>0</v>
      </c>
      <c r="X54" s="47">
        <f>IF(COUNT('2. Collected Data'!X54,'2. Collected Data'!X154,'2. Collected Data'!X254)&lt;=1,"",AVERAGE('2. Collected Data'!X54,'2. Collected Data'!X154,'2. Collected Data'!X254))</f>
        <v>0</v>
      </c>
      <c r="Y54" s="47">
        <f>IF(COUNT('2. Collected Data'!Y54,'2. Collected Data'!Y154,'2. Collected Data'!Y254)&lt;=1,"",AVERAGE('2. Collected Data'!Y54,'2. Collected Data'!Y154,'2. Collected Data'!Y254))</f>
        <v>333.66666666666669</v>
      </c>
      <c r="Z54" s="47">
        <f>IF(COUNT('2. Collected Data'!Z54,'2. Collected Data'!Z154,'2. Collected Data'!Z254)&lt;=1,"",AVERAGE('2. Collected Data'!Z54,'2. Collected Data'!Z154,'2. Collected Data'!Z254))</f>
        <v>58.333333333333336</v>
      </c>
      <c r="AA54" s="185">
        <f>IF(COUNT('2. Collected Data'!AA54,'2. Collected Data'!AA154,'2. Collected Data'!AA254)&lt;=1,"",AVERAGE('2. Collected Data'!AA54,'2. Collected Data'!AA154,'2. Collected Data'!AA254))</f>
        <v>0.97000000000000008</v>
      </c>
      <c r="AB54" s="185">
        <f>IF(COUNT('2. Collected Data'!AB54,'2. Collected Data'!AB154,'2. Collected Data'!AB254)&lt;=1,"",AVERAGE('2. Collected Data'!AB54,'2. Collected Data'!AB154,'2. Collected Data'!AB254))</f>
        <v>0</v>
      </c>
      <c r="AC54" s="185">
        <f>IF(COUNT('2. Collected Data'!AC54,'2. Collected Data'!AC154,'2. Collected Data'!AC254)&lt;=1,"",AVERAGE('2. Collected Data'!AC54,'2. Collected Data'!AC154,'2. Collected Data'!AC254))</f>
        <v>0.03</v>
      </c>
      <c r="AD54" s="47">
        <f>IF(COUNT('2. Collected Data'!AD54,'2. Collected Data'!AD154,'2. Collected Data'!AD254)&lt;=1,"",AVERAGE('2. Collected Data'!AD54,'2. Collected Data'!AD154,'2. Collected Data'!AD254))</f>
        <v>70</v>
      </c>
      <c r="AE54" s="47">
        <f>IF(COUNT('2. Collected Data'!AE54,'2. Collected Data'!AE154,'2. Collected Data'!AE254)&lt;=1,"",AVERAGE('2. Collected Data'!AE54,'2. Collected Data'!AE154,'2. Collected Data'!AE254))</f>
        <v>92400</v>
      </c>
      <c r="AF54" s="47">
        <f>IF(COUNT('2. Collected Data'!AF54,'2. Collected Data'!AF154,'2. Collected Data'!AF254)&lt;=1,"",AVERAGE('2. Collected Data'!AF54,'2. Collected Data'!AF154,'2. Collected Data'!AF254))</f>
        <v>114.33333333333333</v>
      </c>
      <c r="AG54" s="85">
        <f>IF(COUNT('2. Collected Data'!AG54,'2. Collected Data'!AG154,'2. Collected Data'!AG254)&lt;=1,"",AVERAGE('2. Collected Data'!AG54,'2. Collected Data'!AG154,'2. Collected Data'!AG254))</f>
        <v>801433.33333333337</v>
      </c>
      <c r="AH54" s="88"/>
      <c r="AI54" s="121">
        <f>IF(COUNT('2. Collected Data'!AI54,'2. Collected Data'!AI154,'2. Collected Data'!AI254)&lt;=1,"",AVERAGE('2. Collected Data'!AI54,'2. Collected Data'!AI154,'2. Collected Data'!AI254))</f>
        <v>52119.333333333336</v>
      </c>
      <c r="AJ54" s="47">
        <f>IF(COUNT('2. Collected Data'!AJ54,'2. Collected Data'!AJ154,'2. Collected Data'!AJ254)&lt;=1,"",AVERAGE('2. Collected Data'!AJ54,'2. Collected Data'!AJ154,'2. Collected Data'!AJ254))</f>
        <v>0.33333333333333331</v>
      </c>
      <c r="AK54" s="47">
        <f>IF(COUNT('2. Collected Data'!AK54,'2. Collected Data'!AK154,'2. Collected Data'!AK254)&lt;=1,"",AVERAGE('2. Collected Data'!AK54,'2. Collected Data'!AK154,'2. Collected Data'!AK254))</f>
        <v>0</v>
      </c>
      <c r="AL54" s="47">
        <f>IF(COUNT('2. Collected Data'!AL54,'2. Collected Data'!AL154,'2. Collected Data'!AL254)&lt;=1,"",AVERAGE('2. Collected Data'!AL54,'2. Collected Data'!AL154,'2. Collected Data'!AL254))</f>
        <v>10241.666666666666</v>
      </c>
      <c r="AM54" s="47">
        <f>IF(COUNT('2. Collected Data'!AM54,'2. Collected Data'!AM154,'2. Collected Data'!AM254)&lt;=1,"",AVERAGE('2. Collected Data'!AM54,'2. Collected Data'!AM154,'2. Collected Data'!AM254))</f>
        <v>42.666666666666664</v>
      </c>
      <c r="AN54" s="122"/>
      <c r="AO54" s="47">
        <f>IF(COUNT('2. Collected Data'!AO54,'2. Collected Data'!AO154,'2. Collected Data'!AO254)&lt;=1,"",AVERAGE('2. Collected Data'!AO54,'2. Collected Data'!AO154,'2. Collected Data'!AO254))</f>
        <v>1110776.6666666667</v>
      </c>
      <c r="AP54" s="47">
        <f>IF(COUNT('2. Collected Data'!AP54,'2. Collected Data'!AP154,'2. Collected Data'!AP254)&lt;=1,"",AVERAGE('2. Collected Data'!AP54,'2. Collected Data'!AP154,'2. Collected Data'!AP254))</f>
        <v>0</v>
      </c>
      <c r="AQ54" s="47">
        <f>IF(COUNT('2. Collected Data'!AQ54,'2. Collected Data'!AQ154,'2. Collected Data'!AQ254)&lt;=1,"",AVERAGE('2. Collected Data'!AQ54,'2. Collected Data'!AQ154,'2. Collected Data'!AQ254))</f>
        <v>363860</v>
      </c>
      <c r="AR54" s="47">
        <f>IF(COUNT('2. Collected Data'!AR54,'2. Collected Data'!AR154,'2. Collected Data'!AR254)&lt;=1,"",AVERAGE('2. Collected Data'!AR54,'2. Collected Data'!AR154,'2. Collected Data'!AR254))</f>
        <v>0</v>
      </c>
      <c r="AS54" s="47">
        <f>IF(COUNT('2. Collected Data'!AS54,'2. Collected Data'!AS154,'2. Collected Data'!AS254)&lt;=1,"",AVERAGE('2. Collected Data'!AS54,'2. Collected Data'!AS154,'2. Collected Data'!AS254))</f>
        <v>0</v>
      </c>
      <c r="AT54" s="47">
        <f>IF(COUNT('2. Collected Data'!AT54,'2. Collected Data'!AT154,'2. Collected Data'!AT254)&lt;=1,"",AVERAGE('2. Collected Data'!AT54,'2. Collected Data'!AT154,'2. Collected Data'!AT254))</f>
        <v>0</v>
      </c>
      <c r="AU54" s="85">
        <f>IF(COUNT('2. Collected Data'!AU54,'2. Collected Data'!AU154,'2. Collected Data'!AU254)&lt;=1,"",AVERAGE('2. Collected Data'!AU54,'2. Collected Data'!AU154,'2. Collected Data'!AU254))</f>
        <v>0</v>
      </c>
      <c r="AV54" s="88"/>
      <c r="AW54" s="185">
        <f>IF(COUNT('2. Collected Data'!AW54,'2. Collected Data'!AW154,'2. Collected Data'!AW254)&lt;=1,"",AVERAGE('2. Collected Data'!AW54,'2. Collected Data'!AW154,'2. Collected Data'!AW254))</f>
        <v>0.75</v>
      </c>
      <c r="AX54" s="185">
        <f>IF(COUNT('2. Collected Data'!AX54,'2. Collected Data'!AX154,'2. Collected Data'!AX254)&lt;=1,"",AVERAGE('2. Collected Data'!AX54,'2. Collected Data'!AX154,'2. Collected Data'!AX254))</f>
        <v>0.25</v>
      </c>
      <c r="AY54" s="50"/>
      <c r="AZ54" s="91"/>
      <c r="BA54" s="88"/>
      <c r="BB54" s="78">
        <f>IF(COUNT('2. Collected Data'!BB54,'2. Collected Data'!BB154,'2. Collected Data'!BB254)&lt;=1,"",AVERAGE('2. Collected Data'!BB54,'2. Collected Data'!BB154,'2. Collected Data'!BB254))</f>
        <v>68.546666666666667</v>
      </c>
      <c r="BC54" s="75">
        <f>IF(COUNT('2. Collected Data'!BC54,'2. Collected Data'!BC154,'2. Collected Data'!BC254)&lt;=1,"",AVERAGE('2. Collected Data'!BC54,'2. Collected Data'!BC154,'2. Collected Data'!BC254))</f>
        <v>2738702.1833333331</v>
      </c>
      <c r="BD54" s="75">
        <f>IF(COUNT('2. Collected Data'!BD54,'2. Collected Data'!BD154,'2. Collected Data'!BD254)&lt;=1,"",AVERAGE('2. Collected Data'!BD54,'2. Collected Data'!BD154,'2. Collected Data'!BD254))</f>
        <v>7341708</v>
      </c>
      <c r="BE54" s="75">
        <f>IF(COUNT('2. Collected Data'!BE54,'2. Collected Data'!BE154,'2. Collected Data'!BE254)&lt;=1,"",AVERAGE('2. Collected Data'!BE54,'2. Collected Data'!BE154,'2. Collected Data'!BE254))</f>
        <v>4438773</v>
      </c>
      <c r="BF54" s="75">
        <f>IF(COUNT('2. Collected Data'!BF54,'2. Collected Data'!BF154,'2. Collected Data'!BF254)&lt;=1,"",AVERAGE('2. Collected Data'!BF54,'2. Collected Data'!BF154,'2. Collected Data'!BF254))</f>
        <v>16725674.326666668</v>
      </c>
      <c r="BG54" s="50"/>
      <c r="BH54" s="78">
        <f>IF(COUNT('2. Collected Data'!BH54,'2. Collected Data'!BH154,'2. Collected Data'!BH254)&lt;=1,"",AVERAGE('2. Collected Data'!BH54,'2. Collected Data'!BH154,'2. Collected Data'!BH254))</f>
        <v>67.046666666666667</v>
      </c>
      <c r="BI54" s="130"/>
      <c r="BJ54" s="50"/>
    </row>
    <row r="55" spans="1:62" s="177" customFormat="1" ht="11.25" customHeight="1" x14ac:dyDescent="0.15">
      <c r="A55" s="89" t="s">
        <v>158</v>
      </c>
      <c r="B55" s="172"/>
      <c r="C55" s="350"/>
      <c r="D55" s="350"/>
      <c r="E55" s="350"/>
      <c r="F55" s="350"/>
      <c r="G55" s="45">
        <f>IF(COUNT('2. Collected Data'!G55,'2. Collected Data'!G155,'2. Collected Data'!G255)&lt;=1,"",AVERAGE('2. Collected Data'!G55,'2. Collected Data'!G155,'2. Collected Data'!G255))</f>
        <v>37662</v>
      </c>
      <c r="H55" s="47">
        <f>IF(COUNT('2. Collected Data'!H55,'2. Collected Data'!H155,'2. Collected Data'!H255)&lt;=1,"",AVERAGE('2. Collected Data'!H55,'2. Collected Data'!H155,'2. Collected Data'!H255))</f>
        <v>13877</v>
      </c>
      <c r="I55" s="47">
        <f>IF(COUNT('2. Collected Data'!I55,'2. Collected Data'!I155,'2. Collected Data'!I255)&lt;=1,"",AVERAGE('2. Collected Data'!I55,'2. Collected Data'!I155,'2. Collected Data'!I255))</f>
        <v>813</v>
      </c>
      <c r="J55" s="47">
        <f>IF(COUNT('2. Collected Data'!J55,'2. Collected Data'!J155,'2. Collected Data'!J255)&lt;=1,"",AVERAGE('2. Collected Data'!J55,'2. Collected Data'!J155,'2. Collected Data'!J255))</f>
        <v>71</v>
      </c>
      <c r="K55" s="47">
        <f>IF(COUNT('2. Collected Data'!K55,'2. Collected Data'!K155,'2. Collected Data'!K255)&lt;=1,"",AVERAGE('2. Collected Data'!K55,'2. Collected Data'!K155,'2. Collected Data'!K255))</f>
        <v>0</v>
      </c>
      <c r="L55" s="47">
        <f>IF(COUNT('2. Collected Data'!L55,'2. Collected Data'!L155,'2. Collected Data'!L255)&lt;=1,"",AVERAGE('2. Collected Data'!L55,'2. Collected Data'!L155,'2. Collected Data'!L255))</f>
        <v>10</v>
      </c>
      <c r="M55" s="47">
        <f>IF(COUNT('2. Collected Data'!M55,'2. Collected Data'!M155,'2. Collected Data'!M255)&lt;=1,"",AVERAGE('2. Collected Data'!M55,'2. Collected Data'!M155,'2. Collected Data'!M255))</f>
        <v>1</v>
      </c>
      <c r="N55" s="47">
        <f>IF(COUNT('2. Collected Data'!N55,'2. Collected Data'!N155,'2. Collected Data'!N255)&lt;=1,"",AVERAGE('2. Collected Data'!N55,'2. Collected Data'!N155,'2. Collected Data'!N255))</f>
        <v>68.5</v>
      </c>
      <c r="O55" s="47">
        <f>IF(COUNT('2. Collected Data'!O55,'2. Collected Data'!O155,'2. Collected Data'!O255)&lt;=1,"",AVERAGE('2. Collected Data'!O55,'2. Collected Data'!O155,'2. Collected Data'!O255))</f>
        <v>145</v>
      </c>
      <c r="P55" s="47" t="str">
        <f>IF(COUNT('2. Collected Data'!P55,'2. Collected Data'!P155,'2. Collected Data'!P255)&lt;=1,"",AVERAGE('2. Collected Data'!P55,'2. Collected Data'!P155,'2. Collected Data'!P255))</f>
        <v/>
      </c>
      <c r="Q55" s="47">
        <f>IF(COUNT('2. Collected Data'!Q55,'2. Collected Data'!Q155,'2. Collected Data'!Q255)&lt;=1,"",AVERAGE('2. Collected Data'!Q55,'2. Collected Data'!Q155,'2. Collected Data'!Q255))</f>
        <v>20</v>
      </c>
      <c r="R55" s="47">
        <f>IF(COUNT('2. Collected Data'!R55,'2. Collected Data'!R155,'2. Collected Data'!R255)&lt;=1,"",AVERAGE('2. Collected Data'!R55,'2. Collected Data'!R155,'2. Collected Data'!R255))</f>
        <v>5</v>
      </c>
      <c r="S55" s="47">
        <f>IF(COUNT('2. Collected Data'!S55,'2. Collected Data'!S155,'2. Collected Data'!S255)&lt;=1,"",AVERAGE('2. Collected Data'!S55,'2. Collected Data'!S155,'2. Collected Data'!S255))</f>
        <v>0</v>
      </c>
      <c r="T55" s="47">
        <f>IF(COUNT('2. Collected Data'!T55,'2. Collected Data'!T155,'2. Collected Data'!T255)&lt;=1,"",AVERAGE('2. Collected Data'!T55,'2. Collected Data'!T155,'2. Collected Data'!T255))</f>
        <v>0</v>
      </c>
      <c r="U55" s="47">
        <f>IF(COUNT('2. Collected Data'!U55,'2. Collected Data'!U155,'2. Collected Data'!U255)&lt;=1,"",AVERAGE('2. Collected Data'!U55,'2. Collected Data'!U155,'2. Collected Data'!U255))</f>
        <v>0</v>
      </c>
      <c r="V55" s="47">
        <f>IF(COUNT('2. Collected Data'!V55,'2. Collected Data'!V155,'2. Collected Data'!V255)&lt;=1,"",AVERAGE('2. Collected Data'!V55,'2. Collected Data'!V155,'2. Collected Data'!V255))</f>
        <v>0</v>
      </c>
      <c r="W55" s="47">
        <f>IF(COUNT('2. Collected Data'!W55,'2. Collected Data'!W155,'2. Collected Data'!W255)&lt;=1,"",AVERAGE('2. Collected Data'!W55,'2. Collected Data'!W155,'2. Collected Data'!W255))</f>
        <v>20</v>
      </c>
      <c r="X55" s="47">
        <f>IF(COUNT('2. Collected Data'!X55,'2. Collected Data'!X155,'2. Collected Data'!X255)&lt;=1,"",AVERAGE('2. Collected Data'!X55,'2. Collected Data'!X155,'2. Collected Data'!X255))</f>
        <v>0</v>
      </c>
      <c r="Y55" s="47">
        <f>IF(COUNT('2. Collected Data'!Y55,'2. Collected Data'!Y155,'2. Collected Data'!Y255)&lt;=1,"",AVERAGE('2. Collected Data'!Y55,'2. Collected Data'!Y155,'2. Collected Data'!Y255))</f>
        <v>1600</v>
      </c>
      <c r="Z55" s="47" t="str">
        <f>IF(COUNT('2. Collected Data'!Z55,'2. Collected Data'!Z155,'2. Collected Data'!Z255)&lt;=1,"",AVERAGE('2. Collected Data'!Z55,'2. Collected Data'!Z155,'2. Collected Data'!Z255))</f>
        <v/>
      </c>
      <c r="AA55" s="185">
        <f>IF(COUNT('2. Collected Data'!AA55,'2. Collected Data'!AA155,'2. Collected Data'!AA255)&lt;=1,"",AVERAGE('2. Collected Data'!AA55,'2. Collected Data'!AA155,'2. Collected Data'!AA255))</f>
        <v>0.99</v>
      </c>
      <c r="AB55" s="185">
        <f>IF(COUNT('2. Collected Data'!AB55,'2. Collected Data'!AB155,'2. Collected Data'!AB255)&lt;=1,"",AVERAGE('2. Collected Data'!AB55,'2. Collected Data'!AB155,'2. Collected Data'!AB255))</f>
        <v>0.01</v>
      </c>
      <c r="AC55" s="185">
        <f>IF(COUNT('2. Collected Data'!AC55,'2. Collected Data'!AC155,'2. Collected Data'!AC255)&lt;=1,"",AVERAGE('2. Collected Data'!AC55,'2. Collected Data'!AC155,'2. Collected Data'!AC255))</f>
        <v>0</v>
      </c>
      <c r="AD55" s="47">
        <f>IF(COUNT('2. Collected Data'!AD55,'2. Collected Data'!AD155,'2. Collected Data'!AD255)&lt;=1,"",AVERAGE('2. Collected Data'!AD55,'2. Collected Data'!AD155,'2. Collected Data'!AD255))</f>
        <v>136</v>
      </c>
      <c r="AE55" s="47">
        <f>IF(COUNT('2. Collected Data'!AE55,'2. Collected Data'!AE155,'2. Collected Data'!AE255)&lt;=1,"",AVERAGE('2. Collected Data'!AE55,'2. Collected Data'!AE155,'2. Collected Data'!AE255))</f>
        <v>252904</v>
      </c>
      <c r="AF55" s="47">
        <f>IF(COUNT('2. Collected Data'!AF55,'2. Collected Data'!AF155,'2. Collected Data'!AF255)&lt;=1,"",AVERAGE('2. Collected Data'!AF55,'2. Collected Data'!AF155,'2. Collected Data'!AF255))</f>
        <v>97.5</v>
      </c>
      <c r="AG55" s="85">
        <f>IF(COUNT('2. Collected Data'!AG55,'2. Collected Data'!AG155,'2. Collected Data'!AG255)&lt;=1,"",AVERAGE('2. Collected Data'!AG55,'2. Collected Data'!AG155,'2. Collected Data'!AG255))</f>
        <v>1712397</v>
      </c>
      <c r="AH55" s="88"/>
      <c r="AI55" s="121">
        <f>IF(COUNT('2. Collected Data'!AI55,'2. Collected Data'!AI155,'2. Collected Data'!AI255)&lt;=1,"",AVERAGE('2. Collected Data'!AI55,'2. Collected Data'!AI155,'2. Collected Data'!AI255))</f>
        <v>532069</v>
      </c>
      <c r="AJ55" s="47" t="str">
        <f>IF(COUNT('2. Collected Data'!AJ55,'2. Collected Data'!AJ155,'2. Collected Data'!AJ255)&lt;=1,"",AVERAGE('2. Collected Data'!AJ55,'2. Collected Data'!AJ155,'2. Collected Data'!AJ255))</f>
        <v/>
      </c>
      <c r="AK55" s="47" t="str">
        <f>IF(COUNT('2. Collected Data'!AK55,'2. Collected Data'!AK155,'2. Collected Data'!AK255)&lt;=1,"",AVERAGE('2. Collected Data'!AK55,'2. Collected Data'!AK155,'2. Collected Data'!AK255))</f>
        <v/>
      </c>
      <c r="AL55" s="47" t="str">
        <f>IF(COUNT('2. Collected Data'!AL55,'2. Collected Data'!AL155,'2. Collected Data'!AL255)&lt;=1,"",AVERAGE('2. Collected Data'!AL55,'2. Collected Data'!AL155,'2. Collected Data'!AL255))</f>
        <v/>
      </c>
      <c r="AM55" s="47" t="str">
        <f>IF(COUNT('2. Collected Data'!AM55,'2. Collected Data'!AM155,'2. Collected Data'!AM255)&lt;=1,"",AVERAGE('2. Collected Data'!AM55,'2. Collected Data'!AM155,'2. Collected Data'!AM255))</f>
        <v/>
      </c>
      <c r="AN55" s="122"/>
      <c r="AO55" s="47">
        <f>IF(COUNT('2. Collected Data'!AO55,'2. Collected Data'!AO155,'2. Collected Data'!AO255)&lt;=1,"",AVERAGE('2. Collected Data'!AO55,'2. Collected Data'!AO155,'2. Collected Data'!AO255))</f>
        <v>2813148</v>
      </c>
      <c r="AP55" s="47">
        <f>IF(COUNT('2. Collected Data'!AP55,'2. Collected Data'!AP155,'2. Collected Data'!AP255)&lt;=1,"",AVERAGE('2. Collected Data'!AP55,'2. Collected Data'!AP155,'2. Collected Data'!AP255))</f>
        <v>62998.5</v>
      </c>
      <c r="AQ55" s="47" t="str">
        <f>IF(COUNT('2. Collected Data'!AQ55,'2. Collected Data'!AQ155,'2. Collected Data'!AQ255)&lt;=1,"",AVERAGE('2. Collected Data'!AQ55,'2. Collected Data'!AQ155,'2. Collected Data'!AQ255))</f>
        <v/>
      </c>
      <c r="AR55" s="47" t="str">
        <f>IF(COUNT('2. Collected Data'!AR55,'2. Collected Data'!AR155,'2. Collected Data'!AR255)&lt;=1,"",AVERAGE('2. Collected Data'!AR55,'2. Collected Data'!AR155,'2. Collected Data'!AR255))</f>
        <v/>
      </c>
      <c r="AS55" s="47" t="str">
        <f>IF(COUNT('2. Collected Data'!AS55,'2. Collected Data'!AS155,'2. Collected Data'!AS255)&lt;=1,"",AVERAGE('2. Collected Data'!AS55,'2. Collected Data'!AS155,'2. Collected Data'!AS255))</f>
        <v/>
      </c>
      <c r="AT55" s="47">
        <f>IF(COUNT('2. Collected Data'!AT55,'2. Collected Data'!AT155,'2. Collected Data'!AT255)&lt;=1,"",AVERAGE('2. Collected Data'!AT55,'2. Collected Data'!AT155,'2. Collected Data'!AT255))</f>
        <v>37942.5</v>
      </c>
      <c r="AU55" s="85" t="str">
        <f>IF(COUNT('2. Collected Data'!AU55,'2. Collected Data'!AU155,'2. Collected Data'!AU255)&lt;=1,"",AVERAGE('2. Collected Data'!AU55,'2. Collected Data'!AU155,'2. Collected Data'!AU255))</f>
        <v/>
      </c>
      <c r="AV55" s="88"/>
      <c r="AW55" s="185">
        <f>IF(COUNT('2. Collected Data'!AW55,'2. Collected Data'!AW155,'2. Collected Data'!AW255)&lt;=1,"",AVERAGE('2. Collected Data'!AW55,'2. Collected Data'!AW155,'2. Collected Data'!AW255))</f>
        <v>0.98</v>
      </c>
      <c r="AX55" s="185">
        <f>IF(COUNT('2. Collected Data'!AX55,'2. Collected Data'!AX155,'2. Collected Data'!AX255)&lt;=1,"",AVERAGE('2. Collected Data'!AX55,'2. Collected Data'!AX155,'2. Collected Data'!AX255))</f>
        <v>0.02</v>
      </c>
      <c r="AY55" s="50"/>
      <c r="AZ55" s="91"/>
      <c r="BA55" s="88"/>
      <c r="BB55" s="78">
        <f>IF(COUNT('2. Collected Data'!BB55,'2. Collected Data'!BB155,'2. Collected Data'!BB255)&lt;=1,"",AVERAGE('2. Collected Data'!BB55,'2. Collected Data'!BB155,'2. Collected Data'!BB255))</f>
        <v>75.7</v>
      </c>
      <c r="BC55" s="75">
        <f>IF(COUNT('2. Collected Data'!BC55,'2. Collected Data'!BC155,'2. Collected Data'!BC255)&lt;=1,"",AVERAGE('2. Collected Data'!BC55,'2. Collected Data'!BC155,'2. Collected Data'!BC255))</f>
        <v>6801762.5</v>
      </c>
      <c r="BD55" s="75">
        <f>IF(COUNT('2. Collected Data'!BD55,'2. Collected Data'!BD155,'2. Collected Data'!BD255)&lt;=1,"",AVERAGE('2. Collected Data'!BD55,'2. Collected Data'!BD155,'2. Collected Data'!BD255))</f>
        <v>3688543</v>
      </c>
      <c r="BE55" s="75">
        <f>IF(COUNT('2. Collected Data'!BE55,'2. Collected Data'!BE155,'2. Collected Data'!BE255)&lt;=1,"",AVERAGE('2. Collected Data'!BE55,'2. Collected Data'!BE155,'2. Collected Data'!BE255))</f>
        <v>11200946.5</v>
      </c>
      <c r="BF55" s="75">
        <f>IF(COUNT('2. Collected Data'!BF55,'2. Collected Data'!BF155,'2. Collected Data'!BF255)&lt;=1,"",AVERAGE('2. Collected Data'!BF55,'2. Collected Data'!BF155,'2. Collected Data'!BF255))</f>
        <v>21691252</v>
      </c>
      <c r="BG55" s="50"/>
      <c r="BH55" s="78">
        <f>IF(COUNT('2. Collected Data'!BH55,'2. Collected Data'!BH155,'2. Collected Data'!BH255)&lt;=1,"",AVERAGE('2. Collected Data'!BH55,'2. Collected Data'!BH155,'2. Collected Data'!BH255))</f>
        <v>80.7</v>
      </c>
      <c r="BI55" s="130"/>
      <c r="BJ55" s="50"/>
    </row>
    <row r="56" spans="1:62" s="51" customFormat="1" ht="11.25" customHeight="1" x14ac:dyDescent="0.15">
      <c r="A56" s="89" t="s">
        <v>358</v>
      </c>
      <c r="B56" s="172"/>
      <c r="C56" s="350"/>
      <c r="D56" s="350"/>
      <c r="E56" s="350"/>
      <c r="F56" s="350"/>
      <c r="G56" s="45" t="str">
        <f>IF(COUNT('2. Collected Data'!G56,'2. Collected Data'!G156,'2. Collected Data'!G256)&lt;=1,"",AVERAGE('2. Collected Data'!G56,'2. Collected Data'!G156,'2. Collected Data'!G256))</f>
        <v/>
      </c>
      <c r="H56" s="47">
        <f>IF(COUNT('2. Collected Data'!H56,'2. Collected Data'!H156,'2. Collected Data'!H256)&lt;=1,"",AVERAGE('2. Collected Data'!H56,'2. Collected Data'!H156,'2. Collected Data'!H256))</f>
        <v>80500</v>
      </c>
      <c r="I56" s="47">
        <f>IF(COUNT('2. Collected Data'!I56,'2. Collected Data'!I156,'2. Collected Data'!I256)&lt;=1,"",AVERAGE('2. Collected Data'!I56,'2. Collected Data'!I156,'2. Collected Data'!I256))</f>
        <v>1233.5</v>
      </c>
      <c r="J56" s="47">
        <f>IF(COUNT('2. Collected Data'!J56,'2. Collected Data'!J156,'2. Collected Data'!J256)&lt;=1,"",AVERAGE('2. Collected Data'!J56,'2. Collected Data'!J156,'2. Collected Data'!J256))</f>
        <v>430</v>
      </c>
      <c r="K56" s="47">
        <f>IF(COUNT('2. Collected Data'!K56,'2. Collected Data'!K156,'2. Collected Data'!K256)&lt;=1,"",AVERAGE('2. Collected Data'!K56,'2. Collected Data'!K156,'2. Collected Data'!K256))</f>
        <v>5.5</v>
      </c>
      <c r="L56" s="47" t="str">
        <f>IF(COUNT('2. Collected Data'!L56,'2. Collected Data'!L156,'2. Collected Data'!L256)&lt;=1,"",AVERAGE('2. Collected Data'!L56,'2. Collected Data'!L156,'2. Collected Data'!L256))</f>
        <v/>
      </c>
      <c r="M56" s="47" t="str">
        <f>IF(COUNT('2. Collected Data'!M56,'2. Collected Data'!M156,'2. Collected Data'!M256)&lt;=1,"",AVERAGE('2. Collected Data'!M56,'2. Collected Data'!M156,'2. Collected Data'!M256))</f>
        <v/>
      </c>
      <c r="N56" s="47" t="str">
        <f>IF(COUNT('2. Collected Data'!N56,'2. Collected Data'!N156,'2. Collected Data'!N256)&lt;=1,"",AVERAGE('2. Collected Data'!N56,'2. Collected Data'!N156,'2. Collected Data'!N256))</f>
        <v/>
      </c>
      <c r="O56" s="47">
        <f>IF(COUNT('2. Collected Data'!O56,'2. Collected Data'!O156,'2. Collected Data'!O256)&lt;=1,"",AVERAGE('2. Collected Data'!O56,'2. Collected Data'!O156,'2. Collected Data'!O256))</f>
        <v>319.5</v>
      </c>
      <c r="P56" s="47" t="str">
        <f>IF(COUNT('2. Collected Data'!P56,'2. Collected Data'!P156,'2. Collected Data'!P256)&lt;=1,"",AVERAGE('2. Collected Data'!P56,'2. Collected Data'!P156,'2. Collected Data'!P256))</f>
        <v/>
      </c>
      <c r="Q56" s="47" t="str">
        <f>IF(COUNT('2. Collected Data'!Q56,'2. Collected Data'!Q156,'2. Collected Data'!Q256)&lt;=1,"",AVERAGE('2. Collected Data'!Q56,'2. Collected Data'!Q156,'2. Collected Data'!Q256))</f>
        <v/>
      </c>
      <c r="R56" s="47" t="str">
        <f>IF(COUNT('2. Collected Data'!R56,'2. Collected Data'!R156,'2. Collected Data'!R256)&lt;=1,"",AVERAGE('2. Collected Data'!R56,'2. Collected Data'!R156,'2. Collected Data'!R256))</f>
        <v/>
      </c>
      <c r="S56" s="47" t="str">
        <f>IF(COUNT('2. Collected Data'!S56,'2. Collected Data'!S156,'2. Collected Data'!S256)&lt;=1,"",AVERAGE('2. Collected Data'!S56,'2. Collected Data'!S156,'2. Collected Data'!S256))</f>
        <v/>
      </c>
      <c r="T56" s="47" t="str">
        <f>IF(COUNT('2. Collected Data'!T56,'2. Collected Data'!T156,'2. Collected Data'!T256)&lt;=1,"",AVERAGE('2. Collected Data'!T56,'2. Collected Data'!T156,'2. Collected Data'!T256))</f>
        <v/>
      </c>
      <c r="U56" s="47" t="str">
        <f>IF(COUNT('2. Collected Data'!U56,'2. Collected Data'!U156,'2. Collected Data'!U256)&lt;=1,"",AVERAGE('2. Collected Data'!U56,'2. Collected Data'!U156,'2. Collected Data'!U256))</f>
        <v/>
      </c>
      <c r="V56" s="47" t="str">
        <f>IF(COUNT('2. Collected Data'!V56,'2. Collected Data'!V156,'2. Collected Data'!V256)&lt;=1,"",AVERAGE('2. Collected Data'!V56,'2. Collected Data'!V156,'2. Collected Data'!V256))</f>
        <v/>
      </c>
      <c r="W56" s="47" t="str">
        <f>IF(COUNT('2. Collected Data'!W56,'2. Collected Data'!W156,'2. Collected Data'!W256)&lt;=1,"",AVERAGE('2. Collected Data'!W56,'2. Collected Data'!W156,'2. Collected Data'!W256))</f>
        <v/>
      </c>
      <c r="X56" s="47" t="str">
        <f>IF(COUNT('2. Collected Data'!X56,'2. Collected Data'!X156,'2. Collected Data'!X256)&lt;=1,"",AVERAGE('2. Collected Data'!X56,'2. Collected Data'!X156,'2. Collected Data'!X256))</f>
        <v/>
      </c>
      <c r="Y56" s="47" t="str">
        <f>IF(COUNT('2. Collected Data'!Y56,'2. Collected Data'!Y156,'2. Collected Data'!Y256)&lt;=1,"",AVERAGE('2. Collected Data'!Y56,'2. Collected Data'!Y156,'2. Collected Data'!Y256))</f>
        <v/>
      </c>
      <c r="Z56" s="47">
        <f>IF(COUNT('2. Collected Data'!Z56,'2. Collected Data'!Z156,'2. Collected Data'!Z256)&lt;=1,"",AVERAGE('2. Collected Data'!Z56,'2. Collected Data'!Z156,'2. Collected Data'!Z256))</f>
        <v>0</v>
      </c>
      <c r="AA56" s="185">
        <f>IF(COUNT('2. Collected Data'!AA56,'2. Collected Data'!AA156,'2. Collected Data'!AA256)&lt;=1,"",AVERAGE('2. Collected Data'!AA56,'2. Collected Data'!AA156,'2. Collected Data'!AA256))</f>
        <v>0.92500000000000004</v>
      </c>
      <c r="AB56" s="185">
        <f>IF(COUNT('2. Collected Data'!AB56,'2. Collected Data'!AB156,'2. Collected Data'!AB256)&lt;=1,"",AVERAGE('2. Collected Data'!AB56,'2. Collected Data'!AB156,'2. Collected Data'!AB256))</f>
        <v>7.5000000000000011E-2</v>
      </c>
      <c r="AC56" s="185">
        <f>IF(COUNT('2. Collected Data'!AC56,'2. Collected Data'!AC156,'2. Collected Data'!AC256)&lt;=1,"",AVERAGE('2. Collected Data'!AC56,'2. Collected Data'!AC156,'2. Collected Data'!AC256))</f>
        <v>0</v>
      </c>
      <c r="AD56" s="47">
        <f>IF(COUNT('2. Collected Data'!AD56,'2. Collected Data'!AD156,'2. Collected Data'!AD256)&lt;=1,"",AVERAGE('2. Collected Data'!AD56,'2. Collected Data'!AD156,'2. Collected Data'!AD256))</f>
        <v>77.5</v>
      </c>
      <c r="AE56" s="47" t="str">
        <f>IF(COUNT('2. Collected Data'!AE56,'2. Collected Data'!AE156,'2. Collected Data'!AE256)&lt;=1,"",AVERAGE('2. Collected Data'!AE56,'2. Collected Data'!AE156,'2. Collected Data'!AE256))</f>
        <v/>
      </c>
      <c r="AF56" s="47">
        <f>IF(COUNT('2. Collected Data'!AF56,'2. Collected Data'!AF156,'2. Collected Data'!AF256)&lt;=1,"",AVERAGE('2. Collected Data'!AF56,'2. Collected Data'!AF156,'2. Collected Data'!AF256))</f>
        <v>249.5</v>
      </c>
      <c r="AG56" s="85">
        <f>IF(COUNT('2. Collected Data'!AG56,'2. Collected Data'!AG156,'2. Collected Data'!AG256)&lt;=1,"",AVERAGE('2. Collected Data'!AG56,'2. Collected Data'!AG156,'2. Collected Data'!AG256))</f>
        <v>1386000</v>
      </c>
      <c r="AH56" s="88"/>
      <c r="AI56" s="121">
        <f>IF(COUNT('2. Collected Data'!AI56,'2. Collected Data'!AI156,'2. Collected Data'!AI256)&lt;=1,"",AVERAGE('2. Collected Data'!AI56,'2. Collected Data'!AI156,'2. Collected Data'!AI256))</f>
        <v>10772.5</v>
      </c>
      <c r="AJ56" s="47" t="str">
        <f>IF(COUNT('2. Collected Data'!AJ56,'2. Collected Data'!AJ156,'2. Collected Data'!AJ256)&lt;=1,"",AVERAGE('2. Collected Data'!AJ56,'2. Collected Data'!AJ156,'2. Collected Data'!AJ256))</f>
        <v/>
      </c>
      <c r="AK56" s="47" t="str">
        <f>IF(COUNT('2. Collected Data'!AK56,'2. Collected Data'!AK156,'2. Collected Data'!AK256)&lt;=1,"",AVERAGE('2. Collected Data'!AK56,'2. Collected Data'!AK156,'2. Collected Data'!AK256))</f>
        <v/>
      </c>
      <c r="AL56" s="47" t="str">
        <f>IF(COUNT('2. Collected Data'!AL56,'2. Collected Data'!AL156,'2. Collected Data'!AL256)&lt;=1,"",AVERAGE('2. Collected Data'!AL56,'2. Collected Data'!AL156,'2. Collected Data'!AL256))</f>
        <v/>
      </c>
      <c r="AM56" s="47" t="str">
        <f>IF(COUNT('2. Collected Data'!AM56,'2. Collected Data'!AM156,'2. Collected Data'!AM256)&lt;=1,"",AVERAGE('2. Collected Data'!AM56,'2. Collected Data'!AM156,'2. Collected Data'!AM256))</f>
        <v/>
      </c>
      <c r="AN56" s="122"/>
      <c r="AO56" s="47" t="str">
        <f>IF(COUNT('2. Collected Data'!AO56,'2. Collected Data'!AO156,'2. Collected Data'!AO256)&lt;=1,"",AVERAGE('2. Collected Data'!AO56,'2. Collected Data'!AO156,'2. Collected Data'!AO256))</f>
        <v/>
      </c>
      <c r="AP56" s="47" t="str">
        <f>IF(COUNT('2. Collected Data'!AP56,'2. Collected Data'!AP156,'2. Collected Data'!AP256)&lt;=1,"",AVERAGE('2. Collected Data'!AP56,'2. Collected Data'!AP156,'2. Collected Data'!AP256))</f>
        <v/>
      </c>
      <c r="AQ56" s="47" t="str">
        <f>IF(COUNT('2. Collected Data'!AQ56,'2. Collected Data'!AQ156,'2. Collected Data'!AQ256)&lt;=1,"",AVERAGE('2. Collected Data'!AQ56,'2. Collected Data'!AQ156,'2. Collected Data'!AQ256))</f>
        <v/>
      </c>
      <c r="AR56" s="47" t="str">
        <f>IF(COUNT('2. Collected Data'!AR56,'2. Collected Data'!AR156,'2. Collected Data'!AR256)&lt;=1,"",AVERAGE('2. Collected Data'!AR56,'2. Collected Data'!AR156,'2. Collected Data'!AR256))</f>
        <v/>
      </c>
      <c r="AS56" s="47" t="str">
        <f>IF(COUNT('2. Collected Data'!AS56,'2. Collected Data'!AS156,'2. Collected Data'!AS256)&lt;=1,"",AVERAGE('2. Collected Data'!AS56,'2. Collected Data'!AS156,'2. Collected Data'!AS256))</f>
        <v/>
      </c>
      <c r="AT56" s="47" t="str">
        <f>IF(COUNT('2. Collected Data'!AT56,'2. Collected Data'!AT156,'2. Collected Data'!AT256)&lt;=1,"",AVERAGE('2. Collected Data'!AT56,'2. Collected Data'!AT156,'2. Collected Data'!AT256))</f>
        <v/>
      </c>
      <c r="AU56" s="85" t="str">
        <f>IF(COUNT('2. Collected Data'!AU56,'2. Collected Data'!AU156,'2. Collected Data'!AU256)&lt;=1,"",AVERAGE('2. Collected Data'!AU56,'2. Collected Data'!AU156,'2. Collected Data'!AU256))</f>
        <v/>
      </c>
      <c r="AV56" s="88"/>
      <c r="AW56" s="185">
        <f>IF(COUNT('2. Collected Data'!AW56,'2. Collected Data'!AW156,'2. Collected Data'!AW256)&lt;=1,"",AVERAGE('2. Collected Data'!AW56,'2. Collected Data'!AW156,'2. Collected Data'!AW256))</f>
        <v>0.9</v>
      </c>
      <c r="AX56" s="185">
        <f>IF(COUNT('2. Collected Data'!AX56,'2. Collected Data'!AX156,'2. Collected Data'!AX256)&lt;=1,"",AVERAGE('2. Collected Data'!AX56,'2. Collected Data'!AX156,'2. Collected Data'!AX256))</f>
        <v>0.1</v>
      </c>
      <c r="AY56" s="50"/>
      <c r="AZ56" s="91"/>
      <c r="BA56" s="88"/>
      <c r="BB56" s="78" t="str">
        <f>IF(COUNT('2. Collected Data'!BB56,'2. Collected Data'!BB156,'2. Collected Data'!BB256)&lt;=1,"",AVERAGE('2. Collected Data'!BB56,'2. Collected Data'!BB156,'2. Collected Data'!BB256))</f>
        <v/>
      </c>
      <c r="BC56" s="75" t="str">
        <f>IF(COUNT('2. Collected Data'!BC56,'2. Collected Data'!BC156,'2. Collected Data'!BC256)&lt;=1,"",AVERAGE('2. Collected Data'!BC56,'2. Collected Data'!BC156,'2. Collected Data'!BC256))</f>
        <v/>
      </c>
      <c r="BD56" s="75" t="str">
        <f>IF(COUNT('2. Collected Data'!BD56,'2. Collected Data'!BD156,'2. Collected Data'!BD256)&lt;=1,"",AVERAGE('2. Collected Data'!BD56,'2. Collected Data'!BD156,'2. Collected Data'!BD256))</f>
        <v/>
      </c>
      <c r="BE56" s="75" t="str">
        <f>IF(COUNT('2. Collected Data'!BE56,'2. Collected Data'!BE156,'2. Collected Data'!BE256)&lt;=1,"",AVERAGE('2. Collected Data'!BE56,'2. Collected Data'!BE156,'2. Collected Data'!BE256))</f>
        <v/>
      </c>
      <c r="BF56" s="75" t="str">
        <f>IF(COUNT('2. Collected Data'!BF56,'2. Collected Data'!BF156,'2. Collected Data'!BF256)&lt;=1,"",AVERAGE('2. Collected Data'!BF56,'2. Collected Data'!BF156,'2. Collected Data'!BF256))</f>
        <v/>
      </c>
      <c r="BG56" s="50"/>
      <c r="BH56" s="78">
        <f>IF(COUNT('2. Collected Data'!BH56,'2. Collected Data'!BH156,'2. Collected Data'!BH256)&lt;=1,"",AVERAGE('2. Collected Data'!BH56,'2. Collected Data'!BH156,'2. Collected Data'!BH256))</f>
        <v>75</v>
      </c>
      <c r="BI56" s="130"/>
      <c r="BJ56" s="50"/>
    </row>
    <row r="57" spans="1:62" s="51" customFormat="1" ht="11.25" customHeight="1" x14ac:dyDescent="0.15">
      <c r="A57" s="89" t="s">
        <v>359</v>
      </c>
      <c r="B57" s="172"/>
      <c r="C57" s="350"/>
      <c r="D57" s="350"/>
      <c r="E57" s="350"/>
      <c r="F57" s="350"/>
      <c r="G57" s="45">
        <f>IF(COUNT('2. Collected Data'!G57,'2. Collected Data'!G157,'2. Collected Data'!G257)&lt;=1,"",AVERAGE('2. Collected Data'!G57,'2. Collected Data'!G157,'2. Collected Data'!G257))</f>
        <v>19750</v>
      </c>
      <c r="H57" s="47">
        <f>IF(COUNT('2. Collected Data'!H57,'2. Collected Data'!H157,'2. Collected Data'!H257)&lt;=1,"",AVERAGE('2. Collected Data'!H57,'2. Collected Data'!H157,'2. Collected Data'!H257))</f>
        <v>5890</v>
      </c>
      <c r="I57" s="47">
        <f>IF(COUNT('2. Collected Data'!I57,'2. Collected Data'!I157,'2. Collected Data'!I257)&lt;=1,"",AVERAGE('2. Collected Data'!I57,'2. Collected Data'!I157,'2. Collected Data'!I257))</f>
        <v>534</v>
      </c>
      <c r="J57" s="47">
        <f>IF(COUNT('2. Collected Data'!J57,'2. Collected Data'!J157,'2. Collected Data'!J257)&lt;=1,"",AVERAGE('2. Collected Data'!J57,'2. Collected Data'!J157,'2. Collected Data'!J257))</f>
        <v>51</v>
      </c>
      <c r="K57" s="47">
        <f>IF(COUNT('2. Collected Data'!K57,'2. Collected Data'!K157,'2. Collected Data'!K257)&lt;=1,"",AVERAGE('2. Collected Data'!K57,'2. Collected Data'!K157,'2. Collected Data'!K257))</f>
        <v>18</v>
      </c>
      <c r="L57" s="47">
        <f>IF(COUNT('2. Collected Data'!L57,'2. Collected Data'!L157,'2. Collected Data'!L257)&lt;=1,"",AVERAGE('2. Collected Data'!L57,'2. Collected Data'!L157,'2. Collected Data'!L257))</f>
        <v>12</v>
      </c>
      <c r="M57" s="47">
        <f>IF(COUNT('2. Collected Data'!M57,'2. Collected Data'!M157,'2. Collected Data'!M257)&lt;=1,"",AVERAGE('2. Collected Data'!M57,'2. Collected Data'!M157,'2. Collected Data'!M257))</f>
        <v>532</v>
      </c>
      <c r="N57" s="47">
        <f>IF(COUNT('2. Collected Data'!N57,'2. Collected Data'!N157,'2. Collected Data'!N257)&lt;=1,"",AVERAGE('2. Collected Data'!N57,'2. Collected Data'!N157,'2. Collected Data'!N257))</f>
        <v>0</v>
      </c>
      <c r="O57" s="47">
        <f>IF(COUNT('2. Collected Data'!O57,'2. Collected Data'!O157,'2. Collected Data'!O257)&lt;=1,"",AVERAGE('2. Collected Data'!O57,'2. Collected Data'!O157,'2. Collected Data'!O257))</f>
        <v>464</v>
      </c>
      <c r="P57" s="47">
        <f>IF(COUNT('2. Collected Data'!P57,'2. Collected Data'!P157,'2. Collected Data'!P257)&lt;=1,"",AVERAGE('2. Collected Data'!P57,'2. Collected Data'!P157,'2. Collected Data'!P257))</f>
        <v>23</v>
      </c>
      <c r="Q57" s="47">
        <f>IF(COUNT('2. Collected Data'!Q57,'2. Collected Data'!Q157,'2. Collected Data'!Q257)&lt;=1,"",AVERAGE('2. Collected Data'!Q57,'2. Collected Data'!Q157,'2. Collected Data'!Q257))</f>
        <v>0</v>
      </c>
      <c r="R57" s="47">
        <f>IF(COUNT('2. Collected Data'!R57,'2. Collected Data'!R157,'2. Collected Data'!R257)&lt;=1,"",AVERAGE('2. Collected Data'!R57,'2. Collected Data'!R157,'2. Collected Data'!R257))</f>
        <v>0</v>
      </c>
      <c r="S57" s="47">
        <f>IF(COUNT('2. Collected Data'!S57,'2. Collected Data'!S157,'2. Collected Data'!S257)&lt;=1,"",AVERAGE('2. Collected Data'!S57,'2. Collected Data'!S157,'2. Collected Data'!S257))</f>
        <v>0</v>
      </c>
      <c r="T57" s="47">
        <f>IF(COUNT('2. Collected Data'!T57,'2. Collected Data'!T157,'2. Collected Data'!T257)&lt;=1,"",AVERAGE('2. Collected Data'!T57,'2. Collected Data'!T157,'2. Collected Data'!T257))</f>
        <v>0</v>
      </c>
      <c r="U57" s="47">
        <f>IF(COUNT('2. Collected Data'!U57,'2. Collected Data'!U157,'2. Collected Data'!U257)&lt;=1,"",AVERAGE('2. Collected Data'!U57,'2. Collected Data'!U157,'2. Collected Data'!U257))</f>
        <v>0</v>
      </c>
      <c r="V57" s="47">
        <f>IF(COUNT('2. Collected Data'!V57,'2. Collected Data'!V157,'2. Collected Data'!V257)&lt;=1,"",AVERAGE('2. Collected Data'!V57,'2. Collected Data'!V157,'2. Collected Data'!V257))</f>
        <v>0</v>
      </c>
      <c r="W57" s="47">
        <f>IF(COUNT('2. Collected Data'!W57,'2. Collected Data'!W157,'2. Collected Data'!W257)&lt;=1,"",AVERAGE('2. Collected Data'!W57,'2. Collected Data'!W157,'2. Collected Data'!W257))</f>
        <v>0</v>
      </c>
      <c r="X57" s="47">
        <f>IF(COUNT('2. Collected Data'!X57,'2. Collected Data'!X157,'2. Collected Data'!X257)&lt;=1,"",AVERAGE('2. Collected Data'!X57,'2. Collected Data'!X157,'2. Collected Data'!X257))</f>
        <v>0</v>
      </c>
      <c r="Y57" s="47">
        <f>IF(COUNT('2. Collected Data'!Y57,'2. Collected Data'!Y157,'2. Collected Data'!Y257)&lt;=1,"",AVERAGE('2. Collected Data'!Y57,'2. Collected Data'!Y157,'2. Collected Data'!Y257))</f>
        <v>641</v>
      </c>
      <c r="Z57" s="47">
        <f>IF(COUNT('2. Collected Data'!Z57,'2. Collected Data'!Z157,'2. Collected Data'!Z257)&lt;=1,"",AVERAGE('2. Collected Data'!Z57,'2. Collected Data'!Z157,'2. Collected Data'!Z257))</f>
        <v>79.5</v>
      </c>
      <c r="AA57" s="185">
        <f>IF(COUNT('2. Collected Data'!AA57,'2. Collected Data'!AA157,'2. Collected Data'!AA257)&lt;=1,"",AVERAGE('2. Collected Data'!AA57,'2. Collected Data'!AA157,'2. Collected Data'!AA257))</f>
        <v>1</v>
      </c>
      <c r="AB57" s="185">
        <f>IF(COUNT('2. Collected Data'!AB57,'2. Collected Data'!AB157,'2. Collected Data'!AB257)&lt;=1,"",AVERAGE('2. Collected Data'!AB57,'2. Collected Data'!AB157,'2. Collected Data'!AB257))</f>
        <v>0</v>
      </c>
      <c r="AC57" s="185">
        <f>IF(COUNT('2. Collected Data'!AC57,'2. Collected Data'!AC157,'2. Collected Data'!AC257)&lt;=1,"",AVERAGE('2. Collected Data'!AC57,'2. Collected Data'!AC157,'2. Collected Data'!AC257))</f>
        <v>0</v>
      </c>
      <c r="AD57" s="47">
        <f>IF(COUNT('2. Collected Data'!AD57,'2. Collected Data'!AD157,'2. Collected Data'!AD257)&lt;=1,"",AVERAGE('2. Collected Data'!AD57,'2. Collected Data'!AD157,'2. Collected Data'!AD257))</f>
        <v>128</v>
      </c>
      <c r="AE57" s="47">
        <f>IF(COUNT('2. Collected Data'!AE57,'2. Collected Data'!AE157,'2. Collected Data'!AE257)&lt;=1,"",AVERAGE('2. Collected Data'!AE57,'2. Collected Data'!AE157,'2. Collected Data'!AE257))</f>
        <v>216000</v>
      </c>
      <c r="AF57" s="47">
        <f>IF(COUNT('2. Collected Data'!AF57,'2. Collected Data'!AF157,'2. Collected Data'!AF257)&lt;=1,"",AVERAGE('2. Collected Data'!AF57,'2. Collected Data'!AF157,'2. Collected Data'!AF257))</f>
        <v>88</v>
      </c>
      <c r="AG57" s="85">
        <f>IF(COUNT('2. Collected Data'!AG57,'2. Collected Data'!AG157,'2. Collected Data'!AG257)&lt;=1,"",AVERAGE('2. Collected Data'!AG57,'2. Collected Data'!AG157,'2. Collected Data'!AG257))</f>
        <v>1320000</v>
      </c>
      <c r="AH57" s="88"/>
      <c r="AI57" s="121">
        <f>IF(COUNT('2. Collected Data'!AI57,'2. Collected Data'!AI157,'2. Collected Data'!AI257)&lt;=1,"",AVERAGE('2. Collected Data'!AI57,'2. Collected Data'!AI157,'2. Collected Data'!AI257))</f>
        <v>184266</v>
      </c>
      <c r="AJ57" s="47">
        <f>IF(COUNT('2. Collected Data'!AJ57,'2. Collected Data'!AJ157,'2. Collected Data'!AJ257)&lt;=1,"",AVERAGE('2. Collected Data'!AJ57,'2. Collected Data'!AJ157,'2. Collected Data'!AJ257))</f>
        <v>0</v>
      </c>
      <c r="AK57" s="47">
        <f>IF(COUNT('2. Collected Data'!AK57,'2. Collected Data'!AK157,'2. Collected Data'!AK257)&lt;=1,"",AVERAGE('2. Collected Data'!AK57,'2. Collected Data'!AK157,'2. Collected Data'!AK257))</f>
        <v>0</v>
      </c>
      <c r="AL57" s="47">
        <f>IF(COUNT('2. Collected Data'!AL57,'2. Collected Data'!AL157,'2. Collected Data'!AL257)&lt;=1,"",AVERAGE('2. Collected Data'!AL57,'2. Collected Data'!AL157,'2. Collected Data'!AL257))</f>
        <v>23944.5</v>
      </c>
      <c r="AM57" s="47">
        <f>IF(COUNT('2. Collected Data'!AM57,'2. Collected Data'!AM157,'2. Collected Data'!AM257)&lt;=1,"",AVERAGE('2. Collected Data'!AM57,'2. Collected Data'!AM157,'2. Collected Data'!AM257))</f>
        <v>1780</v>
      </c>
      <c r="AN57" s="122"/>
      <c r="AO57" s="47">
        <f>IF(COUNT('2. Collected Data'!AO57,'2. Collected Data'!AO157,'2. Collected Data'!AO257)&lt;=1,"",AVERAGE('2. Collected Data'!AO57,'2. Collected Data'!AO157,'2. Collected Data'!AO257))</f>
        <v>0</v>
      </c>
      <c r="AP57" s="47">
        <f>IF(COUNT('2. Collected Data'!AP57,'2. Collected Data'!AP157,'2. Collected Data'!AP257)&lt;=1,"",AVERAGE('2. Collected Data'!AP57,'2. Collected Data'!AP157,'2. Collected Data'!AP257))</f>
        <v>2675</v>
      </c>
      <c r="AQ57" s="47">
        <f>IF(COUNT('2. Collected Data'!AQ57,'2. Collected Data'!AQ157,'2. Collected Data'!AQ257)&lt;=1,"",AVERAGE('2. Collected Data'!AQ57,'2. Collected Data'!AQ157,'2. Collected Data'!AQ257))</f>
        <v>246346.5</v>
      </c>
      <c r="AR57" s="47" t="str">
        <f>IF(COUNT('2. Collected Data'!AR57,'2. Collected Data'!AR157,'2. Collected Data'!AR257)&lt;=1,"",AVERAGE('2. Collected Data'!AR57,'2. Collected Data'!AR157,'2. Collected Data'!AR257))</f>
        <v/>
      </c>
      <c r="AS57" s="47">
        <f>IF(COUNT('2. Collected Data'!AS57,'2. Collected Data'!AS157,'2. Collected Data'!AS257)&lt;=1,"",AVERAGE('2. Collected Data'!AS57,'2. Collected Data'!AS157,'2. Collected Data'!AS257))</f>
        <v>0</v>
      </c>
      <c r="AT57" s="47">
        <f>IF(COUNT('2. Collected Data'!AT57,'2. Collected Data'!AT157,'2. Collected Data'!AT257)&lt;=1,"",AVERAGE('2. Collected Data'!AT57,'2. Collected Data'!AT157,'2. Collected Data'!AT257))</f>
        <v>0</v>
      </c>
      <c r="AU57" s="85">
        <f>IF(COUNT('2. Collected Data'!AU57,'2. Collected Data'!AU157,'2. Collected Data'!AU257)&lt;=1,"",AVERAGE('2. Collected Data'!AU57,'2. Collected Data'!AU157,'2. Collected Data'!AU257))</f>
        <v>0</v>
      </c>
      <c r="AV57" s="88"/>
      <c r="AW57" s="185">
        <f>IF(COUNT('2. Collected Data'!AW57,'2. Collected Data'!AW157,'2. Collected Data'!AW257)&lt;=1,"",AVERAGE('2. Collected Data'!AW57,'2. Collected Data'!AW157,'2. Collected Data'!AW257))</f>
        <v>0.9</v>
      </c>
      <c r="AX57" s="185">
        <f>IF(COUNT('2. Collected Data'!AX57,'2. Collected Data'!AX157,'2. Collected Data'!AX257)&lt;=1,"",AVERAGE('2. Collected Data'!AX57,'2. Collected Data'!AX157,'2. Collected Data'!AX257))</f>
        <v>0.1</v>
      </c>
      <c r="AY57" s="50"/>
      <c r="AZ57" s="91"/>
      <c r="BA57" s="88"/>
      <c r="BB57" s="78">
        <f>IF(COUNT('2. Collected Data'!BB57,'2. Collected Data'!BB157,'2. Collected Data'!BB257)&lt;=1,"",AVERAGE('2. Collected Data'!BB57,'2. Collected Data'!BB157,'2. Collected Data'!BB257))</f>
        <v>32.844999999999999</v>
      </c>
      <c r="BC57" s="75">
        <f>IF(COUNT('2. Collected Data'!BC57,'2. Collected Data'!BC157,'2. Collected Data'!BC257)&lt;=1,"",AVERAGE('2. Collected Data'!BC57,'2. Collected Data'!BC157,'2. Collected Data'!BC257))</f>
        <v>8851429.5</v>
      </c>
      <c r="BD57" s="75">
        <f>IF(COUNT('2. Collected Data'!BD57,'2. Collected Data'!BD157,'2. Collected Data'!BD257)&lt;=1,"",AVERAGE('2. Collected Data'!BD57,'2. Collected Data'!BD157,'2. Collected Data'!BD257))</f>
        <v>8234896.5</v>
      </c>
      <c r="BE57" s="75">
        <f>IF(COUNT('2. Collected Data'!BE57,'2. Collected Data'!BE157,'2. Collected Data'!BE257)&lt;=1,"",AVERAGE('2. Collected Data'!BE57,'2. Collected Data'!BE157,'2. Collected Data'!BE257))</f>
        <v>9024897.5</v>
      </c>
      <c r="BF57" s="75">
        <f>IF(COUNT('2. Collected Data'!BF57,'2. Collected Data'!BF157,'2. Collected Data'!BF257)&lt;=1,"",AVERAGE('2. Collected Data'!BF57,'2. Collected Data'!BF157,'2. Collected Data'!BF257))</f>
        <v>26110400</v>
      </c>
      <c r="BG57" s="50"/>
      <c r="BH57" s="78">
        <f>IF(COUNT('2. Collected Data'!BH57,'2. Collected Data'!BH157,'2. Collected Data'!BH257)&lt;=1,"",AVERAGE('2. Collected Data'!BH57,'2. Collected Data'!BH157,'2. Collected Data'!BH257))</f>
        <v>32.844999999999999</v>
      </c>
      <c r="BI57" s="130"/>
      <c r="BJ57" s="50"/>
    </row>
    <row r="58" spans="1:62" s="177" customFormat="1" ht="11.25" customHeight="1" x14ac:dyDescent="0.15">
      <c r="A58" s="89" t="s">
        <v>147</v>
      </c>
      <c r="B58" s="172"/>
      <c r="C58" s="350"/>
      <c r="D58" s="350"/>
      <c r="E58" s="350"/>
      <c r="F58" s="350"/>
      <c r="G58" s="45">
        <f>IF(COUNT('2. Collected Data'!G58,'2. Collected Data'!G158,'2. Collected Data'!G258)&lt;=1,"",AVERAGE('2. Collected Data'!G58,'2. Collected Data'!G158,'2. Collected Data'!G258))</f>
        <v>6514.666666666667</v>
      </c>
      <c r="H58" s="47">
        <f>IF(COUNT('2. Collected Data'!H58,'2. Collected Data'!H158,'2. Collected Data'!H258)&lt;=1,"",AVERAGE('2. Collected Data'!H58,'2. Collected Data'!H158,'2. Collected Data'!H258))</f>
        <v>3343.3333333333335</v>
      </c>
      <c r="I58" s="47">
        <f>IF(COUNT('2. Collected Data'!I58,'2. Collected Data'!I158,'2. Collected Data'!I258)&lt;=1,"",AVERAGE('2. Collected Data'!I58,'2. Collected Data'!I158,'2. Collected Data'!I258))</f>
        <v>275</v>
      </c>
      <c r="J58" s="47">
        <f>IF(COUNT('2. Collected Data'!J58,'2. Collected Data'!J158,'2. Collected Data'!J258)&lt;=1,"",AVERAGE('2. Collected Data'!J58,'2. Collected Data'!J158,'2. Collected Data'!J258))</f>
        <v>8</v>
      </c>
      <c r="K58" s="47">
        <f>IF(COUNT('2. Collected Data'!K58,'2. Collected Data'!K158,'2. Collected Data'!K258)&lt;=1,"",AVERAGE('2. Collected Data'!K58,'2. Collected Data'!K158,'2. Collected Data'!K258))</f>
        <v>0</v>
      </c>
      <c r="L58" s="47">
        <f>IF(COUNT('2. Collected Data'!L58,'2. Collected Data'!L158,'2. Collected Data'!L258)&lt;=1,"",AVERAGE('2. Collected Data'!L58,'2. Collected Data'!L158,'2. Collected Data'!L258))</f>
        <v>2</v>
      </c>
      <c r="M58" s="47">
        <f>IF(COUNT('2. Collected Data'!M58,'2. Collected Data'!M158,'2. Collected Data'!M258)&lt;=1,"",AVERAGE('2. Collected Data'!M58,'2. Collected Data'!M158,'2. Collected Data'!M258))</f>
        <v>275</v>
      </c>
      <c r="N58" s="47">
        <f>IF(COUNT('2. Collected Data'!N58,'2. Collected Data'!N158,'2. Collected Data'!N258)&lt;=1,"",AVERAGE('2. Collected Data'!N58,'2. Collected Data'!N158,'2. Collected Data'!N258))</f>
        <v>3</v>
      </c>
      <c r="O58" s="47">
        <f>IF(COUNT('2. Collected Data'!O58,'2. Collected Data'!O158,'2. Collected Data'!O258)&lt;=1,"",AVERAGE('2. Collected Data'!O58,'2. Collected Data'!O158,'2. Collected Data'!O258))</f>
        <v>275</v>
      </c>
      <c r="P58" s="47">
        <f>IF(COUNT('2. Collected Data'!P58,'2. Collected Data'!P158,'2. Collected Data'!P258)&lt;=1,"",AVERAGE('2. Collected Data'!P58,'2. Collected Data'!P158,'2. Collected Data'!P258))</f>
        <v>0</v>
      </c>
      <c r="Q58" s="47">
        <f>IF(COUNT('2. Collected Data'!Q58,'2. Collected Data'!Q158,'2. Collected Data'!Q258)&lt;=1,"",AVERAGE('2. Collected Data'!Q58,'2. Collected Data'!Q158,'2. Collected Data'!Q258))</f>
        <v>1</v>
      </c>
      <c r="R58" s="47">
        <f>IF(COUNT('2. Collected Data'!R58,'2. Collected Data'!R158,'2. Collected Data'!R258)&lt;=1,"",AVERAGE('2. Collected Data'!R58,'2. Collected Data'!R158,'2. Collected Data'!R258))</f>
        <v>1</v>
      </c>
      <c r="S58" s="47">
        <f>IF(COUNT('2. Collected Data'!S58,'2. Collected Data'!S158,'2. Collected Data'!S258)&lt;=1,"",AVERAGE('2. Collected Data'!S58,'2. Collected Data'!S158,'2. Collected Data'!S258))</f>
        <v>0</v>
      </c>
      <c r="T58" s="47">
        <f>IF(COUNT('2. Collected Data'!T58,'2. Collected Data'!T158,'2. Collected Data'!T258)&lt;=1,"",AVERAGE('2. Collected Data'!T58,'2. Collected Data'!T158,'2. Collected Data'!T258))</f>
        <v>0</v>
      </c>
      <c r="U58" s="47">
        <f>IF(COUNT('2. Collected Data'!U58,'2. Collected Data'!U158,'2. Collected Data'!U258)&lt;=1,"",AVERAGE('2. Collected Data'!U58,'2. Collected Data'!U158,'2. Collected Data'!U258))</f>
        <v>1</v>
      </c>
      <c r="V58" s="47">
        <f>IF(COUNT('2. Collected Data'!V58,'2. Collected Data'!V158,'2. Collected Data'!V258)&lt;=1,"",AVERAGE('2. Collected Data'!V58,'2. Collected Data'!V158,'2. Collected Data'!V258))</f>
        <v>0</v>
      </c>
      <c r="W58" s="47">
        <f>IF(COUNT('2. Collected Data'!W58,'2. Collected Data'!W158,'2. Collected Data'!W258)&lt;=1,"",AVERAGE('2. Collected Data'!W58,'2. Collected Data'!W158,'2. Collected Data'!W258))</f>
        <v>0</v>
      </c>
      <c r="X58" s="47">
        <f>IF(COUNT('2. Collected Data'!X58,'2. Collected Data'!X158,'2. Collected Data'!X258)&lt;=1,"",AVERAGE('2. Collected Data'!X58,'2. Collected Data'!X158,'2. Collected Data'!X258))</f>
        <v>0</v>
      </c>
      <c r="Y58" s="47">
        <f>IF(COUNT('2. Collected Data'!Y58,'2. Collected Data'!Y158,'2. Collected Data'!Y258)&lt;=1,"",AVERAGE('2. Collected Data'!Y58,'2. Collected Data'!Y158,'2. Collected Data'!Y258))</f>
        <v>300</v>
      </c>
      <c r="Z58" s="47">
        <f>IF(COUNT('2. Collected Data'!Z58,'2. Collected Data'!Z158,'2. Collected Data'!Z258)&lt;=1,"",AVERAGE('2. Collected Data'!Z58,'2. Collected Data'!Z158,'2. Collected Data'!Z258))</f>
        <v>25</v>
      </c>
      <c r="AA58" s="185">
        <f>IF(COUNT('2. Collected Data'!AA58,'2. Collected Data'!AA158,'2. Collected Data'!AA258)&lt;=1,"",AVERAGE('2. Collected Data'!AA58,'2. Collected Data'!AA158,'2. Collected Data'!AA258))</f>
        <v>0.98999999999999988</v>
      </c>
      <c r="AB58" s="185">
        <f>IF(COUNT('2. Collected Data'!AB58,'2. Collected Data'!AB158,'2. Collected Data'!AB258)&lt;=1,"",AVERAGE('2. Collected Data'!AB58,'2. Collected Data'!AB158,'2. Collected Data'!AB258))</f>
        <v>0</v>
      </c>
      <c r="AC58" s="185">
        <f>IF(COUNT('2. Collected Data'!AC58,'2. Collected Data'!AC158,'2. Collected Data'!AC258)&lt;=1,"",AVERAGE('2. Collected Data'!AC58,'2. Collected Data'!AC158,'2. Collected Data'!AC258))</f>
        <v>0.01</v>
      </c>
      <c r="AD58" s="47">
        <f>IF(COUNT('2. Collected Data'!AD58,'2. Collected Data'!AD158,'2. Collected Data'!AD258)&lt;=1,"",AVERAGE('2. Collected Data'!AD58,'2. Collected Data'!AD158,'2. Collected Data'!AD258))</f>
        <v>64</v>
      </c>
      <c r="AE58" s="47">
        <f>IF(COUNT('2. Collected Data'!AE58,'2. Collected Data'!AE158,'2. Collected Data'!AE258)&lt;=1,"",AVERAGE('2. Collected Data'!AE58,'2. Collected Data'!AE158,'2. Collected Data'!AE258))</f>
        <v>128000</v>
      </c>
      <c r="AF58" s="47">
        <f>IF(COUNT('2. Collected Data'!AF58,'2. Collected Data'!AF158,'2. Collected Data'!AF258)&lt;=1,"",AVERAGE('2. Collected Data'!AF58,'2. Collected Data'!AF158,'2. Collected Data'!AF258))</f>
        <v>63</v>
      </c>
      <c r="AG58" s="85">
        <f>IF(COUNT('2. Collected Data'!AG58,'2. Collected Data'!AG158,'2. Collected Data'!AG258)&lt;=1,"",AVERAGE('2. Collected Data'!AG58,'2. Collected Data'!AG158,'2. Collected Data'!AG258))</f>
        <v>180000</v>
      </c>
      <c r="AH58" s="88"/>
      <c r="AI58" s="121">
        <f>IF(COUNT('2. Collected Data'!AI58,'2. Collected Data'!AI158,'2. Collected Data'!AI258)&lt;=1,"",AVERAGE('2. Collected Data'!AI58,'2. Collected Data'!AI158,'2. Collected Data'!AI258))</f>
        <v>108824.66666666667</v>
      </c>
      <c r="AJ58" s="47">
        <f>IF(COUNT('2. Collected Data'!AJ58,'2. Collected Data'!AJ158,'2. Collected Data'!AJ258)&lt;=1,"",AVERAGE('2. Collected Data'!AJ58,'2. Collected Data'!AJ158,'2. Collected Data'!AJ258))</f>
        <v>0</v>
      </c>
      <c r="AK58" s="47">
        <f>IF(COUNT('2. Collected Data'!AK58,'2. Collected Data'!AK158,'2. Collected Data'!AK258)&lt;=1,"",AVERAGE('2. Collected Data'!AK58,'2. Collected Data'!AK158,'2. Collected Data'!AK258))</f>
        <v>0</v>
      </c>
      <c r="AL58" s="47">
        <f>IF(COUNT('2. Collected Data'!AL58,'2. Collected Data'!AL158,'2. Collected Data'!AL258)&lt;=1,"",AVERAGE('2. Collected Data'!AL58,'2. Collected Data'!AL158,'2. Collected Data'!AL258))</f>
        <v>5329.333333333333</v>
      </c>
      <c r="AM58" s="47" t="str">
        <f>IF(COUNT('2. Collected Data'!AM58,'2. Collected Data'!AM158,'2. Collected Data'!AM258)&lt;=1,"",AVERAGE('2. Collected Data'!AM58,'2. Collected Data'!AM158,'2. Collected Data'!AM258))</f>
        <v/>
      </c>
      <c r="AN58" s="122"/>
      <c r="AO58" s="47">
        <f>IF(COUNT('2. Collected Data'!AO58,'2. Collected Data'!AO158,'2. Collected Data'!AO258)&lt;=1,"",AVERAGE('2. Collected Data'!AO58,'2. Collected Data'!AO158,'2. Collected Data'!AO258))</f>
        <v>2189358</v>
      </c>
      <c r="AP58" s="47">
        <f>IF(COUNT('2. Collected Data'!AP58,'2. Collected Data'!AP158,'2. Collected Data'!AP258)&lt;=1,"",AVERAGE('2. Collected Data'!AP58,'2. Collected Data'!AP158,'2. Collected Data'!AP258))</f>
        <v>0</v>
      </c>
      <c r="AQ58" s="47">
        <f>IF(COUNT('2. Collected Data'!AQ58,'2. Collected Data'!AQ158,'2. Collected Data'!AQ258)&lt;=1,"",AVERAGE('2. Collected Data'!AQ58,'2. Collected Data'!AQ158,'2. Collected Data'!AQ258))</f>
        <v>0</v>
      </c>
      <c r="AR58" s="47">
        <f>IF(COUNT('2. Collected Data'!AR58,'2. Collected Data'!AR158,'2. Collected Data'!AR258)&lt;=1,"",AVERAGE('2. Collected Data'!AR58,'2. Collected Data'!AR158,'2. Collected Data'!AR258))</f>
        <v>0</v>
      </c>
      <c r="AS58" s="47" t="str">
        <f>IF(COUNT('2. Collected Data'!AS58,'2. Collected Data'!AS158,'2. Collected Data'!AS258)&lt;=1,"",AVERAGE('2. Collected Data'!AS58,'2. Collected Data'!AS158,'2. Collected Data'!AS258))</f>
        <v/>
      </c>
      <c r="AT58" s="47" t="str">
        <f>IF(COUNT('2. Collected Data'!AT58,'2. Collected Data'!AT158,'2. Collected Data'!AT258)&lt;=1,"",AVERAGE('2. Collected Data'!AT58,'2. Collected Data'!AT158,'2. Collected Data'!AT258))</f>
        <v/>
      </c>
      <c r="AU58" s="85">
        <f>IF(COUNT('2. Collected Data'!AU58,'2. Collected Data'!AU158,'2. Collected Data'!AU258)&lt;=1,"",AVERAGE('2. Collected Data'!AU58,'2. Collected Data'!AU158,'2. Collected Data'!AU258))</f>
        <v>114265.66666666667</v>
      </c>
      <c r="AV58" s="88"/>
      <c r="AW58" s="185">
        <f>IF(COUNT('2. Collected Data'!AW58,'2. Collected Data'!AW158,'2. Collected Data'!AW258)&lt;=1,"",AVERAGE('2. Collected Data'!AW58,'2. Collected Data'!AW158,'2. Collected Data'!AW258))</f>
        <v>0.94000000000000006</v>
      </c>
      <c r="AX58" s="185">
        <f>IF(COUNT('2. Collected Data'!AX58,'2. Collected Data'!AX158,'2. Collected Data'!AX258)&lt;=1,"",AVERAGE('2. Collected Data'!AX58,'2. Collected Data'!AX158,'2. Collected Data'!AX258))</f>
        <v>6.0000000000000005E-2</v>
      </c>
      <c r="AY58" s="50"/>
      <c r="AZ58" s="91"/>
      <c r="BA58" s="88"/>
      <c r="BB58" s="78">
        <f>IF(COUNT('2. Collected Data'!BB58,'2. Collected Data'!BB158,'2. Collected Data'!BB258)&lt;=1,"",AVERAGE('2. Collected Data'!BB58,'2. Collected Data'!BB158,'2. Collected Data'!BB258))</f>
        <v>78.156666666666666</v>
      </c>
      <c r="BC58" s="75">
        <f>IF(COUNT('2. Collected Data'!BC58,'2. Collected Data'!BC158,'2. Collected Data'!BC258)&lt;=1,"",AVERAGE('2. Collected Data'!BC58,'2. Collected Data'!BC158,'2. Collected Data'!BC258))</f>
        <v>9313081.666666666</v>
      </c>
      <c r="BD58" s="75">
        <f>IF(COUNT('2. Collected Data'!BD58,'2. Collected Data'!BD158,'2. Collected Data'!BD258)&lt;=1,"",AVERAGE('2. Collected Data'!BD58,'2. Collected Data'!BD158,'2. Collected Data'!BD258))</f>
        <v>11487014.333333334</v>
      </c>
      <c r="BE58" s="75">
        <f>IF(COUNT('2. Collected Data'!BE58,'2. Collected Data'!BE158,'2. Collected Data'!BE258)&lt;=1,"",AVERAGE('2. Collected Data'!BE58,'2. Collected Data'!BE158,'2. Collected Data'!BE258))</f>
        <v>8827131.333333334</v>
      </c>
      <c r="BF58" s="75">
        <f>IF(COUNT('2. Collected Data'!BF58,'2. Collected Data'!BF158,'2. Collected Data'!BF258)&lt;=1,"",AVERAGE('2. Collected Data'!BF58,'2. Collected Data'!BF158,'2. Collected Data'!BF258))</f>
        <v>29627231</v>
      </c>
      <c r="BG58" s="50"/>
      <c r="BH58" s="78">
        <f>IF(COUNT('2. Collected Data'!BH58,'2. Collected Data'!BH158,'2. Collected Data'!BH258)&lt;=1,"",AVERAGE('2. Collected Data'!BH58,'2. Collected Data'!BH158,'2. Collected Data'!BH258))</f>
        <v>75.42</v>
      </c>
      <c r="BI58" s="130"/>
      <c r="BJ58" s="50"/>
    </row>
    <row r="59" spans="1:62" s="177" customFormat="1" ht="11.25" customHeight="1" x14ac:dyDescent="0.15">
      <c r="A59" s="89" t="s">
        <v>360</v>
      </c>
      <c r="B59" s="172"/>
      <c r="C59" s="350"/>
      <c r="D59" s="350"/>
      <c r="E59" s="350"/>
      <c r="F59" s="350"/>
      <c r="G59" s="45">
        <f>IF(COUNT('2. Collected Data'!G59,'2. Collected Data'!G159,'2. Collected Data'!G259)&lt;=1,"",AVERAGE('2. Collected Data'!G59,'2. Collected Data'!G159,'2. Collected Data'!G259))</f>
        <v>128669</v>
      </c>
      <c r="H59" s="47">
        <f>IF(COUNT('2. Collected Data'!H59,'2. Collected Data'!H159,'2. Collected Data'!H259)&lt;=1,"",AVERAGE('2. Collected Data'!H59,'2. Collected Data'!H159,'2. Collected Data'!H259))</f>
        <v>58681</v>
      </c>
      <c r="I59" s="47">
        <f>IF(COUNT('2. Collected Data'!I59,'2. Collected Data'!I159,'2. Collected Data'!I259)&lt;=1,"",AVERAGE('2. Collected Data'!I59,'2. Collected Data'!I159,'2. Collected Data'!I259))</f>
        <v>1573.5</v>
      </c>
      <c r="J59" s="47">
        <f>IF(COUNT('2. Collected Data'!J59,'2. Collected Data'!J159,'2. Collected Data'!J259)&lt;=1,"",AVERAGE('2. Collected Data'!J59,'2. Collected Data'!J159,'2. Collected Data'!J259))</f>
        <v>272.5</v>
      </c>
      <c r="K59" s="47">
        <f>IF(COUNT('2. Collected Data'!K59,'2. Collected Data'!K159,'2. Collected Data'!K259)&lt;=1,"",AVERAGE('2. Collected Data'!K59,'2. Collected Data'!K159,'2. Collected Data'!K259))</f>
        <v>45</v>
      </c>
      <c r="L59" s="47" t="str">
        <f>IF(COUNT('2. Collected Data'!L59,'2. Collected Data'!L159,'2. Collected Data'!L259)&lt;=1,"",AVERAGE('2. Collected Data'!L59,'2. Collected Data'!L159,'2. Collected Data'!L259))</f>
        <v/>
      </c>
      <c r="M59" s="47">
        <f>IF(COUNT('2. Collected Data'!M59,'2. Collected Data'!M159,'2. Collected Data'!M259)&lt;=1,"",AVERAGE('2. Collected Data'!M59,'2. Collected Data'!M159,'2. Collected Data'!M259))</f>
        <v>4.5</v>
      </c>
      <c r="N59" s="47" t="str">
        <f>IF(COUNT('2. Collected Data'!N59,'2. Collected Data'!N159,'2. Collected Data'!N259)&lt;=1,"",AVERAGE('2. Collected Data'!N59,'2. Collected Data'!N159,'2. Collected Data'!N259))</f>
        <v/>
      </c>
      <c r="O59" s="47">
        <f>IF(COUNT('2. Collected Data'!O59,'2. Collected Data'!O159,'2. Collected Data'!O259)&lt;=1,"",AVERAGE('2. Collected Data'!O59,'2. Collected Data'!O159,'2. Collected Data'!O259))</f>
        <v>1000</v>
      </c>
      <c r="P59" s="47" t="str">
        <f>IF(COUNT('2. Collected Data'!P59,'2. Collected Data'!P159,'2. Collected Data'!P259)&lt;=1,"",AVERAGE('2. Collected Data'!P59,'2. Collected Data'!P159,'2. Collected Data'!P259))</f>
        <v/>
      </c>
      <c r="Q59" s="47">
        <f>IF(COUNT('2. Collected Data'!Q59,'2. Collected Data'!Q159,'2. Collected Data'!Q259)&lt;=1,"",AVERAGE('2. Collected Data'!Q59,'2. Collected Data'!Q159,'2. Collected Data'!Q259))</f>
        <v>5567.5</v>
      </c>
      <c r="R59" s="47">
        <f>IF(COUNT('2. Collected Data'!R59,'2. Collected Data'!R159,'2. Collected Data'!R259)&lt;=1,"",AVERAGE('2. Collected Data'!R59,'2. Collected Data'!R159,'2. Collected Data'!R259))</f>
        <v>254.5</v>
      </c>
      <c r="S59" s="47">
        <f>IF(COUNT('2. Collected Data'!S59,'2. Collected Data'!S159,'2. Collected Data'!S259)&lt;=1,"",AVERAGE('2. Collected Data'!S59,'2. Collected Data'!S159,'2. Collected Data'!S259))</f>
        <v>13.5</v>
      </c>
      <c r="T59" s="47" t="str">
        <f>IF(COUNT('2. Collected Data'!T59,'2. Collected Data'!T159,'2. Collected Data'!T259)&lt;=1,"",AVERAGE('2. Collected Data'!T59,'2. Collected Data'!T159,'2. Collected Data'!T259))</f>
        <v/>
      </c>
      <c r="U59" s="47" t="str">
        <f>IF(COUNT('2. Collected Data'!U59,'2. Collected Data'!U159,'2. Collected Data'!U259)&lt;=1,"",AVERAGE('2. Collected Data'!U59,'2. Collected Data'!U159,'2. Collected Data'!U259))</f>
        <v/>
      </c>
      <c r="V59" s="47" t="str">
        <f>IF(COUNT('2. Collected Data'!V59,'2. Collected Data'!V159,'2. Collected Data'!V259)&lt;=1,"",AVERAGE('2. Collected Data'!V59,'2. Collected Data'!V159,'2. Collected Data'!V259))</f>
        <v/>
      </c>
      <c r="W59" s="47">
        <f>IF(COUNT('2. Collected Data'!W59,'2. Collected Data'!W159,'2. Collected Data'!W259)&lt;=1,"",AVERAGE('2. Collected Data'!W59,'2. Collected Data'!W159,'2. Collected Data'!W259))</f>
        <v>311</v>
      </c>
      <c r="X59" s="47" t="str">
        <f>IF(COUNT('2. Collected Data'!X59,'2. Collected Data'!X159,'2. Collected Data'!X259)&lt;=1,"",AVERAGE('2. Collected Data'!X59,'2. Collected Data'!X159,'2. Collected Data'!X259))</f>
        <v/>
      </c>
      <c r="Y59" s="47">
        <f>IF(COUNT('2. Collected Data'!Y59,'2. Collected Data'!Y159,'2. Collected Data'!Y259)&lt;=1,"",AVERAGE('2. Collected Data'!Y59,'2. Collected Data'!Y159,'2. Collected Data'!Y259))</f>
        <v>3558.5</v>
      </c>
      <c r="Z59" s="47">
        <f>IF(COUNT('2. Collected Data'!Z59,'2. Collected Data'!Z159,'2. Collected Data'!Z259)&lt;=1,"",AVERAGE('2. Collected Data'!Z59,'2. Collected Data'!Z159,'2. Collected Data'!Z259))</f>
        <v>109.5</v>
      </c>
      <c r="AA59" s="185">
        <f>IF(COUNT('2. Collected Data'!AA59,'2. Collected Data'!AA159,'2. Collected Data'!AA259)&lt;=1,"",AVERAGE('2. Collected Data'!AA59,'2. Collected Data'!AA159,'2. Collected Data'!AA259))</f>
        <v>0.49</v>
      </c>
      <c r="AB59" s="185">
        <f>IF(COUNT('2. Collected Data'!AB59,'2. Collected Data'!AB159,'2. Collected Data'!AB259)&lt;=1,"",AVERAGE('2. Collected Data'!AB59,'2. Collected Data'!AB159,'2. Collected Data'!AB259))</f>
        <v>0.51</v>
      </c>
      <c r="AC59" s="185">
        <f>IF(COUNT('2. Collected Data'!AC59,'2. Collected Data'!AC159,'2. Collected Data'!AC259)&lt;=1,"",AVERAGE('2. Collected Data'!AC59,'2. Collected Data'!AC159,'2. Collected Data'!AC259))</f>
        <v>0</v>
      </c>
      <c r="AD59" s="47">
        <f>IF(COUNT('2. Collected Data'!AD59,'2. Collected Data'!AD159,'2. Collected Data'!AD259)&lt;=1,"",AVERAGE('2. Collected Data'!AD59,'2. Collected Data'!AD159,'2. Collected Data'!AD259))</f>
        <v>272</v>
      </c>
      <c r="AE59" s="47">
        <f>IF(COUNT('2. Collected Data'!AE59,'2. Collected Data'!AE159,'2. Collected Data'!AE259)&lt;=1,"",AVERAGE('2. Collected Data'!AE59,'2. Collected Data'!AE159,'2. Collected Data'!AE259))</f>
        <v>497798</v>
      </c>
      <c r="AF59" s="47">
        <f>IF(COUNT('2. Collected Data'!AF59,'2. Collected Data'!AF159,'2. Collected Data'!AF259)&lt;=1,"",AVERAGE('2. Collected Data'!AF59,'2. Collected Data'!AF159,'2. Collected Data'!AF259))</f>
        <v>167</v>
      </c>
      <c r="AG59" s="85">
        <f>IF(COUNT('2. Collected Data'!AG59,'2. Collected Data'!AG159,'2. Collected Data'!AG259)&lt;=1,"",AVERAGE('2. Collected Data'!AG59,'2. Collected Data'!AG159,'2. Collected Data'!AG259))</f>
        <v>1878967</v>
      </c>
      <c r="AH59" s="88"/>
      <c r="AI59" s="121">
        <f>IF(COUNT('2. Collected Data'!AI59,'2. Collected Data'!AI159,'2. Collected Data'!AI259)&lt;=1,"",AVERAGE('2. Collected Data'!AI59,'2. Collected Data'!AI159,'2. Collected Data'!AI259))</f>
        <v>705369</v>
      </c>
      <c r="AJ59" s="47" t="str">
        <f>IF(COUNT('2. Collected Data'!AJ59,'2. Collected Data'!AJ159,'2. Collected Data'!AJ259)&lt;=1,"",AVERAGE('2. Collected Data'!AJ59,'2. Collected Data'!AJ159,'2. Collected Data'!AJ259))</f>
        <v/>
      </c>
      <c r="AK59" s="47">
        <f>IF(COUNT('2. Collected Data'!AK59,'2. Collected Data'!AK159,'2. Collected Data'!AK259)&lt;=1,"",AVERAGE('2. Collected Data'!AK59,'2. Collected Data'!AK159,'2. Collected Data'!AK259))</f>
        <v>651</v>
      </c>
      <c r="AL59" s="47">
        <f>IF(COUNT('2. Collected Data'!AL59,'2. Collected Data'!AL159,'2. Collected Data'!AL259)&lt;=1,"",AVERAGE('2. Collected Data'!AL59,'2. Collected Data'!AL159,'2. Collected Data'!AL259))</f>
        <v>97030</v>
      </c>
      <c r="AM59" s="47" t="str">
        <f>IF(COUNT('2. Collected Data'!AM59,'2. Collected Data'!AM159,'2. Collected Data'!AM259)&lt;=1,"",AVERAGE('2. Collected Data'!AM59,'2. Collected Data'!AM159,'2. Collected Data'!AM259))</f>
        <v/>
      </c>
      <c r="AN59" s="122"/>
      <c r="AO59" s="47">
        <f>IF(COUNT('2. Collected Data'!AO59,'2. Collected Data'!AO159,'2. Collected Data'!AO259)&lt;=1,"",AVERAGE('2. Collected Data'!AO59,'2. Collected Data'!AO159,'2. Collected Data'!AO259))</f>
        <v>2960877</v>
      </c>
      <c r="AP59" s="47">
        <f>IF(COUNT('2. Collected Data'!AP59,'2. Collected Data'!AP159,'2. Collected Data'!AP259)&lt;=1,"",AVERAGE('2. Collected Data'!AP59,'2. Collected Data'!AP159,'2. Collected Data'!AP259))</f>
        <v>537745.5</v>
      </c>
      <c r="AQ59" s="47">
        <f>IF(COUNT('2. Collected Data'!AQ59,'2. Collected Data'!AQ159,'2. Collected Data'!AQ259)&lt;=1,"",AVERAGE('2. Collected Data'!AQ59,'2. Collected Data'!AQ159,'2. Collected Data'!AQ259))</f>
        <v>133645.5</v>
      </c>
      <c r="AR59" s="47" t="str">
        <f>IF(COUNT('2. Collected Data'!AR59,'2. Collected Data'!AR159,'2. Collected Data'!AR259)&lt;=1,"",AVERAGE('2. Collected Data'!AR59,'2. Collected Data'!AR159,'2. Collected Data'!AR259))</f>
        <v/>
      </c>
      <c r="AS59" s="47" t="str">
        <f>IF(COUNT('2. Collected Data'!AS59,'2. Collected Data'!AS159,'2. Collected Data'!AS259)&lt;=1,"",AVERAGE('2. Collected Data'!AS59,'2. Collected Data'!AS159,'2. Collected Data'!AS259))</f>
        <v/>
      </c>
      <c r="AT59" s="47" t="str">
        <f>IF(COUNT('2. Collected Data'!AT59,'2. Collected Data'!AT159,'2. Collected Data'!AT259)&lt;=1,"",AVERAGE('2. Collected Data'!AT59,'2. Collected Data'!AT159,'2. Collected Data'!AT259))</f>
        <v/>
      </c>
      <c r="AU59" s="85" t="str">
        <f>IF(COUNT('2. Collected Data'!AU59,'2. Collected Data'!AU159,'2. Collected Data'!AU259)&lt;=1,"",AVERAGE('2. Collected Data'!AU59,'2. Collected Data'!AU159,'2. Collected Data'!AU259))</f>
        <v/>
      </c>
      <c r="AV59" s="88"/>
      <c r="AW59" s="185">
        <f>IF(COUNT('2. Collected Data'!AW59,'2. Collected Data'!AW159,'2. Collected Data'!AW259)&lt;=1,"",AVERAGE('2. Collected Data'!AW59,'2. Collected Data'!AW159,'2. Collected Data'!AW259))</f>
        <v>0.83000000000000007</v>
      </c>
      <c r="AX59" s="185">
        <f>IF(COUNT('2. Collected Data'!AX59,'2. Collected Data'!AX159,'2. Collected Data'!AX259)&lt;=1,"",AVERAGE('2. Collected Data'!AX59,'2. Collected Data'!AX159,'2. Collected Data'!AX259))</f>
        <v>0.16999999999999998</v>
      </c>
      <c r="AY59" s="50"/>
      <c r="AZ59" s="91"/>
      <c r="BA59" s="88"/>
      <c r="BB59" s="78">
        <f>IF(COUNT('2. Collected Data'!BB59,'2. Collected Data'!BB159,'2. Collected Data'!BB259)&lt;=1,"",AVERAGE('2. Collected Data'!BB59,'2. Collected Data'!BB159,'2. Collected Data'!BB259))</f>
        <v>83.97</v>
      </c>
      <c r="BC59" s="75">
        <f>IF(COUNT('2. Collected Data'!BC59,'2. Collected Data'!BC159,'2. Collected Data'!BC259)&lt;=1,"",AVERAGE('2. Collected Data'!BC59,'2. Collected Data'!BC159,'2. Collected Data'!BC259))</f>
        <v>24353700</v>
      </c>
      <c r="BD59" s="75">
        <f>IF(COUNT('2. Collected Data'!BD59,'2. Collected Data'!BD159,'2. Collected Data'!BD259)&lt;=1,"",AVERAGE('2. Collected Data'!BD59,'2. Collected Data'!BD159,'2. Collected Data'!BD259))</f>
        <v>163293526</v>
      </c>
      <c r="BE59" s="75">
        <f>IF(COUNT('2. Collected Data'!BE59,'2. Collected Data'!BE159,'2. Collected Data'!BE259)&lt;=1,"",AVERAGE('2. Collected Data'!BE59,'2. Collected Data'!BE159,'2. Collected Data'!BE259))</f>
        <v>27843533</v>
      </c>
      <c r="BF59" s="75">
        <f>IF(COUNT('2. Collected Data'!BF59,'2. Collected Data'!BF159,'2. Collected Data'!BF259)&lt;=1,"",AVERAGE('2. Collected Data'!BF59,'2. Collected Data'!BF159,'2. Collected Data'!BF259))</f>
        <v>215490759</v>
      </c>
      <c r="BG59" s="50"/>
      <c r="BH59" s="78" t="str">
        <f>IF(COUNT('2. Collected Data'!BH59,'2. Collected Data'!BH159,'2. Collected Data'!BH259)&lt;=1,"",AVERAGE('2. Collected Data'!BH59,'2. Collected Data'!BH159,'2. Collected Data'!BH259))</f>
        <v/>
      </c>
      <c r="BI59" s="130"/>
      <c r="BJ59" s="50"/>
    </row>
    <row r="60" spans="1:62" s="51" customFormat="1" ht="11.25" customHeight="1" x14ac:dyDescent="0.15">
      <c r="A60" s="89" t="s">
        <v>148</v>
      </c>
      <c r="B60" s="172"/>
      <c r="C60" s="350"/>
      <c r="D60" s="350"/>
      <c r="E60" s="350"/>
      <c r="F60" s="350"/>
      <c r="G60" s="45">
        <f>IF(COUNT('2. Collected Data'!G60,'2. Collected Data'!G160,'2. Collected Data'!G260)&lt;=1,"",AVERAGE('2. Collected Data'!G60,'2. Collected Data'!G160,'2. Collected Data'!G260))</f>
        <v>18700</v>
      </c>
      <c r="H60" s="47">
        <f>IF(COUNT('2. Collected Data'!H60,'2. Collected Data'!H160,'2. Collected Data'!H260)&lt;=1,"",AVERAGE('2. Collected Data'!H60,'2. Collected Data'!H160,'2. Collected Data'!H260))</f>
        <v>7069</v>
      </c>
      <c r="I60" s="47">
        <f>IF(COUNT('2. Collected Data'!I60,'2. Collected Data'!I160,'2. Collected Data'!I260)&lt;=1,"",AVERAGE('2. Collected Data'!I60,'2. Collected Data'!I160,'2. Collected Data'!I260))</f>
        <v>500</v>
      </c>
      <c r="J60" s="47">
        <f>IF(COUNT('2. Collected Data'!J60,'2. Collected Data'!J160,'2. Collected Data'!J260)&lt;=1,"",AVERAGE('2. Collected Data'!J60,'2. Collected Data'!J160,'2. Collected Data'!J260))</f>
        <v>35</v>
      </c>
      <c r="K60" s="47">
        <f>IF(COUNT('2. Collected Data'!K60,'2. Collected Data'!K160,'2. Collected Data'!K260)&lt;=1,"",AVERAGE('2. Collected Data'!K60,'2. Collected Data'!K160,'2. Collected Data'!K260))</f>
        <v>20</v>
      </c>
      <c r="L60" s="47">
        <f>IF(COUNT('2. Collected Data'!L60,'2. Collected Data'!L160,'2. Collected Data'!L260)&lt;=1,"",AVERAGE('2. Collected Data'!L60,'2. Collected Data'!L160,'2. Collected Data'!L260))</f>
        <v>1</v>
      </c>
      <c r="M60" s="47">
        <f>IF(COUNT('2. Collected Data'!M60,'2. Collected Data'!M160,'2. Collected Data'!M260)&lt;=1,"",AVERAGE('2. Collected Data'!M60,'2. Collected Data'!M160,'2. Collected Data'!M260))</f>
        <v>129</v>
      </c>
      <c r="N60" s="47">
        <f>IF(COUNT('2. Collected Data'!N60,'2. Collected Data'!N160,'2. Collected Data'!N260)&lt;=1,"",AVERAGE('2. Collected Data'!N60,'2. Collected Data'!N160,'2. Collected Data'!N260))</f>
        <v>25</v>
      </c>
      <c r="O60" s="47">
        <f>IF(COUNT('2. Collected Data'!O60,'2. Collected Data'!O160,'2. Collected Data'!O260)&lt;=1,"",AVERAGE('2. Collected Data'!O60,'2. Collected Data'!O160,'2. Collected Data'!O260))</f>
        <v>391.66666666666669</v>
      </c>
      <c r="P60" s="47">
        <f>IF(COUNT('2. Collected Data'!P60,'2. Collected Data'!P160,'2. Collected Data'!P260)&lt;=1,"",AVERAGE('2. Collected Data'!P60,'2. Collected Data'!P160,'2. Collected Data'!P260))</f>
        <v>12.666666666666666</v>
      </c>
      <c r="Q60" s="47">
        <f>IF(COUNT('2. Collected Data'!Q60,'2. Collected Data'!Q160,'2. Collected Data'!Q260)&lt;=1,"",AVERAGE('2. Collected Data'!Q60,'2. Collected Data'!Q160,'2. Collected Data'!Q260))</f>
        <v>0</v>
      </c>
      <c r="R60" s="47">
        <f>IF(COUNT('2. Collected Data'!R60,'2. Collected Data'!R160,'2. Collected Data'!R260)&lt;=1,"",AVERAGE('2. Collected Data'!R60,'2. Collected Data'!R160,'2. Collected Data'!R260))</f>
        <v>0</v>
      </c>
      <c r="S60" s="47">
        <f>IF(COUNT('2. Collected Data'!S60,'2. Collected Data'!S160,'2. Collected Data'!S260)&lt;=1,"",AVERAGE('2. Collected Data'!S60,'2. Collected Data'!S160,'2. Collected Data'!S260))</f>
        <v>0</v>
      </c>
      <c r="T60" s="47">
        <f>IF(COUNT('2. Collected Data'!T60,'2. Collected Data'!T160,'2. Collected Data'!T260)&lt;=1,"",AVERAGE('2. Collected Data'!T60,'2. Collected Data'!T160,'2. Collected Data'!T260))</f>
        <v>0</v>
      </c>
      <c r="U60" s="47">
        <f>IF(COUNT('2. Collected Data'!U60,'2. Collected Data'!U160,'2. Collected Data'!U260)&lt;=1,"",AVERAGE('2. Collected Data'!U60,'2. Collected Data'!U160,'2. Collected Data'!U260))</f>
        <v>0</v>
      </c>
      <c r="V60" s="47">
        <f>IF(COUNT('2. Collected Data'!V60,'2. Collected Data'!V160,'2. Collected Data'!V260)&lt;=1,"",AVERAGE('2. Collected Data'!V60,'2. Collected Data'!V160,'2. Collected Data'!V260))</f>
        <v>0</v>
      </c>
      <c r="W60" s="47">
        <f>IF(COUNT('2. Collected Data'!W60,'2. Collected Data'!W160,'2. Collected Data'!W260)&lt;=1,"",AVERAGE('2. Collected Data'!W60,'2. Collected Data'!W160,'2. Collected Data'!W260))</f>
        <v>0</v>
      </c>
      <c r="X60" s="47">
        <f>IF(COUNT('2. Collected Data'!X60,'2. Collected Data'!X160,'2. Collected Data'!X260)&lt;=1,"",AVERAGE('2. Collected Data'!X60,'2. Collected Data'!X160,'2. Collected Data'!X260))</f>
        <v>0</v>
      </c>
      <c r="Y60" s="47">
        <f>IF(COUNT('2. Collected Data'!Y60,'2. Collected Data'!Y160,'2. Collected Data'!Y260)&lt;=1,"",AVERAGE('2. Collected Data'!Y60,'2. Collected Data'!Y160,'2. Collected Data'!Y260))</f>
        <v>1110</v>
      </c>
      <c r="Z60" s="47">
        <f>IF(COUNT('2. Collected Data'!Z60,'2. Collected Data'!Z160,'2. Collected Data'!Z260)&lt;=1,"",AVERAGE('2. Collected Data'!Z60,'2. Collected Data'!Z160,'2. Collected Data'!Z260))</f>
        <v>166</v>
      </c>
      <c r="AA60" s="185">
        <f>IF(COUNT('2. Collected Data'!AA60,'2. Collected Data'!AA160,'2. Collected Data'!AA260)&lt;=1,"",AVERAGE('2. Collected Data'!AA60,'2. Collected Data'!AA160,'2. Collected Data'!AA260))</f>
        <v>1</v>
      </c>
      <c r="AB60" s="185">
        <f>IF(COUNT('2. Collected Data'!AB60,'2. Collected Data'!AB160,'2. Collected Data'!AB260)&lt;=1,"",AVERAGE('2. Collected Data'!AB60,'2. Collected Data'!AB160,'2. Collected Data'!AB260))</f>
        <v>0</v>
      </c>
      <c r="AC60" s="185">
        <f>IF(COUNT('2. Collected Data'!AC60,'2. Collected Data'!AC160,'2. Collected Data'!AC260)&lt;=1,"",AVERAGE('2. Collected Data'!AC60,'2. Collected Data'!AC160,'2. Collected Data'!AC260))</f>
        <v>0</v>
      </c>
      <c r="AD60" s="47">
        <f>IF(COUNT('2. Collected Data'!AD60,'2. Collected Data'!AD160,'2. Collected Data'!AD260)&lt;=1,"",AVERAGE('2. Collected Data'!AD60,'2. Collected Data'!AD160,'2. Collected Data'!AD260))</f>
        <v>139</v>
      </c>
      <c r="AE60" s="47">
        <f>IF(COUNT('2. Collected Data'!AE60,'2. Collected Data'!AE160,'2. Collected Data'!AE260)&lt;=1,"",AVERAGE('2. Collected Data'!AE60,'2. Collected Data'!AE160,'2. Collected Data'!AE260))</f>
        <v>54000</v>
      </c>
      <c r="AF60" s="47">
        <f>IF(COUNT('2. Collected Data'!AF60,'2. Collected Data'!AF160,'2. Collected Data'!AF260)&lt;=1,"",AVERAGE('2. Collected Data'!AF60,'2. Collected Data'!AF160,'2. Collected Data'!AF260))</f>
        <v>127</v>
      </c>
      <c r="AG60" s="85">
        <f>IF(COUNT('2. Collected Data'!AG60,'2. Collected Data'!AG160,'2. Collected Data'!AG260)&lt;=1,"",AVERAGE('2. Collected Data'!AG60,'2. Collected Data'!AG160,'2. Collected Data'!AG260))</f>
        <v>1100000</v>
      </c>
      <c r="AH60" s="88"/>
      <c r="AI60" s="121">
        <f>IF(COUNT('2. Collected Data'!AI60,'2. Collected Data'!AI160,'2. Collected Data'!AI260)&lt;=1,"",AVERAGE('2. Collected Data'!AI60,'2. Collected Data'!AI160,'2. Collected Data'!AI260))</f>
        <v>69057.666666666672</v>
      </c>
      <c r="AJ60" s="47">
        <f>IF(COUNT('2. Collected Data'!AJ60,'2. Collected Data'!AJ160,'2. Collected Data'!AJ260)&lt;=1,"",AVERAGE('2. Collected Data'!AJ60,'2. Collected Data'!AJ160,'2. Collected Data'!AJ260))</f>
        <v>0</v>
      </c>
      <c r="AK60" s="47">
        <f>IF(COUNT('2. Collected Data'!AK60,'2. Collected Data'!AK160,'2. Collected Data'!AK260)&lt;=1,"",AVERAGE('2. Collected Data'!AK60,'2. Collected Data'!AK160,'2. Collected Data'!AK260))</f>
        <v>0</v>
      </c>
      <c r="AL60" s="47">
        <f>IF(COUNT('2. Collected Data'!AL60,'2. Collected Data'!AL160,'2. Collected Data'!AL260)&lt;=1,"",AVERAGE('2. Collected Data'!AL60,'2. Collected Data'!AL160,'2. Collected Data'!AL260))</f>
        <v>28249.666666666668</v>
      </c>
      <c r="AM60" s="47">
        <f>IF(COUNT('2. Collected Data'!AM60,'2. Collected Data'!AM160,'2. Collected Data'!AM260)&lt;=1,"",AVERAGE('2. Collected Data'!AM60,'2. Collected Data'!AM160,'2. Collected Data'!AM260))</f>
        <v>74736.666666666672</v>
      </c>
      <c r="AN60" s="122"/>
      <c r="AO60" s="47">
        <f>IF(COUNT('2. Collected Data'!AO60,'2. Collected Data'!AO160,'2. Collected Data'!AO260)&lt;=1,"",AVERAGE('2. Collected Data'!AO60,'2. Collected Data'!AO160,'2. Collected Data'!AO260))</f>
        <v>917900.66666666663</v>
      </c>
      <c r="AP60" s="47">
        <f>IF(COUNT('2. Collected Data'!AP60,'2. Collected Data'!AP160,'2. Collected Data'!AP260)&lt;=1,"",AVERAGE('2. Collected Data'!AP60,'2. Collected Data'!AP160,'2. Collected Data'!AP260))</f>
        <v>684885</v>
      </c>
      <c r="AQ60" s="47">
        <f>IF(COUNT('2. Collected Data'!AQ60,'2. Collected Data'!AQ160,'2. Collected Data'!AQ260)&lt;=1,"",AVERAGE('2. Collected Data'!AQ60,'2. Collected Data'!AQ160,'2. Collected Data'!AQ260))</f>
        <v>533350</v>
      </c>
      <c r="AR60" s="47">
        <f>IF(COUNT('2. Collected Data'!AR60,'2. Collected Data'!AR160,'2. Collected Data'!AR260)&lt;=1,"",AVERAGE('2. Collected Data'!AR60,'2. Collected Data'!AR160,'2. Collected Data'!AR260))</f>
        <v>3619.6666666666665</v>
      </c>
      <c r="AS60" s="47">
        <f>IF(COUNT('2. Collected Data'!AS60,'2. Collected Data'!AS160,'2. Collected Data'!AS260)&lt;=1,"",AVERAGE('2. Collected Data'!AS60,'2. Collected Data'!AS160,'2. Collected Data'!AS260))</f>
        <v>0</v>
      </c>
      <c r="AT60" s="47">
        <f>IF(COUNT('2. Collected Data'!AT60,'2. Collected Data'!AT160,'2. Collected Data'!AT260)&lt;=1,"",AVERAGE('2. Collected Data'!AT60,'2. Collected Data'!AT160,'2. Collected Data'!AT260))</f>
        <v>0</v>
      </c>
      <c r="AU60" s="85">
        <f>IF(COUNT('2. Collected Data'!AU60,'2. Collected Data'!AU160,'2. Collected Data'!AU260)&lt;=1,"",AVERAGE('2. Collected Data'!AU60,'2. Collected Data'!AU160,'2. Collected Data'!AU260))</f>
        <v>0</v>
      </c>
      <c r="AV60" s="88"/>
      <c r="AW60" s="185">
        <f>IF(COUNT('2. Collected Data'!AW60,'2. Collected Data'!AW160,'2. Collected Data'!AW260)&lt;=1,"",AVERAGE('2. Collected Data'!AW60,'2. Collected Data'!AW160,'2. Collected Data'!AW260))</f>
        <v>0.44333333333333336</v>
      </c>
      <c r="AX60" s="185">
        <f>IF(COUNT('2. Collected Data'!AX60,'2. Collected Data'!AX160,'2. Collected Data'!AX260)&lt;=1,"",AVERAGE('2. Collected Data'!AX60,'2. Collected Data'!AX160,'2. Collected Data'!AX260))</f>
        <v>0.55666666666666675</v>
      </c>
      <c r="AY60" s="50"/>
      <c r="AZ60" s="91"/>
      <c r="BA60" s="88"/>
      <c r="BB60" s="78">
        <f>IF(COUNT('2. Collected Data'!BB60,'2. Collected Data'!BB160,'2. Collected Data'!BB260)&lt;=1,"",AVERAGE('2. Collected Data'!BB60,'2. Collected Data'!BB160,'2. Collected Data'!BB260))</f>
        <v>126.33333333333333</v>
      </c>
      <c r="BC60" s="75">
        <f>IF(COUNT('2. Collected Data'!BC60,'2. Collected Data'!BC160,'2. Collected Data'!BC260)&lt;=1,"",AVERAGE('2. Collected Data'!BC60,'2. Collected Data'!BC160,'2. Collected Data'!BC260))</f>
        <v>16019865.333333334</v>
      </c>
      <c r="BD60" s="75">
        <f>IF(COUNT('2. Collected Data'!BD60,'2. Collected Data'!BD160,'2. Collected Data'!BD260)&lt;=1,"",AVERAGE('2. Collected Data'!BD60,'2. Collected Data'!BD160,'2. Collected Data'!BD260))</f>
        <v>11773367</v>
      </c>
      <c r="BE60" s="75">
        <f>IF(COUNT('2. Collected Data'!BE60,'2. Collected Data'!BE160,'2. Collected Data'!BE260)&lt;=1,"",AVERAGE('2. Collected Data'!BE60,'2. Collected Data'!BE160,'2. Collected Data'!BE260))</f>
        <v>12184964.666666666</v>
      </c>
      <c r="BF60" s="75">
        <f>IF(COUNT('2. Collected Data'!BF60,'2. Collected Data'!BF160,'2. Collected Data'!BF260)&lt;=1,"",AVERAGE('2. Collected Data'!BF60,'2. Collected Data'!BF160,'2. Collected Data'!BF260))</f>
        <v>41806228.333333336</v>
      </c>
      <c r="BG60" s="50"/>
      <c r="BH60" s="78">
        <f>IF(COUNT('2. Collected Data'!BH60,'2. Collected Data'!BH160,'2. Collected Data'!BH260)&lt;=1,"",AVERAGE('2. Collected Data'!BH60,'2. Collected Data'!BH160,'2. Collected Data'!BH260))</f>
        <v>126.33333333333333</v>
      </c>
      <c r="BI60" s="130"/>
      <c r="BJ60" s="50"/>
    </row>
    <row r="61" spans="1:62" s="177" customFormat="1" ht="11.25" customHeight="1" x14ac:dyDescent="0.15">
      <c r="A61" s="89" t="s">
        <v>149</v>
      </c>
      <c r="B61" s="172"/>
      <c r="C61" s="350"/>
      <c r="D61" s="350"/>
      <c r="E61" s="350"/>
      <c r="F61" s="350"/>
      <c r="G61" s="45">
        <f>IF(COUNT('2. Collected Data'!G61,'2. Collected Data'!G161,'2. Collected Data'!G261)&lt;=1,"",AVERAGE('2. Collected Data'!G61,'2. Collected Data'!G161,'2. Collected Data'!G261))</f>
        <v>75000</v>
      </c>
      <c r="H61" s="70">
        <f>IF(COUNT('2. Collected Data'!H61,'2. Collected Data'!H161,'2. Collected Data'!H261)&lt;=1,"",AVERAGE('2. Collected Data'!H61,'2. Collected Data'!H161,'2. Collected Data'!H261))</f>
        <v>36000</v>
      </c>
      <c r="I61" s="70">
        <f>IF(COUNT('2. Collected Data'!I61,'2. Collected Data'!I161,'2. Collected Data'!I261)&lt;=1,"",AVERAGE('2. Collected Data'!I61,'2. Collected Data'!I161,'2. Collected Data'!I261))</f>
        <v>1254</v>
      </c>
      <c r="J61" s="70">
        <f>IF(COUNT('2. Collected Data'!J61,'2. Collected Data'!J161,'2. Collected Data'!J261)&lt;=1,"",AVERAGE('2. Collected Data'!J61,'2. Collected Data'!J161,'2. Collected Data'!J261))</f>
        <v>209.66666666666666</v>
      </c>
      <c r="K61" s="70">
        <f>IF(COUNT('2. Collected Data'!K61,'2. Collected Data'!K161,'2. Collected Data'!K261)&lt;=1,"",AVERAGE('2. Collected Data'!K61,'2. Collected Data'!K161,'2. Collected Data'!K261))</f>
        <v>29</v>
      </c>
      <c r="L61" s="70">
        <f>IF(COUNT('2. Collected Data'!L61,'2. Collected Data'!L161,'2. Collected Data'!L261)&lt;=1,"",AVERAGE('2. Collected Data'!L61,'2. Collected Data'!L161,'2. Collected Data'!L261))</f>
        <v>0</v>
      </c>
      <c r="M61" s="70">
        <f>IF(COUNT('2. Collected Data'!M61,'2. Collected Data'!M161,'2. Collected Data'!M261)&lt;=1,"",AVERAGE('2. Collected Data'!M61,'2. Collected Data'!M161,'2. Collected Data'!M261))</f>
        <v>10</v>
      </c>
      <c r="N61" s="70">
        <f>IF(COUNT('2. Collected Data'!N61,'2. Collected Data'!N161,'2. Collected Data'!N261)&lt;=1,"",AVERAGE('2. Collected Data'!N61,'2. Collected Data'!N161,'2. Collected Data'!N261))</f>
        <v>0</v>
      </c>
      <c r="O61" s="70">
        <f>IF(COUNT('2. Collected Data'!O61,'2. Collected Data'!O161,'2. Collected Data'!O261)&lt;=1,"",AVERAGE('2. Collected Data'!O61,'2. Collected Data'!O161,'2. Collected Data'!O261))</f>
        <v>65.666666666666671</v>
      </c>
      <c r="P61" s="70">
        <f>IF(COUNT('2. Collected Data'!P61,'2. Collected Data'!P161,'2. Collected Data'!P261)&lt;=1,"",AVERAGE('2. Collected Data'!P61,'2. Collected Data'!P161,'2. Collected Data'!P261))</f>
        <v>0</v>
      </c>
      <c r="Q61" s="70">
        <f>IF(COUNT('2. Collected Data'!Q61,'2. Collected Data'!Q161,'2. Collected Data'!Q261)&lt;=1,"",AVERAGE('2. Collected Data'!Q61,'2. Collected Data'!Q161,'2. Collected Data'!Q261))</f>
        <v>0</v>
      </c>
      <c r="R61" s="70">
        <f>IF(COUNT('2. Collected Data'!R61,'2. Collected Data'!R161,'2. Collected Data'!R261)&lt;=1,"",AVERAGE('2. Collected Data'!R61,'2. Collected Data'!R161,'2. Collected Data'!R261))</f>
        <v>0</v>
      </c>
      <c r="S61" s="70">
        <f>IF(COUNT('2. Collected Data'!S61,'2. Collected Data'!S161,'2. Collected Data'!S261)&lt;=1,"",AVERAGE('2. Collected Data'!S61,'2. Collected Data'!S161,'2. Collected Data'!S261))</f>
        <v>0</v>
      </c>
      <c r="T61" s="70">
        <f>IF(COUNT('2. Collected Data'!T61,'2. Collected Data'!T161,'2. Collected Data'!T261)&lt;=1,"",AVERAGE('2. Collected Data'!T61,'2. Collected Data'!T161,'2. Collected Data'!T261))</f>
        <v>0</v>
      </c>
      <c r="U61" s="70">
        <f>IF(COUNT('2. Collected Data'!U61,'2. Collected Data'!U161,'2. Collected Data'!U261)&lt;=1,"",AVERAGE('2. Collected Data'!U61,'2. Collected Data'!U161,'2. Collected Data'!U261))</f>
        <v>0</v>
      </c>
      <c r="V61" s="70">
        <f>IF(COUNT('2. Collected Data'!V61,'2. Collected Data'!V161,'2. Collected Data'!V261)&lt;=1,"",AVERAGE('2. Collected Data'!V61,'2. Collected Data'!V161,'2. Collected Data'!V261))</f>
        <v>0</v>
      </c>
      <c r="W61" s="70">
        <f>IF(COUNT('2. Collected Data'!W61,'2. Collected Data'!W161,'2. Collected Data'!W261)&lt;=1,"",AVERAGE('2. Collected Data'!W61,'2. Collected Data'!W161,'2. Collected Data'!W261))</f>
        <v>0</v>
      </c>
      <c r="X61" s="70">
        <f>IF(COUNT('2. Collected Data'!X61,'2. Collected Data'!X161,'2. Collected Data'!X261)&lt;=1,"",AVERAGE('2. Collected Data'!X61,'2. Collected Data'!X161,'2. Collected Data'!X261))</f>
        <v>0</v>
      </c>
      <c r="Y61" s="70">
        <f>IF(COUNT('2. Collected Data'!Y61,'2. Collected Data'!Y161,'2. Collected Data'!Y261)&lt;=1,"",AVERAGE('2. Collected Data'!Y61,'2. Collected Data'!Y161,'2. Collected Data'!Y261))</f>
        <v>4500</v>
      </c>
      <c r="Z61" s="70">
        <f>IF(COUNT('2. Collected Data'!Z61,'2. Collected Data'!Z161,'2. Collected Data'!Z261)&lt;=1,"",AVERAGE('2. Collected Data'!Z61,'2. Collected Data'!Z161,'2. Collected Data'!Z261))</f>
        <v>125</v>
      </c>
      <c r="AA61" s="185">
        <f>IF(COUNT('2. Collected Data'!AA61,'2. Collected Data'!AA161,'2. Collected Data'!AA261)&lt;=1,"",AVERAGE('2. Collected Data'!AA61,'2. Collected Data'!AA161,'2. Collected Data'!AA261))</f>
        <v>1</v>
      </c>
      <c r="AB61" s="185">
        <f>IF(COUNT('2. Collected Data'!AB61,'2. Collected Data'!AB161,'2. Collected Data'!AB261)&lt;=1,"",AVERAGE('2. Collected Data'!AB61,'2. Collected Data'!AB161,'2. Collected Data'!AB261))</f>
        <v>0</v>
      </c>
      <c r="AC61" s="185">
        <f>IF(COUNT('2. Collected Data'!AC61,'2. Collected Data'!AC161,'2. Collected Data'!AC261)&lt;=1,"",AVERAGE('2. Collected Data'!AC61,'2. Collected Data'!AC161,'2. Collected Data'!AC261))</f>
        <v>0</v>
      </c>
      <c r="AD61" s="70">
        <f>IF(COUNT('2. Collected Data'!AD61,'2. Collected Data'!AD161,'2. Collected Data'!AD261)&lt;=1,"",AVERAGE('2. Collected Data'!AD61,'2. Collected Data'!AD161,'2. Collected Data'!AD261))</f>
        <v>158</v>
      </c>
      <c r="AE61" s="70">
        <f>IF(COUNT('2. Collected Data'!AE61,'2. Collected Data'!AE161,'2. Collected Data'!AE261)&lt;=1,"",AVERAGE('2. Collected Data'!AE61,'2. Collected Data'!AE161,'2. Collected Data'!AE261))</f>
        <v>177000</v>
      </c>
      <c r="AF61" s="70">
        <f>IF(COUNT('2. Collected Data'!AF61,'2. Collected Data'!AF161,'2. Collected Data'!AF261)&lt;=1,"",AVERAGE('2. Collected Data'!AF61,'2. Collected Data'!AF161,'2. Collected Data'!AF261))</f>
        <v>99</v>
      </c>
      <c r="AG61" s="86">
        <f>IF(COUNT('2. Collected Data'!AG61,'2. Collected Data'!AG161,'2. Collected Data'!AG261)&lt;=1,"",AVERAGE('2. Collected Data'!AG61,'2. Collected Data'!AG161,'2. Collected Data'!AG261))</f>
        <v>791133.33333333337</v>
      </c>
      <c r="AH61" s="89"/>
      <c r="AI61" s="124">
        <f>IF(COUNT('2. Collected Data'!AI61,'2. Collected Data'!AI161,'2. Collected Data'!AI261)&lt;=1,"",AVERAGE('2. Collected Data'!AI61,'2. Collected Data'!AI161,'2. Collected Data'!AI261))</f>
        <v>203190.66666666666</v>
      </c>
      <c r="AJ61" s="70">
        <f>IF(COUNT('2. Collected Data'!AJ61,'2. Collected Data'!AJ161,'2. Collected Data'!AJ261)&lt;=1,"",AVERAGE('2. Collected Data'!AJ61,'2. Collected Data'!AJ161,'2. Collected Data'!AJ261))</f>
        <v>194.33333333333334</v>
      </c>
      <c r="AK61" s="70">
        <f>IF(COUNT('2. Collected Data'!AK61,'2. Collected Data'!AK161,'2. Collected Data'!AK261)&lt;=1,"",AVERAGE('2. Collected Data'!AK61,'2. Collected Data'!AK161,'2. Collected Data'!AK261))</f>
        <v>0</v>
      </c>
      <c r="AL61" s="70">
        <f>IF(COUNT('2. Collected Data'!AL61,'2. Collected Data'!AL161,'2. Collected Data'!AL261)&lt;=1,"",AVERAGE('2. Collected Data'!AL61,'2. Collected Data'!AL161,'2. Collected Data'!AL261))</f>
        <v>280405</v>
      </c>
      <c r="AM61" s="70" t="str">
        <f>IF(COUNT('2. Collected Data'!AM61,'2. Collected Data'!AM161,'2. Collected Data'!AM261)&lt;=1,"",AVERAGE('2. Collected Data'!AM61,'2. Collected Data'!AM161,'2. Collected Data'!AM261))</f>
        <v/>
      </c>
      <c r="AN61" s="125"/>
      <c r="AO61" s="70">
        <f>IF(COUNT('2. Collected Data'!AO61,'2. Collected Data'!AO161,'2. Collected Data'!AO261)&lt;=1,"",AVERAGE('2. Collected Data'!AO61,'2. Collected Data'!AO161,'2. Collected Data'!AO261))</f>
        <v>600512</v>
      </c>
      <c r="AP61" s="70">
        <f>IF(COUNT('2. Collected Data'!AP61,'2. Collected Data'!AP161,'2. Collected Data'!AP261)&lt;=1,"",AVERAGE('2. Collected Data'!AP61,'2. Collected Data'!AP161,'2. Collected Data'!AP261))</f>
        <v>91417</v>
      </c>
      <c r="AQ61" s="70">
        <f>IF(COUNT('2. Collected Data'!AQ61,'2. Collected Data'!AQ161,'2. Collected Data'!AQ261)&lt;=1,"",AVERAGE('2. Collected Data'!AQ61,'2. Collected Data'!AQ161,'2. Collected Data'!AQ261))</f>
        <v>0</v>
      </c>
      <c r="AR61" s="70">
        <f>IF(COUNT('2. Collected Data'!AR61,'2. Collected Data'!AR161,'2. Collected Data'!AR261)&lt;=1,"",AVERAGE('2. Collected Data'!AR61,'2. Collected Data'!AR161,'2. Collected Data'!AR261))</f>
        <v>0</v>
      </c>
      <c r="AS61" s="70">
        <f>IF(COUNT('2. Collected Data'!AS61,'2. Collected Data'!AS161,'2. Collected Data'!AS261)&lt;=1,"",AVERAGE('2. Collected Data'!AS61,'2. Collected Data'!AS161,'2. Collected Data'!AS261))</f>
        <v>0</v>
      </c>
      <c r="AT61" s="70">
        <f>IF(COUNT('2. Collected Data'!AT61,'2. Collected Data'!AT161,'2. Collected Data'!AT261)&lt;=1,"",AVERAGE('2. Collected Data'!AT61,'2. Collected Data'!AT161,'2. Collected Data'!AT261))</f>
        <v>0</v>
      </c>
      <c r="AU61" s="86" t="str">
        <f>IF(COUNT('2. Collected Data'!AU61,'2. Collected Data'!AU161,'2. Collected Data'!AU261)&lt;=1,"",AVERAGE('2. Collected Data'!AU61,'2. Collected Data'!AU161,'2. Collected Data'!AU261))</f>
        <v/>
      </c>
      <c r="AV61" s="89"/>
      <c r="AW61" s="185">
        <f>IF(COUNT('2. Collected Data'!AW61,'2. Collected Data'!AW161,'2. Collected Data'!AW261)&lt;=1,"",AVERAGE('2. Collected Data'!AW61,'2. Collected Data'!AW161,'2. Collected Data'!AW261))</f>
        <v>0.85</v>
      </c>
      <c r="AX61" s="185">
        <f>IF(COUNT('2. Collected Data'!AX61,'2. Collected Data'!AX161,'2. Collected Data'!AX261)&lt;=1,"",AVERAGE('2. Collected Data'!AX61,'2. Collected Data'!AX161,'2. Collected Data'!AX261))</f>
        <v>0.15</v>
      </c>
      <c r="AY61" s="71"/>
      <c r="AZ61" s="92"/>
      <c r="BA61" s="89"/>
      <c r="BB61" s="79">
        <f>IF(COUNT('2. Collected Data'!BB61,'2. Collected Data'!BB161,'2. Collected Data'!BB261)&lt;=1,"",AVERAGE('2. Collected Data'!BB61,'2. Collected Data'!BB161,'2. Collected Data'!BB261))</f>
        <v>78.333333333333329</v>
      </c>
      <c r="BC61" s="76" t="str">
        <f>IF(COUNT('2. Collected Data'!BC61,'2. Collected Data'!BC161,'2. Collected Data'!BC261)&lt;=1,"",AVERAGE('2. Collected Data'!BC61,'2. Collected Data'!BC161,'2. Collected Data'!BC261))</f>
        <v/>
      </c>
      <c r="BD61" s="76" t="str">
        <f>IF(COUNT('2. Collected Data'!BD61,'2. Collected Data'!BD161,'2. Collected Data'!BD261)&lt;=1,"",AVERAGE('2. Collected Data'!BD61,'2. Collected Data'!BD161,'2. Collected Data'!BD261))</f>
        <v/>
      </c>
      <c r="BE61" s="76" t="str">
        <f>IF(COUNT('2. Collected Data'!BE61,'2. Collected Data'!BE161,'2. Collected Data'!BE261)&lt;=1,"",AVERAGE('2. Collected Data'!BE61,'2. Collected Data'!BE161,'2. Collected Data'!BE261))</f>
        <v/>
      </c>
      <c r="BF61" s="76">
        <f>IF(COUNT('2. Collected Data'!BF61,'2. Collected Data'!BF161,'2. Collected Data'!BF261)&lt;=1,"",AVERAGE('2. Collected Data'!BF61,'2. Collected Data'!BF161,'2. Collected Data'!BF261))</f>
        <v>43464440.666666664</v>
      </c>
      <c r="BG61" s="71"/>
      <c r="BH61" s="78">
        <f>IF(COUNT('2. Collected Data'!BH61,'2. Collected Data'!BH161,'2. Collected Data'!BH261)&lt;=1,"",AVERAGE('2. Collected Data'!BH61,'2. Collected Data'!BH161,'2. Collected Data'!BH261))</f>
        <v>35</v>
      </c>
      <c r="BI61" s="141"/>
      <c r="BJ61" s="71"/>
    </row>
    <row r="62" spans="1:62" s="177" customFormat="1" ht="11.25" customHeight="1" x14ac:dyDescent="0.15">
      <c r="A62" s="89" t="s">
        <v>75</v>
      </c>
      <c r="B62" s="173"/>
      <c r="C62" s="351"/>
      <c r="D62" s="351"/>
      <c r="E62" s="351"/>
      <c r="F62" s="351"/>
      <c r="G62" s="45">
        <f>IF(COUNT('2. Collected Data'!G62,'2. Collected Data'!G162,'2. Collected Data'!G262)&lt;=1,"",AVERAGE('2. Collected Data'!G62,'2. Collected Data'!G162,'2. Collected Data'!G262))</f>
        <v>34547.333333333336</v>
      </c>
      <c r="H62" s="70">
        <f>IF(COUNT('2. Collected Data'!H62,'2. Collected Data'!H162,'2. Collected Data'!H262)&lt;=1,"",AVERAGE('2. Collected Data'!H62,'2. Collected Data'!H162,'2. Collected Data'!H262))</f>
        <v>11442.846666666666</v>
      </c>
      <c r="I62" s="70">
        <f>IF(COUNT('2. Collected Data'!I62,'2. Collected Data'!I162,'2. Collected Data'!I262)&lt;=1,"",AVERAGE('2. Collected Data'!I62,'2. Collected Data'!I162,'2. Collected Data'!I262))</f>
        <v>0</v>
      </c>
      <c r="J62" s="70">
        <f>IF(COUNT('2. Collected Data'!J62,'2. Collected Data'!J162,'2. Collected Data'!J262)&lt;=1,"",AVERAGE('2. Collected Data'!J62,'2. Collected Data'!J162,'2. Collected Data'!J262))</f>
        <v>0</v>
      </c>
      <c r="K62" s="70">
        <f>IF(COUNT('2. Collected Data'!K62,'2. Collected Data'!K162,'2. Collected Data'!K262)&lt;=1,"",AVERAGE('2. Collected Data'!K62,'2. Collected Data'!K162,'2. Collected Data'!K262))</f>
        <v>0</v>
      </c>
      <c r="L62" s="70">
        <f>IF(COUNT('2. Collected Data'!L62,'2. Collected Data'!L162,'2. Collected Data'!L262)&lt;=1,"",AVERAGE('2. Collected Data'!L62,'2. Collected Data'!L162,'2. Collected Data'!L262))</f>
        <v>2</v>
      </c>
      <c r="M62" s="70">
        <f>IF(COUNT('2. Collected Data'!M62,'2. Collected Data'!M162,'2. Collected Data'!M262)&lt;=1,"",AVERAGE('2. Collected Data'!M62,'2. Collected Data'!M162,'2. Collected Data'!M262))</f>
        <v>0</v>
      </c>
      <c r="N62" s="70">
        <f>IF(COUNT('2. Collected Data'!N62,'2. Collected Data'!N162,'2. Collected Data'!N262)&lt;=1,"",AVERAGE('2. Collected Data'!N62,'2. Collected Data'!N162,'2. Collected Data'!N262))</f>
        <v>0</v>
      </c>
      <c r="O62" s="70">
        <f>IF(COUNT('2. Collected Data'!O62,'2. Collected Data'!O162,'2. Collected Data'!O262)&lt;=1,"",AVERAGE('2. Collected Data'!O62,'2. Collected Data'!O162,'2. Collected Data'!O262))</f>
        <v>0</v>
      </c>
      <c r="P62" s="70">
        <f>IF(COUNT('2. Collected Data'!P62,'2. Collected Data'!P162,'2. Collected Data'!P262)&lt;=1,"",AVERAGE('2. Collected Data'!P62,'2. Collected Data'!P162,'2. Collected Data'!P262))</f>
        <v>0</v>
      </c>
      <c r="Q62" s="70">
        <f>IF(COUNT('2. Collected Data'!Q62,'2. Collected Data'!Q162,'2. Collected Data'!Q262)&lt;=1,"",AVERAGE('2. Collected Data'!Q62,'2. Collected Data'!Q162,'2. Collected Data'!Q262))</f>
        <v>2527.6666666666665</v>
      </c>
      <c r="R62" s="70">
        <f>IF(COUNT('2. Collected Data'!R62,'2. Collected Data'!R162,'2. Collected Data'!R262)&lt;=1,"",AVERAGE('2. Collected Data'!R62,'2. Collected Data'!R162,'2. Collected Data'!R262))</f>
        <v>496</v>
      </c>
      <c r="S62" s="70">
        <f>IF(COUNT('2. Collected Data'!S62,'2. Collected Data'!S162,'2. Collected Data'!S262)&lt;=1,"",AVERAGE('2. Collected Data'!S62,'2. Collected Data'!S162,'2. Collected Data'!S262))</f>
        <v>31</v>
      </c>
      <c r="T62" s="70">
        <f>IF(COUNT('2. Collected Data'!T62,'2. Collected Data'!T162,'2. Collected Data'!T262)&lt;=1,"",AVERAGE('2. Collected Data'!T62,'2. Collected Data'!T162,'2. Collected Data'!T262))</f>
        <v>0</v>
      </c>
      <c r="U62" s="70">
        <f>IF(COUNT('2. Collected Data'!U62,'2. Collected Data'!U162,'2. Collected Data'!U262)&lt;=1,"",AVERAGE('2. Collected Data'!U62,'2. Collected Data'!U162,'2. Collected Data'!U262))</f>
        <v>3200.3333333333335</v>
      </c>
      <c r="V62" s="70">
        <f>IF(COUNT('2. Collected Data'!V62,'2. Collected Data'!V162,'2. Collected Data'!V262)&lt;=1,"",AVERAGE('2. Collected Data'!V62,'2. Collected Data'!V162,'2. Collected Data'!V262))</f>
        <v>720.33333333333337</v>
      </c>
      <c r="W62" s="70">
        <f>IF(COUNT('2. Collected Data'!W62,'2. Collected Data'!W162,'2. Collected Data'!W262)&lt;=1,"",AVERAGE('2. Collected Data'!W62,'2. Collected Data'!W162,'2. Collected Data'!W262))</f>
        <v>1275.6666666666667</v>
      </c>
      <c r="X62" s="70">
        <f>IF(COUNT('2. Collected Data'!X62,'2. Collected Data'!X162,'2. Collected Data'!X262)&lt;=1,"",AVERAGE('2. Collected Data'!X62,'2. Collected Data'!X162,'2. Collected Data'!X262))</f>
        <v>1</v>
      </c>
      <c r="Y62" s="70">
        <f>IF(COUNT('2. Collected Data'!Y62,'2. Collected Data'!Y162,'2. Collected Data'!Y262)&lt;=1,"",AVERAGE('2. Collected Data'!Y62,'2. Collected Data'!Y162,'2. Collected Data'!Y262))</f>
        <v>0</v>
      </c>
      <c r="Z62" s="70">
        <f>IF(COUNT('2. Collected Data'!Z62,'2. Collected Data'!Z162,'2. Collected Data'!Z262)&lt;=1,"",AVERAGE('2. Collected Data'!Z62,'2. Collected Data'!Z162,'2. Collected Data'!Z262))</f>
        <v>0</v>
      </c>
      <c r="AA62" s="187">
        <f>IF(COUNT('2. Collected Data'!AA62,'2. Collected Data'!AA162,'2. Collected Data'!AA262)&lt;=1,"",AVERAGE('2. Collected Data'!AA62,'2. Collected Data'!AA162,'2. Collected Data'!AA262))</f>
        <v>0</v>
      </c>
      <c r="AB62" s="187">
        <f>IF(COUNT('2. Collected Data'!AB62,'2. Collected Data'!AB162,'2. Collected Data'!AB262)&lt;=1,"",AVERAGE('2. Collected Data'!AB62,'2. Collected Data'!AB162,'2. Collected Data'!AB262))</f>
        <v>0</v>
      </c>
      <c r="AC62" s="187">
        <f>IF(COUNT('2. Collected Data'!AC62,'2. Collected Data'!AC162,'2. Collected Data'!AC262)&lt;=1,"",AVERAGE('2. Collected Data'!AC62,'2. Collected Data'!AC162,'2. Collected Data'!AC262))</f>
        <v>1</v>
      </c>
      <c r="AD62" s="70">
        <f>IF(COUNT('2. Collected Data'!AD62,'2. Collected Data'!AD162,'2. Collected Data'!AD262)&lt;=1,"",AVERAGE('2. Collected Data'!AD62,'2. Collected Data'!AD162,'2. Collected Data'!AD262))</f>
        <v>288.66666666666669</v>
      </c>
      <c r="AE62" s="70">
        <f>IF(COUNT('2. Collected Data'!AE62,'2. Collected Data'!AE162,'2. Collected Data'!AE262)&lt;=1,"",AVERAGE('2. Collected Data'!AE62,'2. Collected Data'!AE162,'2. Collected Data'!AE262))</f>
        <v>537794.33333333337</v>
      </c>
      <c r="AF62" s="70">
        <f>IF(COUNT('2. Collected Data'!AF62,'2. Collected Data'!AF162,'2. Collected Data'!AF262)&lt;=1,"",AVERAGE('2. Collected Data'!AF62,'2. Collected Data'!AF162,'2. Collected Data'!AF262))</f>
        <v>252</v>
      </c>
      <c r="AG62" s="86">
        <f>IF(COUNT('2. Collected Data'!AG62,'2. Collected Data'!AG162,'2. Collected Data'!AG262)&lt;=1,"",AVERAGE('2. Collected Data'!AG62,'2. Collected Data'!AG162,'2. Collected Data'!AG262))</f>
        <v>2085159.5</v>
      </c>
      <c r="AH62" s="89"/>
      <c r="AI62" s="124">
        <f>IF(COUNT('2. Collected Data'!AI62,'2. Collected Data'!AI162,'2. Collected Data'!AI262)&lt;=1,"",AVERAGE('2. Collected Data'!AI62,'2. Collected Data'!AI162,'2. Collected Data'!AI262))</f>
        <v>437706.33333333331</v>
      </c>
      <c r="AJ62" s="70">
        <f>IF(COUNT('2. Collected Data'!AJ62,'2. Collected Data'!AJ162,'2. Collected Data'!AJ262)&lt;=1,"",AVERAGE('2. Collected Data'!AJ62,'2. Collected Data'!AJ162,'2. Collected Data'!AJ262))</f>
        <v>60</v>
      </c>
      <c r="AK62" s="70">
        <f>IF(COUNT('2. Collected Data'!AK62,'2. Collected Data'!AK162,'2. Collected Data'!AK262)&lt;=1,"",AVERAGE('2. Collected Data'!AK62,'2. Collected Data'!AK162,'2. Collected Data'!AK262))</f>
        <v>0</v>
      </c>
      <c r="AL62" s="70">
        <f>IF(COUNT('2. Collected Data'!AL62,'2. Collected Data'!AL162,'2. Collected Data'!AL262)&lt;=1,"",AVERAGE('2. Collected Data'!AL62,'2. Collected Data'!AL162,'2. Collected Data'!AL262))</f>
        <v>18314.333333333332</v>
      </c>
      <c r="AM62" s="70" t="str">
        <f>IF(COUNT('2. Collected Data'!AM62,'2. Collected Data'!AM162,'2. Collected Data'!AM262)&lt;=1,"",AVERAGE('2. Collected Data'!AM62,'2. Collected Data'!AM162,'2. Collected Data'!AM262))</f>
        <v/>
      </c>
      <c r="AN62" s="125"/>
      <c r="AO62" s="70">
        <f>IF(COUNT('2. Collected Data'!AO62,'2. Collected Data'!AO162,'2. Collected Data'!AO262)&lt;=1,"",AVERAGE('2. Collected Data'!AO62,'2. Collected Data'!AO162,'2. Collected Data'!AO262))</f>
        <v>3917344</v>
      </c>
      <c r="AP62" s="70">
        <f>IF(COUNT('2. Collected Data'!AP62,'2. Collected Data'!AP162,'2. Collected Data'!AP262)&lt;=1,"",AVERAGE('2. Collected Data'!AP62,'2. Collected Data'!AP162,'2. Collected Data'!AP262))</f>
        <v>79796</v>
      </c>
      <c r="AQ62" s="70">
        <f>IF(COUNT('2. Collected Data'!AQ62,'2. Collected Data'!AQ162,'2. Collected Data'!AQ262)&lt;=1,"",AVERAGE('2. Collected Data'!AQ62,'2. Collected Data'!AQ162,'2. Collected Data'!AQ262))</f>
        <v>68368</v>
      </c>
      <c r="AR62" s="70">
        <f>IF(COUNT('2. Collected Data'!AR62,'2. Collected Data'!AR162,'2. Collected Data'!AR262)&lt;=1,"",AVERAGE('2. Collected Data'!AR62,'2. Collected Data'!AR162,'2. Collected Data'!AR262))</f>
        <v>0</v>
      </c>
      <c r="AS62" s="70" t="str">
        <f>IF(COUNT('2. Collected Data'!AS62,'2. Collected Data'!AS162,'2. Collected Data'!AS262)&lt;=1,"",AVERAGE('2. Collected Data'!AS62,'2. Collected Data'!AS162,'2. Collected Data'!AS262))</f>
        <v/>
      </c>
      <c r="AT62" s="70">
        <f>IF(COUNT('2. Collected Data'!AT62,'2. Collected Data'!AT162,'2. Collected Data'!AT262)&lt;=1,"",AVERAGE('2. Collected Data'!AT62,'2. Collected Data'!AT162,'2. Collected Data'!AT262))</f>
        <v>77043</v>
      </c>
      <c r="AU62" s="86" t="str">
        <f>IF(COUNT('2. Collected Data'!AU62,'2. Collected Data'!AU162,'2. Collected Data'!AU262)&lt;=1,"",AVERAGE('2. Collected Data'!AU62,'2. Collected Data'!AU162,'2. Collected Data'!AU262))</f>
        <v/>
      </c>
      <c r="AV62" s="89"/>
      <c r="AW62" s="187">
        <f>IF(COUNT('2. Collected Data'!AW62,'2. Collected Data'!AW162,'2. Collected Data'!AW262)&lt;=1,"",AVERAGE('2. Collected Data'!AW62,'2. Collected Data'!AW162,'2. Collected Data'!AW262))</f>
        <v>0.95666666666666667</v>
      </c>
      <c r="AX62" s="187">
        <f>IF(COUNT('2. Collected Data'!AX62,'2. Collected Data'!AX162,'2. Collected Data'!AX262)&lt;=1,"",AVERAGE('2. Collected Data'!AX62,'2. Collected Data'!AX162,'2. Collected Data'!AX262))</f>
        <v>4.3333333333333335E-2</v>
      </c>
      <c r="AY62" s="71"/>
      <c r="AZ62" s="92"/>
      <c r="BA62" s="89"/>
      <c r="BB62" s="79">
        <f>IF(COUNT('2. Collected Data'!BB62,'2. Collected Data'!BB162,'2. Collected Data'!BB262)&lt;=1,"",AVERAGE('2. Collected Data'!BB62,'2. Collected Data'!BB162,'2. Collected Data'!BB262))</f>
        <v>69.699999999999989</v>
      </c>
      <c r="BC62" s="76">
        <f>IF(COUNT('2. Collected Data'!BC62,'2. Collected Data'!BC162,'2. Collected Data'!BC262)&lt;=1,"",AVERAGE('2. Collected Data'!BC62,'2. Collected Data'!BC162,'2. Collected Data'!BC262))</f>
        <v>20770460</v>
      </c>
      <c r="BD62" s="76">
        <f>IF(COUNT('2. Collected Data'!BD62,'2. Collected Data'!BD162,'2. Collected Data'!BD262)&lt;=1,"",AVERAGE('2. Collected Data'!BD62,'2. Collected Data'!BD162,'2. Collected Data'!BD262))</f>
        <v>23150564.333333332</v>
      </c>
      <c r="BE62" s="76">
        <f>IF(COUNT('2. Collected Data'!BE62,'2. Collected Data'!BE162,'2. Collected Data'!BE262)&lt;=1,"",AVERAGE('2. Collected Data'!BE62,'2. Collected Data'!BE162,'2. Collected Data'!BE262))</f>
        <v>34085476</v>
      </c>
      <c r="BF62" s="76">
        <f>IF(COUNT('2. Collected Data'!BF62,'2. Collected Data'!BF162,'2. Collected Data'!BF262)&lt;=1,"",AVERAGE('2. Collected Data'!BF62,'2. Collected Data'!BF162,'2. Collected Data'!BF262))</f>
        <v>78006500.333333328</v>
      </c>
      <c r="BG62" s="71"/>
      <c r="BH62" s="79">
        <f>IF(COUNT('2. Collected Data'!BH62,'2. Collected Data'!BH162,'2. Collected Data'!BH262)&lt;=1,"",AVERAGE('2. Collected Data'!BH62,'2. Collected Data'!BH162,'2. Collected Data'!BH262))</f>
        <v>69.22999999999999</v>
      </c>
      <c r="BI62" s="141"/>
      <c r="BJ62" s="71"/>
    </row>
    <row r="63" spans="1:62" s="177" customFormat="1" ht="11.25" customHeight="1" x14ac:dyDescent="0.15">
      <c r="A63" s="89" t="s">
        <v>361</v>
      </c>
      <c r="B63" s="173"/>
      <c r="C63" s="351"/>
      <c r="D63" s="351"/>
      <c r="E63" s="351"/>
      <c r="F63" s="351"/>
      <c r="G63" s="45" t="str">
        <f>IF(COUNT('2. Collected Data'!G63,'2. Collected Data'!G163,'2. Collected Data'!G263)&lt;=1,"",AVERAGE('2. Collected Data'!G63,'2. Collected Data'!G163,'2. Collected Data'!G263))</f>
        <v/>
      </c>
      <c r="H63" s="70" t="str">
        <f>IF(COUNT('2. Collected Data'!H63,'2. Collected Data'!H163,'2. Collected Data'!H263)&lt;=1,"",AVERAGE('2. Collected Data'!H63,'2. Collected Data'!H163,'2. Collected Data'!H263))</f>
        <v/>
      </c>
      <c r="I63" s="70" t="str">
        <f>IF(COUNT('2. Collected Data'!I63,'2. Collected Data'!I163,'2. Collected Data'!I263)&lt;=1,"",AVERAGE('2. Collected Data'!I63,'2. Collected Data'!I163,'2. Collected Data'!I263))</f>
        <v/>
      </c>
      <c r="J63" s="70" t="str">
        <f>IF(COUNT('2. Collected Data'!J63,'2. Collected Data'!J163,'2. Collected Data'!J263)&lt;=1,"",AVERAGE('2. Collected Data'!J63,'2. Collected Data'!J163,'2. Collected Data'!J263))</f>
        <v/>
      </c>
      <c r="K63" s="70" t="str">
        <f>IF(COUNT('2. Collected Data'!K63,'2. Collected Data'!K163,'2. Collected Data'!K263)&lt;=1,"",AVERAGE('2. Collected Data'!K63,'2. Collected Data'!K163,'2. Collected Data'!K263))</f>
        <v/>
      </c>
      <c r="L63" s="70" t="str">
        <f>IF(COUNT('2. Collected Data'!L63,'2. Collected Data'!L163,'2. Collected Data'!L263)&lt;=1,"",AVERAGE('2. Collected Data'!L63,'2. Collected Data'!L163,'2. Collected Data'!L263))</f>
        <v/>
      </c>
      <c r="M63" s="70" t="str">
        <f>IF(COUNT('2. Collected Data'!M63,'2. Collected Data'!M163,'2. Collected Data'!M263)&lt;=1,"",AVERAGE('2. Collected Data'!M63,'2. Collected Data'!M163,'2. Collected Data'!M263))</f>
        <v/>
      </c>
      <c r="N63" s="70" t="str">
        <f>IF(COUNT('2. Collected Data'!N63,'2. Collected Data'!N163,'2. Collected Data'!N263)&lt;=1,"",AVERAGE('2. Collected Data'!N63,'2. Collected Data'!N163,'2. Collected Data'!N263))</f>
        <v/>
      </c>
      <c r="O63" s="70" t="str">
        <f>IF(COUNT('2. Collected Data'!O63,'2. Collected Data'!O163,'2. Collected Data'!O263)&lt;=1,"",AVERAGE('2. Collected Data'!O63,'2. Collected Data'!O163,'2. Collected Data'!O263))</f>
        <v/>
      </c>
      <c r="P63" s="70" t="str">
        <f>IF(COUNT('2. Collected Data'!P63,'2. Collected Data'!P163,'2. Collected Data'!P263)&lt;=1,"",AVERAGE('2. Collected Data'!P63,'2. Collected Data'!P163,'2. Collected Data'!P263))</f>
        <v/>
      </c>
      <c r="Q63" s="70" t="str">
        <f>IF(COUNT('2. Collected Data'!Q63,'2. Collected Data'!Q163,'2. Collected Data'!Q263)&lt;=1,"",AVERAGE('2. Collected Data'!Q63,'2. Collected Data'!Q163,'2. Collected Data'!Q263))</f>
        <v/>
      </c>
      <c r="R63" s="70" t="str">
        <f>IF(COUNT('2. Collected Data'!R63,'2. Collected Data'!R163,'2. Collected Data'!R263)&lt;=1,"",AVERAGE('2. Collected Data'!R63,'2. Collected Data'!R163,'2. Collected Data'!R263))</f>
        <v/>
      </c>
      <c r="S63" s="70" t="str">
        <f>IF(COUNT('2. Collected Data'!S63,'2. Collected Data'!S163,'2. Collected Data'!S263)&lt;=1,"",AVERAGE('2. Collected Data'!S63,'2. Collected Data'!S163,'2. Collected Data'!S263))</f>
        <v/>
      </c>
      <c r="T63" s="70" t="str">
        <f>IF(COUNT('2. Collected Data'!T63,'2. Collected Data'!T163,'2. Collected Data'!T263)&lt;=1,"",AVERAGE('2. Collected Data'!T63,'2. Collected Data'!T163,'2. Collected Data'!T263))</f>
        <v/>
      </c>
      <c r="U63" s="70" t="str">
        <f>IF(COUNT('2. Collected Data'!U63,'2. Collected Data'!U163,'2. Collected Data'!U263)&lt;=1,"",AVERAGE('2. Collected Data'!U63,'2. Collected Data'!U163,'2. Collected Data'!U263))</f>
        <v/>
      </c>
      <c r="V63" s="70" t="str">
        <f>IF(COUNT('2. Collected Data'!V63,'2. Collected Data'!V163,'2. Collected Data'!V263)&lt;=1,"",AVERAGE('2. Collected Data'!V63,'2. Collected Data'!V163,'2. Collected Data'!V263))</f>
        <v/>
      </c>
      <c r="W63" s="70" t="str">
        <f>IF(COUNT('2. Collected Data'!W63,'2. Collected Data'!W163,'2. Collected Data'!W263)&lt;=1,"",AVERAGE('2. Collected Data'!W63,'2. Collected Data'!W163,'2. Collected Data'!W263))</f>
        <v/>
      </c>
      <c r="X63" s="70" t="str">
        <f>IF(COUNT('2. Collected Data'!X63,'2. Collected Data'!X163,'2. Collected Data'!X263)&lt;=1,"",AVERAGE('2. Collected Data'!X63,'2. Collected Data'!X163,'2. Collected Data'!X263))</f>
        <v/>
      </c>
      <c r="Y63" s="70" t="str">
        <f>IF(COUNT('2. Collected Data'!Y63,'2. Collected Data'!Y163,'2. Collected Data'!Y263)&lt;=1,"",AVERAGE('2. Collected Data'!Y63,'2. Collected Data'!Y163,'2. Collected Data'!Y263))</f>
        <v/>
      </c>
      <c r="Z63" s="70" t="str">
        <f>IF(COUNT('2. Collected Data'!Z63,'2. Collected Data'!Z163,'2. Collected Data'!Z263)&lt;=1,"",AVERAGE('2. Collected Data'!Z63,'2. Collected Data'!Z163,'2. Collected Data'!Z263))</f>
        <v/>
      </c>
      <c r="AA63" s="187" t="str">
        <f>IF(COUNT('2. Collected Data'!AA63,'2. Collected Data'!AA163,'2. Collected Data'!AA263)&lt;=1,"",AVERAGE('2. Collected Data'!AA63,'2. Collected Data'!AA163,'2. Collected Data'!AA263))</f>
        <v/>
      </c>
      <c r="AB63" s="187" t="str">
        <f>IF(COUNT('2. Collected Data'!AB63,'2. Collected Data'!AB163,'2. Collected Data'!AB263)&lt;=1,"",AVERAGE('2. Collected Data'!AB63,'2. Collected Data'!AB163,'2. Collected Data'!AB263))</f>
        <v/>
      </c>
      <c r="AC63" s="187" t="str">
        <f>IF(COUNT('2. Collected Data'!AC63,'2. Collected Data'!AC163,'2. Collected Data'!AC263)&lt;=1,"",AVERAGE('2. Collected Data'!AC63,'2. Collected Data'!AC163,'2. Collected Data'!AC263))</f>
        <v/>
      </c>
      <c r="AD63" s="70" t="str">
        <f>IF(COUNT('2. Collected Data'!AD63,'2. Collected Data'!AD163,'2. Collected Data'!AD263)&lt;=1,"",AVERAGE('2. Collected Data'!AD63,'2. Collected Data'!AD163,'2. Collected Data'!AD263))</f>
        <v/>
      </c>
      <c r="AE63" s="70" t="str">
        <f>IF(COUNT('2. Collected Data'!AE63,'2. Collected Data'!AE163,'2. Collected Data'!AE263)&lt;=1,"",AVERAGE('2. Collected Data'!AE63,'2. Collected Data'!AE163,'2. Collected Data'!AE263))</f>
        <v/>
      </c>
      <c r="AF63" s="70" t="str">
        <f>IF(COUNT('2. Collected Data'!AF63,'2. Collected Data'!AF163,'2. Collected Data'!AF263)&lt;=1,"",AVERAGE('2. Collected Data'!AF63,'2. Collected Data'!AF163,'2. Collected Data'!AF263))</f>
        <v/>
      </c>
      <c r="AG63" s="86" t="str">
        <f>IF(COUNT('2. Collected Data'!AG63,'2. Collected Data'!AG163,'2. Collected Data'!AG263)&lt;=1,"",AVERAGE('2. Collected Data'!AG63,'2. Collected Data'!AG163,'2. Collected Data'!AG263))</f>
        <v/>
      </c>
      <c r="AH63" s="89"/>
      <c r="AI63" s="124" t="str">
        <f>IF(COUNT('2. Collected Data'!AI63,'2. Collected Data'!AI163,'2. Collected Data'!AI263)&lt;=1,"",AVERAGE('2. Collected Data'!AI63,'2. Collected Data'!AI163,'2. Collected Data'!AI263))</f>
        <v/>
      </c>
      <c r="AJ63" s="70" t="str">
        <f>IF(COUNT('2. Collected Data'!AJ63,'2. Collected Data'!AJ163,'2. Collected Data'!AJ263)&lt;=1,"",AVERAGE('2. Collected Data'!AJ63,'2. Collected Data'!AJ163,'2. Collected Data'!AJ263))</f>
        <v/>
      </c>
      <c r="AK63" s="70" t="str">
        <f>IF(COUNT('2. Collected Data'!AK63,'2. Collected Data'!AK163,'2. Collected Data'!AK263)&lt;=1,"",AVERAGE('2. Collected Data'!AK63,'2. Collected Data'!AK163,'2. Collected Data'!AK263))</f>
        <v/>
      </c>
      <c r="AL63" s="70" t="str">
        <f>IF(COUNT('2. Collected Data'!AL63,'2. Collected Data'!AL163,'2. Collected Data'!AL263)&lt;=1,"",AVERAGE('2. Collected Data'!AL63,'2. Collected Data'!AL163,'2. Collected Data'!AL263))</f>
        <v/>
      </c>
      <c r="AM63" s="70" t="str">
        <f>IF(COUNT('2. Collected Data'!AM63,'2. Collected Data'!AM163,'2. Collected Data'!AM263)&lt;=1,"",AVERAGE('2. Collected Data'!AM63,'2. Collected Data'!AM163,'2. Collected Data'!AM263))</f>
        <v/>
      </c>
      <c r="AN63" s="125"/>
      <c r="AO63" s="70" t="str">
        <f>IF(COUNT('2. Collected Data'!AO63,'2. Collected Data'!AO163,'2. Collected Data'!AO263)&lt;=1,"",AVERAGE('2. Collected Data'!AO63,'2. Collected Data'!AO163,'2. Collected Data'!AO263))</f>
        <v/>
      </c>
      <c r="AP63" s="70" t="str">
        <f>IF(COUNT('2. Collected Data'!AP63,'2. Collected Data'!AP163,'2. Collected Data'!AP263)&lt;=1,"",AVERAGE('2. Collected Data'!AP63,'2. Collected Data'!AP163,'2. Collected Data'!AP263))</f>
        <v/>
      </c>
      <c r="AQ63" s="70" t="str">
        <f>IF(COUNT('2. Collected Data'!AQ63,'2. Collected Data'!AQ163,'2. Collected Data'!AQ263)&lt;=1,"",AVERAGE('2. Collected Data'!AQ63,'2. Collected Data'!AQ163,'2. Collected Data'!AQ263))</f>
        <v/>
      </c>
      <c r="AR63" s="70" t="str">
        <f>IF(COUNT('2. Collected Data'!AR63,'2. Collected Data'!AR163,'2. Collected Data'!AR263)&lt;=1,"",AVERAGE('2. Collected Data'!AR63,'2. Collected Data'!AR163,'2. Collected Data'!AR263))</f>
        <v/>
      </c>
      <c r="AS63" s="70" t="str">
        <f>IF(COUNT('2. Collected Data'!AS63,'2. Collected Data'!AS163,'2. Collected Data'!AS263)&lt;=1,"",AVERAGE('2. Collected Data'!AS63,'2. Collected Data'!AS163,'2. Collected Data'!AS263))</f>
        <v/>
      </c>
      <c r="AT63" s="70" t="str">
        <f>IF(COUNT('2. Collected Data'!AT63,'2. Collected Data'!AT163,'2. Collected Data'!AT263)&lt;=1,"",AVERAGE('2. Collected Data'!AT63,'2. Collected Data'!AT163,'2. Collected Data'!AT263))</f>
        <v/>
      </c>
      <c r="AU63" s="86" t="str">
        <f>IF(COUNT('2. Collected Data'!AU63,'2. Collected Data'!AU163,'2. Collected Data'!AU263)&lt;=1,"",AVERAGE('2. Collected Data'!AU63,'2. Collected Data'!AU163,'2. Collected Data'!AU263))</f>
        <v/>
      </c>
      <c r="AV63" s="89" t="str">
        <f>IF(OR(ISBLANK('2. Collected Data'!AV163),ISBLANK('2. Collected Data'!AV263)),"",('2. Collected Data'!AV263-'2. Collected Data'!AV163))</f>
        <v/>
      </c>
      <c r="AW63" s="187" t="str">
        <f>IF(COUNT('2. Collected Data'!AW63,'2. Collected Data'!AW163,'2. Collected Data'!AW263)&lt;=1,"",AVERAGE('2. Collected Data'!AW63,'2. Collected Data'!AW163,'2. Collected Data'!AW263))</f>
        <v/>
      </c>
      <c r="AX63" s="187" t="str">
        <f>IF(COUNT('2. Collected Data'!AX63,'2. Collected Data'!AX163,'2. Collected Data'!AX263)&lt;=1,"",AVERAGE('2. Collected Data'!AX63,'2. Collected Data'!AX163,'2. Collected Data'!AX263))</f>
        <v/>
      </c>
      <c r="AY63" s="71"/>
      <c r="AZ63" s="92"/>
      <c r="BA63" s="89"/>
      <c r="BB63" s="79" t="str">
        <f>IF(COUNT('2. Collected Data'!BB63,'2. Collected Data'!BB163,'2. Collected Data'!BB263)&lt;=1,"",AVERAGE('2. Collected Data'!BB63,'2. Collected Data'!BB163,'2. Collected Data'!BB263))</f>
        <v/>
      </c>
      <c r="BC63" s="76" t="str">
        <f>IF(COUNT('2. Collected Data'!BC63,'2. Collected Data'!BC163,'2. Collected Data'!BC263)&lt;=1,"",AVERAGE('2. Collected Data'!BC63,'2. Collected Data'!BC163,'2. Collected Data'!BC263))</f>
        <v/>
      </c>
      <c r="BD63" s="76" t="str">
        <f>IF(COUNT('2. Collected Data'!BD63,'2. Collected Data'!BD163,'2. Collected Data'!BD263)&lt;=1,"",AVERAGE('2. Collected Data'!BD63,'2. Collected Data'!BD163,'2. Collected Data'!BD263))</f>
        <v/>
      </c>
      <c r="BE63" s="76" t="str">
        <f>IF(COUNT('2. Collected Data'!BE63,'2. Collected Data'!BE163,'2. Collected Data'!BE263)&lt;=1,"",AVERAGE('2. Collected Data'!BE63,'2. Collected Data'!BE163,'2. Collected Data'!BE263))</f>
        <v/>
      </c>
      <c r="BF63" s="76" t="str">
        <f>IF(COUNT('2. Collected Data'!BF63,'2. Collected Data'!BF163,'2. Collected Data'!BF263)&lt;=1,"",AVERAGE('2. Collected Data'!BF63,'2. Collected Data'!BF163,'2. Collected Data'!BF263))</f>
        <v/>
      </c>
      <c r="BG63" s="71"/>
      <c r="BH63" s="79" t="str">
        <f>IF(COUNT('2. Collected Data'!BH63,'2. Collected Data'!BH163,'2. Collected Data'!BH263)&lt;=1,"",AVERAGE('2. Collected Data'!BH63,'2. Collected Data'!BH163,'2. Collected Data'!BH263))</f>
        <v/>
      </c>
      <c r="BI63" s="141"/>
      <c r="BJ63" s="71"/>
    </row>
    <row r="64" spans="1:62" s="51" customFormat="1" ht="11.25" customHeight="1" x14ac:dyDescent="0.15">
      <c r="A64" s="67"/>
      <c r="B64" s="69"/>
      <c r="C64" s="40"/>
      <c r="D64" s="40"/>
      <c r="E64" s="40"/>
      <c r="F64" s="40"/>
      <c r="G64" s="45"/>
      <c r="H64" s="45"/>
      <c r="I64" s="45"/>
      <c r="J64" s="45"/>
      <c r="K64" s="45"/>
      <c r="L64" s="45"/>
      <c r="M64" s="45"/>
      <c r="N64" s="45"/>
      <c r="O64" s="45"/>
      <c r="P64" s="45"/>
      <c r="Q64" s="45"/>
      <c r="R64" s="45"/>
      <c r="S64" s="45"/>
      <c r="T64" s="45"/>
      <c r="U64" s="45"/>
      <c r="V64" s="45"/>
      <c r="W64" s="45"/>
      <c r="X64" s="45"/>
      <c r="Y64" s="45"/>
      <c r="Z64" s="45"/>
      <c r="AA64" s="184"/>
      <c r="AB64" s="184"/>
      <c r="AC64" s="184"/>
      <c r="AD64" s="45"/>
      <c r="AE64" s="45"/>
      <c r="AF64" s="45"/>
      <c r="AG64" s="45"/>
      <c r="AH64" s="45"/>
      <c r="AI64" s="45"/>
      <c r="AJ64" s="45"/>
      <c r="AK64" s="45"/>
      <c r="AL64" s="45"/>
      <c r="AM64" s="45"/>
      <c r="AN64" s="45"/>
      <c r="AO64" s="45"/>
      <c r="AP64" s="45"/>
      <c r="AQ64" s="45"/>
      <c r="AR64" s="45"/>
      <c r="AS64" s="45"/>
      <c r="AT64" s="45"/>
      <c r="AU64" s="45"/>
      <c r="AV64" s="45"/>
      <c r="AW64" s="184"/>
      <c r="AX64" s="184"/>
      <c r="AY64" s="45"/>
      <c r="AZ64" s="45"/>
      <c r="BA64" s="45"/>
      <c r="BB64" s="45"/>
      <c r="BC64" s="45"/>
      <c r="BD64" s="45"/>
      <c r="BE64" s="45"/>
      <c r="BF64" s="45"/>
      <c r="BG64" s="45"/>
      <c r="BH64" s="45"/>
      <c r="BI64" s="45"/>
      <c r="BJ64" s="45"/>
    </row>
    <row r="65" spans="1:62" s="51" customFormat="1" ht="11.25" customHeight="1" x14ac:dyDescent="0.15">
      <c r="A65" s="54"/>
      <c r="B65" s="55"/>
      <c r="C65" s="40"/>
      <c r="D65" s="40"/>
      <c r="E65" s="40"/>
      <c r="F65" s="40"/>
      <c r="G65" s="45"/>
      <c r="H65" s="45"/>
      <c r="I65" s="45"/>
      <c r="J65" s="45"/>
      <c r="K65" s="45"/>
      <c r="L65" s="45"/>
      <c r="M65" s="45"/>
      <c r="N65" s="45"/>
      <c r="O65" s="45"/>
      <c r="P65" s="45"/>
      <c r="Q65" s="45"/>
      <c r="R65" s="45"/>
      <c r="S65" s="45"/>
      <c r="T65" s="45"/>
      <c r="U65" s="45"/>
      <c r="V65" s="45"/>
      <c r="W65" s="45"/>
      <c r="X65" s="45"/>
      <c r="Y65" s="45"/>
      <c r="Z65" s="45"/>
      <c r="AA65" s="45"/>
      <c r="AB65" s="45"/>
      <c r="AC65" s="45"/>
      <c r="AD65" s="45"/>
      <c r="AE65" s="45"/>
      <c r="AF65" s="45"/>
      <c r="AG65" s="45"/>
      <c r="AH65" s="45"/>
      <c r="AI65" s="45"/>
      <c r="AJ65" s="45"/>
      <c r="AK65" s="45"/>
      <c r="AL65" s="45"/>
      <c r="AM65" s="45"/>
      <c r="AN65" s="45"/>
      <c r="AO65" s="45"/>
      <c r="AP65" s="45"/>
      <c r="AQ65" s="45"/>
      <c r="AR65" s="45"/>
      <c r="AS65" s="45"/>
      <c r="AT65" s="45"/>
      <c r="AU65" s="45"/>
      <c r="AV65" s="45"/>
      <c r="AW65" s="184"/>
      <c r="AX65" s="184"/>
      <c r="AY65" s="45"/>
      <c r="AZ65" s="45"/>
      <c r="BA65" s="45"/>
      <c r="BB65" s="45"/>
      <c r="BC65" s="45"/>
      <c r="BD65" s="45"/>
      <c r="BE65" s="45"/>
      <c r="BF65" s="45"/>
      <c r="BG65" s="45"/>
      <c r="BH65" s="45"/>
      <c r="BI65" s="45"/>
      <c r="BJ65" s="45"/>
    </row>
    <row r="66" spans="1:62" s="51" customFormat="1" ht="11.25" customHeight="1" x14ac:dyDescent="0.15">
      <c r="A66" s="57" t="s">
        <v>250</v>
      </c>
      <c r="B66" s="56"/>
      <c r="C66" s="56"/>
      <c r="D66" s="56"/>
      <c r="E66" s="56"/>
      <c r="F66" s="56"/>
      <c r="G66" s="56"/>
      <c r="H66" s="56"/>
      <c r="I66" s="56"/>
      <c r="J66" s="56"/>
      <c r="K66" s="56"/>
      <c r="L66" s="56"/>
      <c r="M66" s="56"/>
      <c r="N66" s="56"/>
      <c r="O66" s="56"/>
      <c r="P66" s="56"/>
      <c r="Q66" s="56"/>
      <c r="R66" s="56"/>
      <c r="S66" s="56"/>
      <c r="T66" s="56"/>
      <c r="U66" s="56"/>
    </row>
    <row r="67" spans="1:62" s="51" customFormat="1" ht="11.25" customHeight="1" x14ac:dyDescent="0.15">
      <c r="A67" s="58" t="s">
        <v>249</v>
      </c>
      <c r="B67" s="56"/>
      <c r="C67" s="56"/>
      <c r="D67" s="56"/>
      <c r="E67" s="56"/>
      <c r="F67" s="56"/>
      <c r="G67" s="56"/>
      <c r="H67" s="56"/>
      <c r="I67" s="56"/>
      <c r="J67" s="56"/>
      <c r="K67" s="56"/>
      <c r="L67" s="56"/>
      <c r="M67" s="56"/>
      <c r="N67" s="56"/>
      <c r="O67" s="56"/>
      <c r="P67" s="56"/>
      <c r="Q67" s="56"/>
      <c r="R67" s="56"/>
      <c r="S67" s="56"/>
      <c r="T67" s="56"/>
      <c r="U67" s="56"/>
    </row>
    <row r="68" spans="1:62" s="29" customFormat="1" ht="11.25" customHeight="1" x14ac:dyDescent="0.2">
      <c r="A68" s="58" t="s">
        <v>251</v>
      </c>
      <c r="B68" s="28"/>
      <c r="C68" s="28"/>
      <c r="D68" s="28"/>
      <c r="E68" s="28"/>
      <c r="F68" s="28"/>
      <c r="G68" s="28"/>
      <c r="H68" s="28"/>
      <c r="I68" s="28"/>
      <c r="J68" s="28"/>
      <c r="K68" s="28"/>
      <c r="L68" s="28"/>
      <c r="M68" s="28"/>
      <c r="N68" s="28"/>
      <c r="O68" s="28"/>
      <c r="P68" s="28"/>
      <c r="Q68" s="28"/>
      <c r="R68" s="28"/>
      <c r="S68" s="28"/>
      <c r="T68" s="28"/>
      <c r="U68" s="28"/>
      <c r="AU68" s="81"/>
    </row>
    <row r="69" spans="1:62" s="29" customFormat="1" ht="11.25" customHeight="1" x14ac:dyDescent="0.2">
      <c r="A69" s="58" t="s">
        <v>289</v>
      </c>
      <c r="B69" s="28"/>
      <c r="C69" s="28"/>
      <c r="D69" s="28"/>
      <c r="E69" s="28"/>
      <c r="F69" s="28"/>
      <c r="G69" s="28"/>
      <c r="H69" s="28"/>
      <c r="I69" s="28"/>
      <c r="J69" s="28"/>
      <c r="K69" s="28"/>
      <c r="L69" s="28"/>
      <c r="M69" s="28"/>
      <c r="N69" s="28"/>
      <c r="O69" s="28"/>
      <c r="P69" s="28"/>
      <c r="Q69" s="28"/>
      <c r="R69" s="28"/>
      <c r="S69" s="28"/>
      <c r="T69" s="28"/>
      <c r="U69" s="28"/>
      <c r="AU69" s="81"/>
    </row>
    <row r="70" spans="1:62" s="29" customFormat="1" ht="11.25" customHeight="1" x14ac:dyDescent="0.2">
      <c r="A70" s="58" t="s">
        <v>288</v>
      </c>
      <c r="B70" s="28"/>
      <c r="C70" s="28"/>
      <c r="D70" s="28"/>
      <c r="E70" s="28"/>
      <c r="F70" s="28"/>
      <c r="G70" s="28"/>
      <c r="H70" s="28"/>
      <c r="I70" s="28"/>
      <c r="J70" s="28"/>
      <c r="K70" s="28"/>
      <c r="L70" s="28"/>
      <c r="M70" s="28"/>
      <c r="N70" s="28"/>
      <c r="O70" s="28"/>
      <c r="P70" s="28"/>
      <c r="Q70" s="28"/>
      <c r="R70" s="28"/>
      <c r="S70" s="28"/>
      <c r="T70" s="28"/>
      <c r="U70" s="28"/>
      <c r="AU70" s="81"/>
    </row>
  </sheetData>
  <mergeCells count="21">
    <mergeCell ref="G8:H8"/>
    <mergeCell ref="I8:L8"/>
    <mergeCell ref="AI8:AO8"/>
    <mergeCell ref="BB8:BI8"/>
    <mergeCell ref="G9:H9"/>
    <mergeCell ref="Y9:Z9"/>
    <mergeCell ref="AA9:AC9"/>
    <mergeCell ref="AD9:AE9"/>
    <mergeCell ref="AF9:AG9"/>
    <mergeCell ref="AH9:AH11"/>
    <mergeCell ref="BG9:BH9"/>
    <mergeCell ref="BI9:BI11"/>
    <mergeCell ref="BJ9:BJ10"/>
    <mergeCell ref="AN10:AN11"/>
    <mergeCell ref="AV10:AV11"/>
    <mergeCell ref="AI9:AN9"/>
    <mergeCell ref="AO9:AV9"/>
    <mergeCell ref="AW9:AX9"/>
    <mergeCell ref="AY9:AZ9"/>
    <mergeCell ref="BA9:BA11"/>
    <mergeCell ref="BB9:BF9"/>
  </mergeCells>
  <conditionalFormatting sqref="G64:BJ65">
    <cfRule type="expression" dxfId="2" priority="1">
      <formula>G64&lt;0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BF70"/>
  <sheetViews>
    <sheetView showGridLines="0" zoomScaleNormal="100" workbookViewId="0">
      <pane xSplit="1" ySplit="10" topLeftCell="B11" activePane="bottomRight" state="frozen"/>
      <selection pane="topRight"/>
      <selection pane="bottomLeft"/>
      <selection pane="bottomRight" activeCell="A7" sqref="A7"/>
    </sheetView>
  </sheetViews>
  <sheetFormatPr defaultColWidth="14.42578125" defaultRowHeight="15.75" customHeight="1" x14ac:dyDescent="0.2"/>
  <cols>
    <col min="1" max="1" width="22.85546875" style="23" customWidth="1"/>
    <col min="2" max="2" width="17.5703125" style="23" customWidth="1"/>
    <col min="3" max="3" width="19.28515625" style="23" customWidth="1"/>
    <col min="4" max="5" width="17.5703125" style="23" customWidth="1"/>
    <col min="6" max="7" width="17.7109375" style="23" customWidth="1"/>
    <col min="8" max="8" width="14.42578125" style="23"/>
    <col min="9" max="9" width="14.42578125" style="82"/>
    <col min="10" max="16384" width="14.42578125" style="23"/>
  </cols>
  <sheetData>
    <row r="1" spans="1:58" ht="63" customHeight="1" x14ac:dyDescent="0.2">
      <c r="A1" s="22"/>
      <c r="E1" s="30"/>
    </row>
    <row r="2" spans="1:58" ht="9" customHeight="1" x14ac:dyDescent="0.2">
      <c r="A2" s="22"/>
    </row>
    <row r="3" spans="1:58" ht="4.5" hidden="1" customHeight="1" x14ac:dyDescent="0.2">
      <c r="A3" s="22"/>
    </row>
    <row r="4" spans="1:58" ht="4.5" hidden="1" customHeight="1" x14ac:dyDescent="0.2">
      <c r="A4" s="22"/>
    </row>
    <row r="5" spans="1:58" ht="15" customHeight="1" x14ac:dyDescent="0.2">
      <c r="A5" s="26" t="s">
        <v>713</v>
      </c>
    </row>
    <row r="6" spans="1:58" s="29" customFormat="1" ht="12.75" x14ac:dyDescent="0.2">
      <c r="A6" s="33" t="s">
        <v>712</v>
      </c>
      <c r="B6" s="28"/>
      <c r="C6" s="34"/>
      <c r="D6" s="34"/>
      <c r="E6" s="28"/>
      <c r="F6" s="28"/>
      <c r="G6" s="28"/>
      <c r="H6" s="28"/>
      <c r="I6" s="28"/>
      <c r="J6" s="28"/>
      <c r="K6" s="28"/>
      <c r="L6" s="28"/>
      <c r="M6" s="28"/>
      <c r="N6" s="28"/>
      <c r="O6" s="28"/>
      <c r="P6" s="28"/>
      <c r="Q6" s="28"/>
      <c r="AQ6" s="81"/>
    </row>
    <row r="7" spans="1:58" ht="15" customHeight="1" x14ac:dyDescent="0.2">
      <c r="A7" s="24" t="s">
        <v>150</v>
      </c>
    </row>
    <row r="8" spans="1:58" s="35" customFormat="1" ht="31.5" x14ac:dyDescent="0.25">
      <c r="A8" s="183" t="s">
        <v>1845</v>
      </c>
      <c r="B8" s="94" t="s">
        <v>247</v>
      </c>
      <c r="C8" s="399" t="s">
        <v>246</v>
      </c>
      <c r="D8" s="400"/>
      <c r="E8" s="388" t="s">
        <v>648</v>
      </c>
      <c r="F8" s="389"/>
      <c r="G8" s="389"/>
      <c r="H8" s="389"/>
      <c r="I8" s="174"/>
      <c r="J8" s="174"/>
      <c r="K8" s="174"/>
      <c r="L8" s="174"/>
      <c r="M8" s="174"/>
      <c r="N8" s="174"/>
      <c r="O8" s="174"/>
      <c r="P8" s="174"/>
      <c r="Q8" s="174"/>
      <c r="R8" s="174"/>
      <c r="S8" s="174"/>
      <c r="T8" s="174"/>
      <c r="U8" s="174"/>
      <c r="V8" s="174"/>
      <c r="W8" s="174"/>
      <c r="X8" s="174"/>
      <c r="Y8" s="174"/>
      <c r="Z8" s="174"/>
      <c r="AA8" s="174"/>
      <c r="AB8" s="174"/>
      <c r="AC8" s="174"/>
      <c r="AD8" s="95"/>
      <c r="AE8" s="388" t="s">
        <v>649</v>
      </c>
      <c r="AF8" s="390"/>
      <c r="AG8" s="390"/>
      <c r="AH8" s="390"/>
      <c r="AI8" s="390"/>
      <c r="AJ8" s="390"/>
      <c r="AK8" s="390"/>
      <c r="AL8" s="174"/>
      <c r="AM8" s="174"/>
      <c r="AN8" s="174"/>
      <c r="AO8" s="174"/>
      <c r="AP8" s="174"/>
      <c r="AQ8" s="96"/>
      <c r="AR8" s="174"/>
      <c r="AS8" s="174"/>
      <c r="AT8" s="174"/>
      <c r="AU8" s="174"/>
      <c r="AV8" s="174"/>
      <c r="AW8" s="95"/>
      <c r="AX8" s="391" t="s">
        <v>296</v>
      </c>
      <c r="AY8" s="389"/>
      <c r="AZ8" s="389"/>
      <c r="BA8" s="389"/>
      <c r="BB8" s="389"/>
      <c r="BC8" s="389"/>
      <c r="BD8" s="389"/>
      <c r="BE8" s="392"/>
      <c r="BF8" s="97" t="s">
        <v>291</v>
      </c>
    </row>
    <row r="9" spans="1:58" s="36" customFormat="1" ht="42.75" customHeight="1" x14ac:dyDescent="0.25">
      <c r="A9" s="180" t="s">
        <v>236</v>
      </c>
      <c r="B9" s="94" t="s">
        <v>245</v>
      </c>
      <c r="C9" s="380" t="s">
        <v>248</v>
      </c>
      <c r="D9" s="380"/>
      <c r="E9" s="99" t="s">
        <v>6</v>
      </c>
      <c r="F9" s="100"/>
      <c r="G9" s="100"/>
      <c r="H9" s="100"/>
      <c r="I9" s="100"/>
      <c r="J9" s="100"/>
      <c r="K9" s="100"/>
      <c r="L9" s="101"/>
      <c r="M9" s="102" t="s">
        <v>7</v>
      </c>
      <c r="N9" s="100"/>
      <c r="O9" s="100"/>
      <c r="P9" s="100"/>
      <c r="Q9" s="100"/>
      <c r="R9" s="100"/>
      <c r="S9" s="100"/>
      <c r="T9" s="101"/>
      <c r="U9" s="367" t="s">
        <v>8</v>
      </c>
      <c r="V9" s="368"/>
      <c r="W9" s="367" t="s">
        <v>9</v>
      </c>
      <c r="X9" s="368"/>
      <c r="Y9" s="381"/>
      <c r="Z9" s="367" t="s">
        <v>10</v>
      </c>
      <c r="AA9" s="381"/>
      <c r="AB9" s="367" t="s">
        <v>11</v>
      </c>
      <c r="AC9" s="368"/>
      <c r="AD9" s="365" t="s">
        <v>259</v>
      </c>
      <c r="AE9" s="375" t="s">
        <v>260</v>
      </c>
      <c r="AF9" s="375"/>
      <c r="AG9" s="375"/>
      <c r="AH9" s="375"/>
      <c r="AI9" s="375"/>
      <c r="AJ9" s="375"/>
      <c r="AK9" s="371" t="s">
        <v>276</v>
      </c>
      <c r="AL9" s="375"/>
      <c r="AM9" s="375"/>
      <c r="AN9" s="375"/>
      <c r="AO9" s="375"/>
      <c r="AP9" s="375"/>
      <c r="AQ9" s="375"/>
      <c r="AR9" s="375"/>
      <c r="AS9" s="371" t="s">
        <v>13</v>
      </c>
      <c r="AT9" s="375"/>
      <c r="AU9" s="367" t="s">
        <v>14</v>
      </c>
      <c r="AV9" s="368"/>
      <c r="AW9" s="369" t="s">
        <v>279</v>
      </c>
      <c r="AX9" s="372" t="s">
        <v>650</v>
      </c>
      <c r="AY9" s="373"/>
      <c r="AZ9" s="373"/>
      <c r="BA9" s="373"/>
      <c r="BB9" s="373"/>
      <c r="BC9" s="374" t="s">
        <v>651</v>
      </c>
      <c r="BD9" s="368"/>
      <c r="BE9" s="365" t="s">
        <v>294</v>
      </c>
      <c r="BF9" s="357" t="s">
        <v>293</v>
      </c>
    </row>
    <row r="10" spans="1:58" s="37" customFormat="1" ht="94.5" x14ac:dyDescent="0.25">
      <c r="A10" s="103"/>
      <c r="B10" s="104" t="s">
        <v>125</v>
      </c>
      <c r="C10" s="105" t="s">
        <v>17</v>
      </c>
      <c r="D10" s="105" t="s">
        <v>18</v>
      </c>
      <c r="E10" s="106" t="s">
        <v>19</v>
      </c>
      <c r="F10" s="107" t="s">
        <v>20</v>
      </c>
      <c r="G10" s="107" t="s">
        <v>21</v>
      </c>
      <c r="H10" s="107" t="s">
        <v>22</v>
      </c>
      <c r="I10" s="107" t="s">
        <v>23</v>
      </c>
      <c r="J10" s="107" t="s">
        <v>24</v>
      </c>
      <c r="K10" s="107" t="s">
        <v>25</v>
      </c>
      <c r="L10" s="107" t="s">
        <v>26</v>
      </c>
      <c r="M10" s="107" t="s">
        <v>19</v>
      </c>
      <c r="N10" s="107" t="s">
        <v>20</v>
      </c>
      <c r="O10" s="107" t="s">
        <v>21</v>
      </c>
      <c r="P10" s="107" t="s">
        <v>22</v>
      </c>
      <c r="Q10" s="107" t="s">
        <v>23</v>
      </c>
      <c r="R10" s="107" t="s">
        <v>24</v>
      </c>
      <c r="S10" s="107" t="s">
        <v>25</v>
      </c>
      <c r="T10" s="107" t="s">
        <v>26</v>
      </c>
      <c r="U10" s="106" t="s">
        <v>343</v>
      </c>
      <c r="V10" s="108" t="s">
        <v>344</v>
      </c>
      <c r="W10" s="106" t="s">
        <v>256</v>
      </c>
      <c r="X10" s="107" t="s">
        <v>257</v>
      </c>
      <c r="Y10" s="107" t="s">
        <v>258</v>
      </c>
      <c r="Z10" s="107" t="s">
        <v>27</v>
      </c>
      <c r="AA10" s="107" t="s">
        <v>254</v>
      </c>
      <c r="AB10" s="107" t="s">
        <v>28</v>
      </c>
      <c r="AC10" s="109" t="s">
        <v>255</v>
      </c>
      <c r="AD10" s="357"/>
      <c r="AE10" s="118" t="s">
        <v>261</v>
      </c>
      <c r="AF10" s="119" t="s">
        <v>262</v>
      </c>
      <c r="AG10" s="119" t="s">
        <v>263</v>
      </c>
      <c r="AH10" s="119" t="s">
        <v>264</v>
      </c>
      <c r="AI10" s="119" t="s">
        <v>29</v>
      </c>
      <c r="AJ10" s="365" t="s">
        <v>12</v>
      </c>
      <c r="AK10" s="110" t="s">
        <v>30</v>
      </c>
      <c r="AL10" s="109" t="s">
        <v>31</v>
      </c>
      <c r="AM10" s="109" t="s">
        <v>32</v>
      </c>
      <c r="AN10" s="109" t="s">
        <v>33</v>
      </c>
      <c r="AO10" s="109" t="s">
        <v>34</v>
      </c>
      <c r="AP10" s="109" t="s">
        <v>35</v>
      </c>
      <c r="AQ10" s="108" t="s">
        <v>29</v>
      </c>
      <c r="AR10" s="365" t="s">
        <v>12</v>
      </c>
      <c r="AS10" s="111" t="s">
        <v>277</v>
      </c>
      <c r="AT10" s="109" t="s">
        <v>278</v>
      </c>
      <c r="AU10" s="107" t="s">
        <v>36</v>
      </c>
      <c r="AV10" s="109" t="s">
        <v>37</v>
      </c>
      <c r="AW10" s="370"/>
      <c r="AX10" s="108" t="s">
        <v>652</v>
      </c>
      <c r="AY10" s="108" t="s">
        <v>341</v>
      </c>
      <c r="AZ10" s="109" t="s">
        <v>287</v>
      </c>
      <c r="BA10" s="109" t="s">
        <v>290</v>
      </c>
      <c r="BB10" s="108" t="s">
        <v>342</v>
      </c>
      <c r="BC10" s="109" t="s">
        <v>299</v>
      </c>
      <c r="BD10" s="109" t="s">
        <v>298</v>
      </c>
      <c r="BE10" s="357"/>
      <c r="BF10" s="358"/>
    </row>
    <row r="11" spans="1:58" s="38" customFormat="1" ht="12.75" x14ac:dyDescent="0.25">
      <c r="A11" s="193"/>
      <c r="B11" s="194" t="s">
        <v>126</v>
      </c>
      <c r="C11" s="195" t="s">
        <v>127</v>
      </c>
      <c r="D11" s="196" t="s">
        <v>127</v>
      </c>
      <c r="E11" s="196" t="s">
        <v>128</v>
      </c>
      <c r="F11" s="196" t="s">
        <v>128</v>
      </c>
      <c r="G11" s="196" t="s">
        <v>128</v>
      </c>
      <c r="H11" s="196" t="s">
        <v>128</v>
      </c>
      <c r="I11" s="196" t="s">
        <v>128</v>
      </c>
      <c r="J11" s="196" t="s">
        <v>128</v>
      </c>
      <c r="K11" s="196" t="s">
        <v>128</v>
      </c>
      <c r="L11" s="196" t="s">
        <v>128</v>
      </c>
      <c r="M11" s="196" t="s">
        <v>128</v>
      </c>
      <c r="N11" s="196" t="s">
        <v>128</v>
      </c>
      <c r="O11" s="196" t="s">
        <v>128</v>
      </c>
      <c r="P11" s="196" t="s">
        <v>128</v>
      </c>
      <c r="Q11" s="196" t="s">
        <v>128</v>
      </c>
      <c r="R11" s="196" t="s">
        <v>128</v>
      </c>
      <c r="S11" s="196" t="s">
        <v>128</v>
      </c>
      <c r="T11" s="196" t="s">
        <v>128</v>
      </c>
      <c r="U11" s="196" t="s">
        <v>128</v>
      </c>
      <c r="V11" s="196" t="s">
        <v>128</v>
      </c>
      <c r="W11" s="196" t="s">
        <v>252</v>
      </c>
      <c r="X11" s="196" t="s">
        <v>252</v>
      </c>
      <c r="Y11" s="196" t="s">
        <v>252</v>
      </c>
      <c r="Z11" s="196" t="s">
        <v>128</v>
      </c>
      <c r="AA11" s="196" t="s">
        <v>129</v>
      </c>
      <c r="AB11" s="196" t="s">
        <v>128</v>
      </c>
      <c r="AC11" s="197" t="s">
        <v>253</v>
      </c>
      <c r="AD11" s="357"/>
      <c r="AE11" s="198" t="s">
        <v>129</v>
      </c>
      <c r="AF11" s="197" t="s">
        <v>129</v>
      </c>
      <c r="AG11" s="197" t="s">
        <v>129</v>
      </c>
      <c r="AH11" s="197" t="s">
        <v>129</v>
      </c>
      <c r="AI11" s="197" t="s">
        <v>129</v>
      </c>
      <c r="AJ11" s="357"/>
      <c r="AK11" s="199" t="s">
        <v>253</v>
      </c>
      <c r="AL11" s="197" t="s">
        <v>253</v>
      </c>
      <c r="AM11" s="197" t="s">
        <v>253</v>
      </c>
      <c r="AN11" s="197" t="s">
        <v>253</v>
      </c>
      <c r="AO11" s="197" t="s">
        <v>253</v>
      </c>
      <c r="AP11" s="197" t="s">
        <v>253</v>
      </c>
      <c r="AQ11" s="197" t="s">
        <v>253</v>
      </c>
      <c r="AR11" s="357"/>
      <c r="AS11" s="200" t="s">
        <v>252</v>
      </c>
      <c r="AT11" s="197" t="s">
        <v>252</v>
      </c>
      <c r="AU11" s="196"/>
      <c r="AV11" s="197"/>
      <c r="AW11" s="370"/>
      <c r="AX11" s="197" t="s">
        <v>286</v>
      </c>
      <c r="AY11" s="197" t="s">
        <v>130</v>
      </c>
      <c r="AZ11" s="197" t="s">
        <v>130</v>
      </c>
      <c r="BA11" s="197" t="s">
        <v>130</v>
      </c>
      <c r="BB11" s="197" t="s">
        <v>130</v>
      </c>
      <c r="BC11" s="197"/>
      <c r="BD11" s="197" t="s">
        <v>130</v>
      </c>
      <c r="BE11" s="357"/>
      <c r="BF11" s="201"/>
    </row>
    <row r="12" spans="1:58" s="29" customFormat="1" ht="11.25" customHeight="1" x14ac:dyDescent="0.2">
      <c r="A12" s="202"/>
      <c r="B12" s="203"/>
      <c r="C12" s="204"/>
      <c r="D12" s="205"/>
      <c r="E12" s="206"/>
      <c r="F12" s="206"/>
      <c r="G12" s="206"/>
      <c r="H12" s="206"/>
      <c r="I12" s="206"/>
      <c r="J12" s="206"/>
      <c r="K12" s="206"/>
      <c r="L12" s="206"/>
      <c r="M12" s="206"/>
      <c r="N12" s="206"/>
      <c r="O12" s="206"/>
      <c r="P12" s="206"/>
      <c r="Q12" s="206"/>
      <c r="R12" s="206"/>
      <c r="S12" s="206"/>
      <c r="T12" s="206"/>
      <c r="U12" s="206"/>
      <c r="V12" s="206"/>
      <c r="W12" s="206"/>
      <c r="X12" s="206"/>
      <c r="Y12" s="206"/>
      <c r="Z12" s="206"/>
      <c r="AA12" s="206"/>
      <c r="AB12" s="206"/>
      <c r="AC12" s="207"/>
      <c r="AD12" s="87"/>
      <c r="AE12" s="208"/>
      <c r="AF12" s="206"/>
      <c r="AG12" s="206"/>
      <c r="AH12" s="206"/>
      <c r="AI12" s="206"/>
      <c r="AJ12" s="209"/>
      <c r="AK12" s="206"/>
      <c r="AL12" s="206"/>
      <c r="AM12" s="206"/>
      <c r="AN12" s="206"/>
      <c r="AO12" s="206"/>
      <c r="AP12" s="206"/>
      <c r="AQ12" s="207"/>
      <c r="AR12" s="87"/>
      <c r="AS12" s="206"/>
      <c r="AT12" s="206"/>
      <c r="AU12" s="206"/>
      <c r="AV12" s="207"/>
      <c r="AW12" s="87"/>
      <c r="AX12" s="206"/>
      <c r="AY12" s="206"/>
      <c r="AZ12" s="206"/>
      <c r="BA12" s="206"/>
      <c r="BB12" s="206"/>
      <c r="BC12" s="210"/>
      <c r="BD12" s="206"/>
      <c r="BE12" s="211"/>
      <c r="BF12" s="212"/>
    </row>
    <row r="13" spans="1:58" s="51" customFormat="1" ht="11.25" customHeight="1" x14ac:dyDescent="0.15">
      <c r="A13" s="182" t="s">
        <v>346</v>
      </c>
      <c r="B13" s="171"/>
      <c r="C13" s="45">
        <f>IF(OR(ISBLANK('2. Collected Data'!G13),ISBLANK('2. Collected Data'!G113)),"",('2. Collected Data'!G113-'2. Collected Data'!G13))</f>
        <v>0</v>
      </c>
      <c r="D13" s="41">
        <f>IF(OR(ISBLANK('2. Collected Data'!H13),ISBLANK('2. Collected Data'!H113)),"",('2. Collected Data'!H113-'2. Collected Data'!H13))</f>
        <v>0</v>
      </c>
      <c r="E13" s="47">
        <f>IF(OR(ISBLANK('2. Collected Data'!I13),ISBLANK('2. Collected Data'!I113)),"",('2. Collected Data'!I113-'2. Collected Data'!I13))</f>
        <v>-59</v>
      </c>
      <c r="F13" s="47">
        <f>IF(OR(ISBLANK('2. Collected Data'!J13),ISBLANK('2. Collected Data'!J113)),"",('2. Collected Data'!J113-'2. Collected Data'!J13))</f>
        <v>-25</v>
      </c>
      <c r="G13" s="47">
        <f>IF(OR(ISBLANK('2. Collected Data'!K13),ISBLANK('2. Collected Data'!K113)),"",('2. Collected Data'!K113-'2. Collected Data'!K13))</f>
        <v>0</v>
      </c>
      <c r="H13" s="47">
        <f>IF(OR(ISBLANK('2. Collected Data'!L13),ISBLANK('2. Collected Data'!L113)),"",('2. Collected Data'!L113-'2. Collected Data'!L13))</f>
        <v>0</v>
      </c>
      <c r="I13" s="47">
        <f>IF(OR(ISBLANK('2. Collected Data'!M13),ISBLANK('2. Collected Data'!M113)),"",('2. Collected Data'!M113-'2. Collected Data'!M13))</f>
        <v>0</v>
      </c>
      <c r="J13" s="47">
        <f>IF(OR(ISBLANK('2. Collected Data'!N13),ISBLANK('2. Collected Data'!N113)),"",('2. Collected Data'!N113-'2. Collected Data'!N13))</f>
        <v>0</v>
      </c>
      <c r="K13" s="47">
        <f>IF(OR(ISBLANK('2. Collected Data'!O13),ISBLANK('2. Collected Data'!O113)),"",('2. Collected Data'!O113-'2. Collected Data'!O13))</f>
        <v>-26</v>
      </c>
      <c r="L13" s="47">
        <f>IF(OR(ISBLANK('2. Collected Data'!P13),ISBLANK('2. Collected Data'!P113)),"",('2. Collected Data'!P113-'2. Collected Data'!P13))</f>
        <v>-2</v>
      </c>
      <c r="M13" s="47">
        <f>IF(OR(ISBLANK('2. Collected Data'!Q13),ISBLANK('2. Collected Data'!Q113)),"",('2. Collected Data'!Q113-'2. Collected Data'!Q13))</f>
        <v>0</v>
      </c>
      <c r="N13" s="47">
        <f>IF(OR(ISBLANK('2. Collected Data'!R13),ISBLANK('2. Collected Data'!R113)),"",('2. Collected Data'!R113-'2. Collected Data'!R13))</f>
        <v>-11</v>
      </c>
      <c r="O13" s="47">
        <f>IF(OR(ISBLANK('2. Collected Data'!S13),ISBLANK('2. Collected Data'!S113)),"",('2. Collected Data'!S113-'2. Collected Data'!S13))</f>
        <v>0</v>
      </c>
      <c r="P13" s="47">
        <f>IF(OR(ISBLANK('2. Collected Data'!T13),ISBLANK('2. Collected Data'!T113)),"",('2. Collected Data'!T113-'2. Collected Data'!T13))</f>
        <v>0</v>
      </c>
      <c r="Q13" s="47">
        <f>IF(OR(ISBLANK('2. Collected Data'!U13),ISBLANK('2. Collected Data'!U113)),"",('2. Collected Data'!U113-'2. Collected Data'!U13))</f>
        <v>0</v>
      </c>
      <c r="R13" s="47">
        <f>IF(OR(ISBLANK('2. Collected Data'!V13),ISBLANK('2. Collected Data'!V113)),"",('2. Collected Data'!V113-'2. Collected Data'!V13))</f>
        <v>0</v>
      </c>
      <c r="S13" s="47">
        <f>IF(OR(ISBLANK('2. Collected Data'!W13),ISBLANK('2. Collected Data'!W113)),"",('2. Collected Data'!W113-'2. Collected Data'!W13))</f>
        <v>0</v>
      </c>
      <c r="T13" s="47">
        <f>IF(OR(ISBLANK('2. Collected Data'!X13),ISBLANK('2. Collected Data'!X113)),"",('2. Collected Data'!X113-'2. Collected Data'!X13))</f>
        <v>0</v>
      </c>
      <c r="U13" s="47">
        <f>IF(OR(ISBLANK('2. Collected Data'!Y13),ISBLANK('2. Collected Data'!Y113)),"",('2. Collected Data'!Y113-'2. Collected Data'!Y13))</f>
        <v>-475</v>
      </c>
      <c r="V13" s="47">
        <f>IF(OR(ISBLANK('2. Collected Data'!Z13),ISBLANK('2. Collected Data'!Z113)),"",('2. Collected Data'!Z113-'2. Collected Data'!Z13))</f>
        <v>0</v>
      </c>
      <c r="W13" s="80">
        <f>IF(OR(ISBLANK('2. Collected Data'!AA13),ISBLANK('2. Collected Data'!AA113)),"",('2. Collected Data'!AA113-'2. Collected Data'!AA13))</f>
        <v>0</v>
      </c>
      <c r="X13" s="80">
        <f>IF(OR(ISBLANK('2. Collected Data'!AB13),ISBLANK('2. Collected Data'!AB113)),"",('2. Collected Data'!AB113-'2. Collected Data'!AB13))</f>
        <v>0</v>
      </c>
      <c r="Y13" s="80">
        <f>IF(OR(ISBLANK('2. Collected Data'!AC13),ISBLANK('2. Collected Data'!AC113)),"",('2. Collected Data'!AC113-'2. Collected Data'!AC13))</f>
        <v>0</v>
      </c>
      <c r="Z13" s="47">
        <f>IF(OR(ISBLANK('2. Collected Data'!AD13),ISBLANK('2. Collected Data'!AD113)),"",('2. Collected Data'!AD113-'2. Collected Data'!AD13))</f>
        <v>-26</v>
      </c>
      <c r="AA13" s="47">
        <f>IF(OR(ISBLANK('2. Collected Data'!AE13),ISBLANK('2. Collected Data'!AE113)),"",('2. Collected Data'!AE113-'2. Collected Data'!AE13))</f>
        <v>-18300</v>
      </c>
      <c r="AB13" s="47">
        <f>IF(OR(ISBLANK('2. Collected Data'!AF13),ISBLANK('2. Collected Data'!AF113)),"",('2. Collected Data'!AF113-'2. Collected Data'!AF13))</f>
        <v>-16</v>
      </c>
      <c r="AC13" s="85">
        <f>IF(OR(ISBLANK('2. Collected Data'!AG13),ISBLANK('2. Collected Data'!AG113)),"",('2. Collected Data'!AG113-'2. Collected Data'!AG13))</f>
        <v>-730126</v>
      </c>
      <c r="AD13" s="88"/>
      <c r="AE13" s="121">
        <f>IF(OR(ISBLANK('2. Collected Data'!AI13),ISBLANK('2. Collected Data'!AI113)),"",('2. Collected Data'!AI113-'2. Collected Data'!AI13))</f>
        <v>-7720</v>
      </c>
      <c r="AF13" s="47">
        <f>IF(OR(ISBLANK('2. Collected Data'!AJ13),ISBLANK('2. Collected Data'!AJ113)),"",('2. Collected Data'!AJ113-'2. Collected Data'!AJ13))</f>
        <v>-17515</v>
      </c>
      <c r="AG13" s="47">
        <f>IF(OR(ISBLANK('2. Collected Data'!AK13),ISBLANK('2. Collected Data'!AK113)),"",('2. Collected Data'!AK113-'2. Collected Data'!AK13))</f>
        <v>0</v>
      </c>
      <c r="AH13" s="47">
        <f>IF(OR(ISBLANK('2. Collected Data'!AL13),ISBLANK('2. Collected Data'!AL113)),"",('2. Collected Data'!AL113-'2. Collected Data'!AL13))</f>
        <v>1742</v>
      </c>
      <c r="AI13" s="47">
        <f>IF(OR(ISBLANK('2. Collected Data'!AM13),ISBLANK('2. Collected Data'!AM113)),"",('2. Collected Data'!AM113-'2. Collected Data'!AM13))</f>
        <v>-93</v>
      </c>
      <c r="AJ13" s="122"/>
      <c r="AK13" s="47">
        <f>IF(OR(ISBLANK('2. Collected Data'!AO13),ISBLANK('2. Collected Data'!AO113)),"",('2. Collected Data'!AO113-'2. Collected Data'!AO13))</f>
        <v>-232650</v>
      </c>
      <c r="AL13" s="47">
        <f>IF(OR(ISBLANK('2. Collected Data'!AP13),ISBLANK('2. Collected Data'!AP113)),"",('2. Collected Data'!AP113-'2. Collected Data'!AP13))</f>
        <v>-4664</v>
      </c>
      <c r="AM13" s="47">
        <f>IF(OR(ISBLANK('2. Collected Data'!AQ13),ISBLANK('2. Collected Data'!AQ113)),"",('2. Collected Data'!AQ113-'2. Collected Data'!AQ13))</f>
        <v>0</v>
      </c>
      <c r="AN13" s="47">
        <f>IF(OR(ISBLANK('2. Collected Data'!AR13),ISBLANK('2. Collected Data'!AR113)),"",('2. Collected Data'!AR113-'2. Collected Data'!AR13))</f>
        <v>0</v>
      </c>
      <c r="AO13" s="47">
        <f>IF(OR(ISBLANK('2. Collected Data'!AS13),ISBLANK('2. Collected Data'!AS113)),"",('2. Collected Data'!AS113-'2. Collected Data'!AS13))</f>
        <v>0</v>
      </c>
      <c r="AP13" s="47">
        <f>IF(OR(ISBLANK('2. Collected Data'!AT13),ISBLANK('2. Collected Data'!AT113)),"",('2. Collected Data'!AT113-'2. Collected Data'!AT13))</f>
        <v>0</v>
      </c>
      <c r="AQ13" s="85">
        <f>IF(OR(ISBLANK('2. Collected Data'!AU13),ISBLANK('2. Collected Data'!AU113)),"",('2. Collected Data'!AU113-'2. Collected Data'!AU13))</f>
        <v>-21000</v>
      </c>
      <c r="AR13" s="88"/>
      <c r="AS13" s="80">
        <f>IF(OR(ISBLANK('2. Collected Data'!AW13),ISBLANK('2. Collected Data'!AW113)),"",('2. Collected Data'!AW113-'2. Collected Data'!AW13))</f>
        <v>0</v>
      </c>
      <c r="AT13" s="80">
        <f>IF(OR(ISBLANK('2. Collected Data'!AX13),ISBLANK('2. Collected Data'!AX113)),"",('2. Collected Data'!AX113-'2. Collected Data'!AX13))</f>
        <v>0</v>
      </c>
      <c r="AU13" s="50"/>
      <c r="AV13" s="91"/>
      <c r="AW13" s="88"/>
      <c r="AX13" s="78">
        <f>IF(OR(ISBLANK('2. Collected Data'!BB13),ISBLANK('2. Collected Data'!BB113)),"",('2. Collected Data'!BB113-'2. Collected Data'!BB13))</f>
        <v>73.13</v>
      </c>
      <c r="AY13" s="75" t="str">
        <f>IF(OR(ISBLANK('2. Collected Data'!BC13),ISBLANK('2. Collected Data'!BC113)),"",('2. Collected Data'!BC113-'2. Collected Data'!BC13))</f>
        <v/>
      </c>
      <c r="AZ13" s="75" t="str">
        <f>IF(OR(ISBLANK('2. Collected Data'!BD13),ISBLANK('2. Collected Data'!BD113)),"",('2. Collected Data'!BD113-'2. Collected Data'!BD13))</f>
        <v/>
      </c>
      <c r="BA13" s="75" t="str">
        <f>IF(OR(ISBLANK('2. Collected Data'!BE13),ISBLANK('2. Collected Data'!BE113)),"",('2. Collected Data'!BE113-'2. Collected Data'!BE13))</f>
        <v/>
      </c>
      <c r="BB13" s="75" t="str">
        <f>IF(OR(ISBLANK('2. Collected Data'!BF13),ISBLANK('2. Collected Data'!BF113)),"",('2. Collected Data'!BF113-'2. Collected Data'!BF13))</f>
        <v/>
      </c>
      <c r="BC13" s="50"/>
      <c r="BD13" s="78" t="str">
        <f>IF(OR(ISBLANK('2. Collected Data'!BH13),ISBLANK('2. Collected Data'!BH113)),"",('2. Collected Data'!BH113-'2. Collected Data'!BH13))</f>
        <v/>
      </c>
      <c r="BE13" s="130"/>
      <c r="BF13" s="213"/>
    </row>
    <row r="14" spans="1:58" s="51" customFormat="1" ht="11.25" customHeight="1" x14ac:dyDescent="0.15">
      <c r="A14" s="89" t="s">
        <v>345</v>
      </c>
      <c r="B14" s="171"/>
      <c r="C14" s="45">
        <f>IF(OR(ISBLANK('2. Collected Data'!G14),ISBLANK('2. Collected Data'!G114)),"",('2. Collected Data'!G114-'2. Collected Data'!G14))</f>
        <v>3234</v>
      </c>
      <c r="D14" s="41">
        <f>IF(OR(ISBLANK('2. Collected Data'!H14),ISBLANK('2. Collected Data'!H114)),"",('2. Collected Data'!H114-'2. Collected Data'!H14))</f>
        <v>3</v>
      </c>
      <c r="E14" s="47">
        <f>IF(OR(ISBLANK('2. Collected Data'!I14),ISBLANK('2. Collected Data'!I114)),"",('2. Collected Data'!I114-'2. Collected Data'!I14))</f>
        <v>0</v>
      </c>
      <c r="F14" s="47">
        <f>IF(OR(ISBLANK('2. Collected Data'!J14),ISBLANK('2. Collected Data'!J114)),"",('2. Collected Data'!J114-'2. Collected Data'!J14))</f>
        <v>0</v>
      </c>
      <c r="G14" s="47">
        <f>IF(OR(ISBLANK('2. Collected Data'!K14),ISBLANK('2. Collected Data'!K114)),"",('2. Collected Data'!K114-'2. Collected Data'!K14))</f>
        <v>0</v>
      </c>
      <c r="H14" s="47">
        <f>IF(OR(ISBLANK('2. Collected Data'!L14),ISBLANK('2. Collected Data'!L114)),"",('2. Collected Data'!L114-'2. Collected Data'!L14))</f>
        <v>0</v>
      </c>
      <c r="I14" s="47">
        <f>IF(OR(ISBLANK('2. Collected Data'!M14),ISBLANK('2. Collected Data'!M114)),"",('2. Collected Data'!M114-'2. Collected Data'!M14))</f>
        <v>0</v>
      </c>
      <c r="J14" s="47">
        <f>IF(OR(ISBLANK('2. Collected Data'!N14),ISBLANK('2. Collected Data'!N114)),"",('2. Collected Data'!N114-'2. Collected Data'!N14))</f>
        <v>0</v>
      </c>
      <c r="K14" s="47">
        <f>IF(OR(ISBLANK('2. Collected Data'!O14),ISBLANK('2. Collected Data'!O114)),"",('2. Collected Data'!O114-'2. Collected Data'!O14))</f>
        <v>0</v>
      </c>
      <c r="L14" s="47">
        <f>IF(OR(ISBLANK('2. Collected Data'!P14),ISBLANK('2. Collected Data'!P114)),"",('2. Collected Data'!P114-'2. Collected Data'!P14))</f>
        <v>0</v>
      </c>
      <c r="M14" s="47">
        <f>IF(OR(ISBLANK('2. Collected Data'!Q14),ISBLANK('2. Collected Data'!Q114)),"",('2. Collected Data'!Q114-'2. Collected Data'!Q14))</f>
        <v>0</v>
      </c>
      <c r="N14" s="47">
        <f>IF(OR(ISBLANK('2. Collected Data'!R14),ISBLANK('2. Collected Data'!R114)),"",('2. Collected Data'!R114-'2. Collected Data'!R14))</f>
        <v>0</v>
      </c>
      <c r="O14" s="47">
        <f>IF(OR(ISBLANK('2. Collected Data'!S14),ISBLANK('2. Collected Data'!S114)),"",('2. Collected Data'!S114-'2. Collected Data'!S14))</f>
        <v>0</v>
      </c>
      <c r="P14" s="47">
        <f>IF(OR(ISBLANK('2. Collected Data'!T14),ISBLANK('2. Collected Data'!T114)),"",('2. Collected Data'!T114-'2. Collected Data'!T14))</f>
        <v>0</v>
      </c>
      <c r="Q14" s="47">
        <f>IF(OR(ISBLANK('2. Collected Data'!U14),ISBLANK('2. Collected Data'!U114)),"",('2. Collected Data'!U114-'2. Collected Data'!U14))</f>
        <v>0</v>
      </c>
      <c r="R14" s="47">
        <f>IF(OR(ISBLANK('2. Collected Data'!V14),ISBLANK('2. Collected Data'!V114)),"",('2. Collected Data'!V114-'2. Collected Data'!V14))</f>
        <v>0</v>
      </c>
      <c r="S14" s="47">
        <f>IF(OR(ISBLANK('2. Collected Data'!W14),ISBLANK('2. Collected Data'!W114)),"",('2. Collected Data'!W114-'2. Collected Data'!W14))</f>
        <v>0</v>
      </c>
      <c r="T14" s="47">
        <f>IF(OR(ISBLANK('2. Collected Data'!X14),ISBLANK('2. Collected Data'!X114)),"",('2. Collected Data'!X114-'2. Collected Data'!X14))</f>
        <v>0</v>
      </c>
      <c r="U14" s="47">
        <f>IF(OR(ISBLANK('2. Collected Data'!Y14),ISBLANK('2. Collected Data'!Y114)),"",('2. Collected Data'!Y114-'2. Collected Data'!Y14))</f>
        <v>1</v>
      </c>
      <c r="V14" s="47">
        <f>IF(OR(ISBLANK('2. Collected Data'!Z14),ISBLANK('2. Collected Data'!Z114)),"",('2. Collected Data'!Z114-'2. Collected Data'!Z14))</f>
        <v>0</v>
      </c>
      <c r="W14" s="80">
        <f>IF(OR(ISBLANK('2. Collected Data'!AA14),ISBLANK('2. Collected Data'!AA114)),"",('2. Collected Data'!AA114-'2. Collected Data'!AA14))</f>
        <v>0</v>
      </c>
      <c r="X14" s="80">
        <f>IF(OR(ISBLANK('2. Collected Data'!AB14),ISBLANK('2. Collected Data'!AB114)),"",('2. Collected Data'!AB114-'2. Collected Data'!AB14))</f>
        <v>0</v>
      </c>
      <c r="Y14" s="80">
        <f>IF(OR(ISBLANK('2. Collected Data'!AC14),ISBLANK('2. Collected Data'!AC114)),"",('2. Collected Data'!AC114-'2. Collected Data'!AC14))</f>
        <v>0</v>
      </c>
      <c r="Z14" s="47">
        <f>IF(OR(ISBLANK('2. Collected Data'!AD14),ISBLANK('2. Collected Data'!AD114)),"",('2. Collected Data'!AD114-'2. Collected Data'!AD14))</f>
        <v>0</v>
      </c>
      <c r="AA14" s="47">
        <f>IF(OR(ISBLANK('2. Collected Data'!AE14),ISBLANK('2. Collected Data'!AE114)),"",('2. Collected Data'!AE114-'2. Collected Data'!AE14))</f>
        <v>1</v>
      </c>
      <c r="AB14" s="47">
        <f>IF(OR(ISBLANK('2. Collected Data'!AF14),ISBLANK('2. Collected Data'!AF114)),"",('2. Collected Data'!AF114-'2. Collected Data'!AF14))</f>
        <v>0</v>
      </c>
      <c r="AC14" s="85">
        <f>IF(OR(ISBLANK('2. Collected Data'!AG14),ISBLANK('2. Collected Data'!AG114)),"",('2. Collected Data'!AG114-'2. Collected Data'!AG14))</f>
        <v>0</v>
      </c>
      <c r="AD14" s="88"/>
      <c r="AE14" s="121" t="str">
        <f>IF(OR(ISBLANK('2. Collected Data'!AI14),ISBLANK('2. Collected Data'!AI114)),"",('2. Collected Data'!AI114-'2. Collected Data'!AI14))</f>
        <v/>
      </c>
      <c r="AF14" s="47" t="str">
        <f>IF(OR(ISBLANK('2. Collected Data'!AJ14),ISBLANK('2. Collected Data'!AJ114)),"",('2. Collected Data'!AJ114-'2. Collected Data'!AJ14))</f>
        <v/>
      </c>
      <c r="AG14" s="47" t="str">
        <f>IF(OR(ISBLANK('2. Collected Data'!AK14),ISBLANK('2. Collected Data'!AK114)),"",('2. Collected Data'!AK114-'2. Collected Data'!AK14))</f>
        <v/>
      </c>
      <c r="AH14" s="47" t="str">
        <f>IF(OR(ISBLANK('2. Collected Data'!AL14),ISBLANK('2. Collected Data'!AL114)),"",('2. Collected Data'!AL114-'2. Collected Data'!AL14))</f>
        <v/>
      </c>
      <c r="AI14" s="47" t="str">
        <f>IF(OR(ISBLANK('2. Collected Data'!AM14),ISBLANK('2. Collected Data'!AM114)),"",('2. Collected Data'!AM114-'2. Collected Data'!AM14))</f>
        <v/>
      </c>
      <c r="AJ14" s="122"/>
      <c r="AK14" s="47" t="str">
        <f>IF(OR(ISBLANK('2. Collected Data'!AO14),ISBLANK('2. Collected Data'!AO114)),"",('2. Collected Data'!AO114-'2. Collected Data'!AO14))</f>
        <v/>
      </c>
      <c r="AL14" s="47" t="str">
        <f>IF(OR(ISBLANK('2. Collected Data'!AP14),ISBLANK('2. Collected Data'!AP114)),"",('2. Collected Data'!AP114-'2. Collected Data'!AP14))</f>
        <v/>
      </c>
      <c r="AM14" s="47" t="str">
        <f>IF(OR(ISBLANK('2. Collected Data'!AQ14),ISBLANK('2. Collected Data'!AQ114)),"",('2. Collected Data'!AQ114-'2. Collected Data'!AQ14))</f>
        <v/>
      </c>
      <c r="AN14" s="47" t="str">
        <f>IF(OR(ISBLANK('2. Collected Data'!AR14),ISBLANK('2. Collected Data'!AR114)),"",('2. Collected Data'!AR114-'2. Collected Data'!AR14))</f>
        <v/>
      </c>
      <c r="AO14" s="47" t="str">
        <f>IF(OR(ISBLANK('2. Collected Data'!AS14),ISBLANK('2. Collected Data'!AS114)),"",('2. Collected Data'!AS114-'2. Collected Data'!AS14))</f>
        <v/>
      </c>
      <c r="AP14" s="47" t="str">
        <f>IF(OR(ISBLANK('2. Collected Data'!AT14),ISBLANK('2. Collected Data'!AT114)),"",('2. Collected Data'!AT114-'2. Collected Data'!AT14))</f>
        <v/>
      </c>
      <c r="AQ14" s="85" t="str">
        <f>IF(OR(ISBLANK('2. Collected Data'!AU14),ISBLANK('2. Collected Data'!AU114)),"",('2. Collected Data'!AU114-'2. Collected Data'!AU14))</f>
        <v/>
      </c>
      <c r="AR14" s="88"/>
      <c r="AS14" s="80">
        <f>IF(OR(ISBLANK('2. Collected Data'!AW14),ISBLANK('2. Collected Data'!AW114)),"",('2. Collected Data'!AW114-'2. Collected Data'!AW14))</f>
        <v>0</v>
      </c>
      <c r="AT14" s="80">
        <f>IF(OR(ISBLANK('2. Collected Data'!AX14),ISBLANK('2. Collected Data'!AX114)),"",('2. Collected Data'!AX114-'2. Collected Data'!AX14))</f>
        <v>0</v>
      </c>
      <c r="AU14" s="50"/>
      <c r="AV14" s="91"/>
      <c r="AW14" s="88"/>
      <c r="AX14" s="78">
        <f>IF(OR(ISBLANK('2. Collected Data'!BB14),ISBLANK('2. Collected Data'!BB114)),"",('2. Collected Data'!BB114-'2. Collected Data'!BB14))</f>
        <v>-10</v>
      </c>
      <c r="AY14" s="75" t="str">
        <f>IF(OR(ISBLANK('2. Collected Data'!BC14),ISBLANK('2. Collected Data'!BC114)),"",('2. Collected Data'!BC114-'2. Collected Data'!BC14))</f>
        <v/>
      </c>
      <c r="AZ14" s="75" t="str">
        <f>IF(OR(ISBLANK('2. Collected Data'!BD14),ISBLANK('2. Collected Data'!BD114)),"",('2. Collected Data'!BD114-'2. Collected Data'!BD14))</f>
        <v/>
      </c>
      <c r="BA14" s="75" t="str">
        <f>IF(OR(ISBLANK('2. Collected Data'!BE14),ISBLANK('2. Collected Data'!BE114)),"",('2. Collected Data'!BE114-'2. Collected Data'!BE14))</f>
        <v/>
      </c>
      <c r="BB14" s="75" t="str">
        <f>IF(OR(ISBLANK('2. Collected Data'!BF14),ISBLANK('2. Collected Data'!BF114)),"",('2. Collected Data'!BF114-'2. Collected Data'!BF14))</f>
        <v/>
      </c>
      <c r="BC14" s="50"/>
      <c r="BD14" s="78">
        <f>IF(OR(ISBLANK('2. Collected Data'!BH14),ISBLANK('2. Collected Data'!BH114)),"",('2. Collected Data'!BH114-'2. Collected Data'!BH14))</f>
        <v>-10</v>
      </c>
      <c r="BE14" s="130"/>
      <c r="BF14" s="213"/>
    </row>
    <row r="15" spans="1:58" s="177" customFormat="1" ht="11.25" customHeight="1" x14ac:dyDescent="0.15">
      <c r="A15" s="89" t="s">
        <v>153</v>
      </c>
      <c r="B15" s="171"/>
      <c r="C15" s="45">
        <f>IF(OR(ISBLANK('2. Collected Data'!G15),ISBLANK('2. Collected Data'!G115)),"",('2. Collected Data'!G115-'2. Collected Data'!G15))</f>
        <v>0</v>
      </c>
      <c r="D15" s="41" t="str">
        <f>IF(OR(ISBLANK('2. Collected Data'!H15),ISBLANK('2. Collected Data'!H115)),"",('2. Collected Data'!H115-'2. Collected Data'!H15))</f>
        <v/>
      </c>
      <c r="E15" s="47">
        <f>IF(OR(ISBLANK('2. Collected Data'!I15),ISBLANK('2. Collected Data'!I115)),"",('2. Collected Data'!I115-'2. Collected Data'!I15))</f>
        <v>2</v>
      </c>
      <c r="F15" s="47">
        <f>IF(OR(ISBLANK('2. Collected Data'!J15),ISBLANK('2. Collected Data'!J115)),"",('2. Collected Data'!J115-'2. Collected Data'!J15))</f>
        <v>1</v>
      </c>
      <c r="G15" s="47">
        <f>IF(OR(ISBLANK('2. Collected Data'!K15),ISBLANK('2. Collected Data'!K115)),"",('2. Collected Data'!K115-'2. Collected Data'!K15))</f>
        <v>-1</v>
      </c>
      <c r="H15" s="47">
        <f>IF(OR(ISBLANK('2. Collected Data'!L15),ISBLANK('2. Collected Data'!L115)),"",('2. Collected Data'!L115-'2. Collected Data'!L15))</f>
        <v>0</v>
      </c>
      <c r="I15" s="47">
        <f>IF(OR(ISBLANK('2. Collected Data'!M15),ISBLANK('2. Collected Data'!M115)),"",('2. Collected Data'!M115-'2. Collected Data'!M15))</f>
        <v>-5</v>
      </c>
      <c r="J15" s="47" t="str">
        <f>IF(OR(ISBLANK('2. Collected Data'!N15),ISBLANK('2. Collected Data'!N115)),"",('2. Collected Data'!N115-'2. Collected Data'!N15))</f>
        <v/>
      </c>
      <c r="K15" s="47">
        <f>IF(OR(ISBLANK('2. Collected Data'!O15),ISBLANK('2. Collected Data'!O115)),"",('2. Collected Data'!O115-'2. Collected Data'!O15))</f>
        <v>2</v>
      </c>
      <c r="L15" s="47" t="str">
        <f>IF(OR(ISBLANK('2. Collected Data'!P15),ISBLANK('2. Collected Data'!P115)),"",('2. Collected Data'!P115-'2. Collected Data'!P15))</f>
        <v/>
      </c>
      <c r="M15" s="47" t="str">
        <f>IF(OR(ISBLANK('2. Collected Data'!Q15),ISBLANK('2. Collected Data'!Q115)),"",('2. Collected Data'!Q115-'2. Collected Data'!Q15))</f>
        <v/>
      </c>
      <c r="N15" s="47" t="str">
        <f>IF(OR(ISBLANK('2. Collected Data'!R15),ISBLANK('2. Collected Data'!R115)),"",('2. Collected Data'!R115-'2. Collected Data'!R15))</f>
        <v/>
      </c>
      <c r="O15" s="47" t="str">
        <f>IF(OR(ISBLANK('2. Collected Data'!S15),ISBLANK('2. Collected Data'!S115)),"",('2. Collected Data'!S115-'2. Collected Data'!S15))</f>
        <v/>
      </c>
      <c r="P15" s="47" t="str">
        <f>IF(OR(ISBLANK('2. Collected Data'!T15),ISBLANK('2. Collected Data'!T115)),"",('2. Collected Data'!T115-'2. Collected Data'!T15))</f>
        <v/>
      </c>
      <c r="Q15" s="47" t="str">
        <f>IF(OR(ISBLANK('2. Collected Data'!U15),ISBLANK('2. Collected Data'!U115)),"",('2. Collected Data'!U115-'2. Collected Data'!U15))</f>
        <v/>
      </c>
      <c r="R15" s="47" t="str">
        <f>IF(OR(ISBLANK('2. Collected Data'!V15),ISBLANK('2. Collected Data'!V115)),"",('2. Collected Data'!V115-'2. Collected Data'!V15))</f>
        <v/>
      </c>
      <c r="S15" s="47" t="str">
        <f>IF(OR(ISBLANK('2. Collected Data'!W15),ISBLANK('2. Collected Data'!W115)),"",('2. Collected Data'!W115-'2. Collected Data'!W15))</f>
        <v/>
      </c>
      <c r="T15" s="47" t="str">
        <f>IF(OR(ISBLANK('2. Collected Data'!X15),ISBLANK('2. Collected Data'!X115)),"",('2. Collected Data'!X115-'2. Collected Data'!X15))</f>
        <v/>
      </c>
      <c r="U15" s="47">
        <f>IF(OR(ISBLANK('2. Collected Data'!Y15),ISBLANK('2. Collected Data'!Y115)),"",('2. Collected Data'!Y115-'2. Collected Data'!Y15))</f>
        <v>52</v>
      </c>
      <c r="V15" s="47" t="str">
        <f>IF(OR(ISBLANK('2. Collected Data'!Z15),ISBLANK('2. Collected Data'!Z115)),"",('2. Collected Data'!Z115-'2. Collected Data'!Z15))</f>
        <v/>
      </c>
      <c r="W15" s="80">
        <f>IF(OR(ISBLANK('2. Collected Data'!AA15),ISBLANK('2. Collected Data'!AA115)),"",('2. Collected Data'!AA115-'2. Collected Data'!AA15))</f>
        <v>0</v>
      </c>
      <c r="X15" s="80">
        <f>IF(OR(ISBLANK('2. Collected Data'!AB15),ISBLANK('2. Collected Data'!AB115)),"",('2. Collected Data'!AB115-'2. Collected Data'!AB15))</f>
        <v>0</v>
      </c>
      <c r="Y15" s="80">
        <f>IF(OR(ISBLANK('2. Collected Data'!AC15),ISBLANK('2. Collected Data'!AC115)),"",('2. Collected Data'!AC115-'2. Collected Data'!AC15))</f>
        <v>0</v>
      </c>
      <c r="Z15" s="47">
        <f>IF(OR(ISBLANK('2. Collected Data'!AD15),ISBLANK('2. Collected Data'!AD115)),"",('2. Collected Data'!AD115-'2. Collected Data'!AD15))</f>
        <v>0</v>
      </c>
      <c r="AA15" s="47">
        <f>IF(OR(ISBLANK('2. Collected Data'!AE15),ISBLANK('2. Collected Data'!AE115)),"",('2. Collected Data'!AE115-'2. Collected Data'!AE15))</f>
        <v>-78920</v>
      </c>
      <c r="AB15" s="47">
        <f>IF(OR(ISBLANK('2. Collected Data'!AF15),ISBLANK('2. Collected Data'!AF115)),"",('2. Collected Data'!AF115-'2. Collected Data'!AF15))</f>
        <v>-2</v>
      </c>
      <c r="AC15" s="85">
        <f>IF(OR(ISBLANK('2. Collected Data'!AG15),ISBLANK('2. Collected Data'!AG115)),"",('2. Collected Data'!AG115-'2. Collected Data'!AG15))</f>
        <v>-20000</v>
      </c>
      <c r="AD15" s="88"/>
      <c r="AE15" s="121">
        <f>IF(OR(ISBLANK('2. Collected Data'!AI15),ISBLANK('2. Collected Data'!AI115)),"",('2. Collected Data'!AI115-'2. Collected Data'!AI15))</f>
        <v>-48978</v>
      </c>
      <c r="AF15" s="47">
        <f>IF(OR(ISBLANK('2. Collected Data'!AJ15),ISBLANK('2. Collected Data'!AJ115)),"",('2. Collected Data'!AJ115-'2. Collected Data'!AJ15))</f>
        <v>2</v>
      </c>
      <c r="AG15" s="47" t="str">
        <f>IF(OR(ISBLANK('2. Collected Data'!AK15),ISBLANK('2. Collected Data'!AK115)),"",('2. Collected Data'!AK115-'2. Collected Data'!AK15))</f>
        <v/>
      </c>
      <c r="AH15" s="47">
        <f>IF(OR(ISBLANK('2. Collected Data'!AL15),ISBLANK('2. Collected Data'!AL115)),"",('2. Collected Data'!AL115-'2. Collected Data'!AL15))</f>
        <v>-3</v>
      </c>
      <c r="AI15" s="47" t="str">
        <f>IF(OR(ISBLANK('2. Collected Data'!AM15),ISBLANK('2. Collected Data'!AM115)),"",('2. Collected Data'!AM115-'2. Collected Data'!AM15))</f>
        <v/>
      </c>
      <c r="AJ15" s="122"/>
      <c r="AK15" s="47">
        <f>IF(OR(ISBLANK('2. Collected Data'!AO15),ISBLANK('2. Collected Data'!AO115)),"",('2. Collected Data'!AO115-'2. Collected Data'!AO15))</f>
        <v>-128000</v>
      </c>
      <c r="AL15" s="47" t="str">
        <f>IF(OR(ISBLANK('2. Collected Data'!AP15),ISBLANK('2. Collected Data'!AP115)),"",('2. Collected Data'!AP115-'2. Collected Data'!AP15))</f>
        <v/>
      </c>
      <c r="AM15" s="47">
        <f>IF(OR(ISBLANK('2. Collected Data'!AQ15),ISBLANK('2. Collected Data'!AQ115)),"",('2. Collected Data'!AQ115-'2. Collected Data'!AQ15))</f>
        <v>-80000</v>
      </c>
      <c r="AN15" s="47" t="str">
        <f>IF(OR(ISBLANK('2. Collected Data'!AR15),ISBLANK('2. Collected Data'!AR115)),"",('2. Collected Data'!AR115-'2. Collected Data'!AR15))</f>
        <v/>
      </c>
      <c r="AO15" s="47" t="str">
        <f>IF(OR(ISBLANK('2. Collected Data'!AS15),ISBLANK('2. Collected Data'!AS115)),"",('2. Collected Data'!AS115-'2. Collected Data'!AS15))</f>
        <v/>
      </c>
      <c r="AP15" s="47" t="str">
        <f>IF(OR(ISBLANK('2. Collected Data'!AT15),ISBLANK('2. Collected Data'!AT115)),"",('2. Collected Data'!AT115-'2. Collected Data'!AT15))</f>
        <v/>
      </c>
      <c r="AQ15" s="85" t="str">
        <f>IF(OR(ISBLANK('2. Collected Data'!AU15),ISBLANK('2. Collected Data'!AU115)),"",('2. Collected Data'!AU115-'2. Collected Data'!AU15))</f>
        <v/>
      </c>
      <c r="AR15" s="88"/>
      <c r="AS15" s="80">
        <f>IF(OR(ISBLANK('2. Collected Data'!AW15),ISBLANK('2. Collected Data'!AW115)),"",('2. Collected Data'!AW115-'2. Collected Data'!AW15))</f>
        <v>-0.10000000000000003</v>
      </c>
      <c r="AT15" s="80">
        <f>IF(OR(ISBLANK('2. Collected Data'!AX15),ISBLANK('2. Collected Data'!AX115)),"",('2. Collected Data'!AX115-'2. Collected Data'!AX15))</f>
        <v>9.9999999999999978E-2</v>
      </c>
      <c r="AU15" s="50"/>
      <c r="AV15" s="91"/>
      <c r="AW15" s="88"/>
      <c r="AX15" s="78">
        <f>IF(OR(ISBLANK('2. Collected Data'!BB15),ISBLANK('2. Collected Data'!BB115)),"",('2. Collected Data'!BB115-'2. Collected Data'!BB15))</f>
        <v>0</v>
      </c>
      <c r="AY15" s="75">
        <f>IF(OR(ISBLANK('2. Collected Data'!BC15),ISBLANK('2. Collected Data'!BC115)),"",('2. Collected Data'!BC115-'2. Collected Data'!BC15))</f>
        <v>0</v>
      </c>
      <c r="AZ15" s="75">
        <f>IF(OR(ISBLANK('2. Collected Data'!BD15),ISBLANK('2. Collected Data'!BD115)),"",('2. Collected Data'!BD115-'2. Collected Data'!BD15))</f>
        <v>-357000</v>
      </c>
      <c r="BA15" s="75">
        <f>IF(OR(ISBLANK('2. Collected Data'!BE15),ISBLANK('2. Collected Data'!BE115)),"",('2. Collected Data'!BE115-'2. Collected Data'!BE15))</f>
        <v>-222000</v>
      </c>
      <c r="BB15" s="75">
        <f>IF(OR(ISBLANK('2. Collected Data'!BF15),ISBLANK('2. Collected Data'!BF115)),"",('2. Collected Data'!BF115-'2. Collected Data'!BF15))</f>
        <v>-879000</v>
      </c>
      <c r="BC15" s="50"/>
      <c r="BD15" s="78">
        <f>IF(OR(ISBLANK('2. Collected Data'!BH15),ISBLANK('2. Collected Data'!BH115)),"",('2. Collected Data'!BH115-'2. Collected Data'!BH15))</f>
        <v>0</v>
      </c>
      <c r="BE15" s="130"/>
      <c r="BF15" s="213"/>
    </row>
    <row r="16" spans="1:58" s="51" customFormat="1" ht="11.25" customHeight="1" x14ac:dyDescent="0.15">
      <c r="A16" s="89" t="s">
        <v>154</v>
      </c>
      <c r="B16" s="172"/>
      <c r="C16" s="45" t="str">
        <f>IF(OR(ISBLANK('2. Collected Data'!G16),ISBLANK('2. Collected Data'!G116)),"",('2. Collected Data'!G116-'2. Collected Data'!G16))</f>
        <v/>
      </c>
      <c r="D16" s="47" t="str">
        <f>IF(OR(ISBLANK('2. Collected Data'!H16),ISBLANK('2. Collected Data'!H116)),"",('2. Collected Data'!H116-'2. Collected Data'!H16))</f>
        <v/>
      </c>
      <c r="E16" s="47" t="str">
        <f>IF(OR(ISBLANK('2. Collected Data'!I16),ISBLANK('2. Collected Data'!I116)),"",('2. Collected Data'!I116-'2. Collected Data'!I16))</f>
        <v/>
      </c>
      <c r="F16" s="47" t="str">
        <f>IF(OR(ISBLANK('2. Collected Data'!J16),ISBLANK('2. Collected Data'!J116)),"",('2. Collected Data'!J116-'2. Collected Data'!J16))</f>
        <v/>
      </c>
      <c r="G16" s="47" t="str">
        <f>IF(OR(ISBLANK('2. Collected Data'!K16),ISBLANK('2. Collected Data'!K116)),"",('2. Collected Data'!K116-'2. Collected Data'!K16))</f>
        <v/>
      </c>
      <c r="H16" s="47" t="str">
        <f>IF(OR(ISBLANK('2. Collected Data'!L16),ISBLANK('2. Collected Data'!L116)),"",('2. Collected Data'!L116-'2. Collected Data'!L16))</f>
        <v/>
      </c>
      <c r="I16" s="47" t="str">
        <f>IF(OR(ISBLANK('2. Collected Data'!M16),ISBLANK('2. Collected Data'!M116)),"",('2. Collected Data'!M116-'2. Collected Data'!M16))</f>
        <v/>
      </c>
      <c r="J16" s="47" t="str">
        <f>IF(OR(ISBLANK('2. Collected Data'!N16),ISBLANK('2. Collected Data'!N116)),"",('2. Collected Data'!N116-'2. Collected Data'!N16))</f>
        <v/>
      </c>
      <c r="K16" s="47" t="str">
        <f>IF(OR(ISBLANK('2. Collected Data'!O16),ISBLANK('2. Collected Data'!O116)),"",('2. Collected Data'!O116-'2. Collected Data'!O16))</f>
        <v/>
      </c>
      <c r="L16" s="47" t="str">
        <f>IF(OR(ISBLANK('2. Collected Data'!P16),ISBLANK('2. Collected Data'!P116)),"",('2. Collected Data'!P116-'2. Collected Data'!P16))</f>
        <v/>
      </c>
      <c r="M16" s="47" t="str">
        <f>IF(OR(ISBLANK('2. Collected Data'!Q16),ISBLANK('2. Collected Data'!Q116)),"",('2. Collected Data'!Q116-'2. Collected Data'!Q16))</f>
        <v/>
      </c>
      <c r="N16" s="47" t="str">
        <f>IF(OR(ISBLANK('2. Collected Data'!R16),ISBLANK('2. Collected Data'!R116)),"",('2. Collected Data'!R116-'2. Collected Data'!R16))</f>
        <v/>
      </c>
      <c r="O16" s="47" t="str">
        <f>IF(OR(ISBLANK('2. Collected Data'!S16),ISBLANK('2. Collected Data'!S116)),"",('2. Collected Data'!S116-'2. Collected Data'!S16))</f>
        <v/>
      </c>
      <c r="P16" s="47" t="str">
        <f>IF(OR(ISBLANK('2. Collected Data'!T16),ISBLANK('2. Collected Data'!T116)),"",('2. Collected Data'!T116-'2. Collected Data'!T16))</f>
        <v/>
      </c>
      <c r="Q16" s="47" t="str">
        <f>IF(OR(ISBLANK('2. Collected Data'!U16),ISBLANK('2. Collected Data'!U116)),"",('2. Collected Data'!U116-'2. Collected Data'!U16))</f>
        <v/>
      </c>
      <c r="R16" s="47" t="str">
        <f>IF(OR(ISBLANK('2. Collected Data'!V16),ISBLANK('2. Collected Data'!V116)),"",('2. Collected Data'!V116-'2. Collected Data'!V16))</f>
        <v/>
      </c>
      <c r="S16" s="47" t="str">
        <f>IF(OR(ISBLANK('2. Collected Data'!W16),ISBLANK('2. Collected Data'!W116)),"",('2. Collected Data'!W116-'2. Collected Data'!W16))</f>
        <v/>
      </c>
      <c r="T16" s="47" t="str">
        <f>IF(OR(ISBLANK('2. Collected Data'!X16),ISBLANK('2. Collected Data'!X116)),"",('2. Collected Data'!X116-'2. Collected Data'!X16))</f>
        <v/>
      </c>
      <c r="U16" s="47" t="str">
        <f>IF(OR(ISBLANK('2. Collected Data'!Y16),ISBLANK('2. Collected Data'!Y116)),"",('2. Collected Data'!Y116-'2. Collected Data'!Y16))</f>
        <v/>
      </c>
      <c r="V16" s="47" t="str">
        <f>IF(OR(ISBLANK('2. Collected Data'!Z16),ISBLANK('2. Collected Data'!Z116)),"",('2. Collected Data'!Z116-'2. Collected Data'!Z16))</f>
        <v/>
      </c>
      <c r="W16" s="80" t="str">
        <f>IF(OR(ISBLANK('2. Collected Data'!AA16),ISBLANK('2. Collected Data'!AA116)),"",('2. Collected Data'!AA116-'2. Collected Data'!AA16))</f>
        <v/>
      </c>
      <c r="X16" s="80" t="str">
        <f>IF(OR(ISBLANK('2. Collected Data'!AB16),ISBLANK('2. Collected Data'!AB116)),"",('2. Collected Data'!AB116-'2. Collected Data'!AB16))</f>
        <v/>
      </c>
      <c r="Y16" s="80" t="str">
        <f>IF(OR(ISBLANK('2. Collected Data'!AC16),ISBLANK('2. Collected Data'!AC116)),"",('2. Collected Data'!AC116-'2. Collected Data'!AC16))</f>
        <v/>
      </c>
      <c r="Z16" s="47" t="str">
        <f>IF(OR(ISBLANK('2. Collected Data'!AD16),ISBLANK('2. Collected Data'!AD116)),"",('2. Collected Data'!AD116-'2. Collected Data'!AD16))</f>
        <v/>
      </c>
      <c r="AA16" s="47" t="str">
        <f>IF(OR(ISBLANK('2. Collected Data'!AE16),ISBLANK('2. Collected Data'!AE116)),"",('2. Collected Data'!AE116-'2. Collected Data'!AE16))</f>
        <v/>
      </c>
      <c r="AB16" s="47" t="str">
        <f>IF(OR(ISBLANK('2. Collected Data'!AF16),ISBLANK('2. Collected Data'!AF116)),"",('2. Collected Data'!AF116-'2. Collected Data'!AF16))</f>
        <v/>
      </c>
      <c r="AC16" s="85" t="str">
        <f>IF(OR(ISBLANK('2. Collected Data'!AG16),ISBLANK('2. Collected Data'!AG116)),"",('2. Collected Data'!AG116-'2. Collected Data'!AG16))</f>
        <v/>
      </c>
      <c r="AD16" s="88"/>
      <c r="AE16" s="121" t="str">
        <f>IF(OR(ISBLANK('2. Collected Data'!AI16),ISBLANK('2. Collected Data'!AI116)),"",('2. Collected Data'!AI116-'2. Collected Data'!AI16))</f>
        <v/>
      </c>
      <c r="AF16" s="47" t="str">
        <f>IF(OR(ISBLANK('2. Collected Data'!AJ16),ISBLANK('2. Collected Data'!AJ116)),"",('2. Collected Data'!AJ116-'2. Collected Data'!AJ16))</f>
        <v/>
      </c>
      <c r="AG16" s="47" t="str">
        <f>IF(OR(ISBLANK('2. Collected Data'!AK16),ISBLANK('2. Collected Data'!AK116)),"",('2. Collected Data'!AK116-'2. Collected Data'!AK16))</f>
        <v/>
      </c>
      <c r="AH16" s="47" t="str">
        <f>IF(OR(ISBLANK('2. Collected Data'!AL16),ISBLANK('2. Collected Data'!AL116)),"",('2. Collected Data'!AL116-'2. Collected Data'!AL16))</f>
        <v/>
      </c>
      <c r="AI16" s="47" t="str">
        <f>IF(OR(ISBLANK('2. Collected Data'!AM16),ISBLANK('2. Collected Data'!AM116)),"",('2. Collected Data'!AM116-'2. Collected Data'!AM16))</f>
        <v/>
      </c>
      <c r="AJ16" s="122"/>
      <c r="AK16" s="47" t="str">
        <f>IF(OR(ISBLANK('2. Collected Data'!AO16),ISBLANK('2. Collected Data'!AO116)),"",('2. Collected Data'!AO116-'2. Collected Data'!AO16))</f>
        <v/>
      </c>
      <c r="AL16" s="47" t="str">
        <f>IF(OR(ISBLANK('2. Collected Data'!AP16),ISBLANK('2. Collected Data'!AP116)),"",('2. Collected Data'!AP116-'2. Collected Data'!AP16))</f>
        <v/>
      </c>
      <c r="AM16" s="47" t="str">
        <f>IF(OR(ISBLANK('2. Collected Data'!AQ16),ISBLANK('2. Collected Data'!AQ116)),"",('2. Collected Data'!AQ116-'2. Collected Data'!AQ16))</f>
        <v/>
      </c>
      <c r="AN16" s="47" t="str">
        <f>IF(OR(ISBLANK('2. Collected Data'!AR16),ISBLANK('2. Collected Data'!AR116)),"",('2. Collected Data'!AR116-'2. Collected Data'!AR16))</f>
        <v/>
      </c>
      <c r="AO16" s="47" t="str">
        <f>IF(OR(ISBLANK('2. Collected Data'!AS16),ISBLANK('2. Collected Data'!AS116)),"",('2. Collected Data'!AS116-'2. Collected Data'!AS16))</f>
        <v/>
      </c>
      <c r="AP16" s="47" t="str">
        <f>IF(OR(ISBLANK('2. Collected Data'!AT16),ISBLANK('2. Collected Data'!AT116)),"",('2. Collected Data'!AT116-'2. Collected Data'!AT16))</f>
        <v/>
      </c>
      <c r="AQ16" s="85" t="str">
        <f>IF(OR(ISBLANK('2. Collected Data'!AU16),ISBLANK('2. Collected Data'!AU116)),"",('2. Collected Data'!AU116-'2. Collected Data'!AU16))</f>
        <v/>
      </c>
      <c r="AR16" s="88"/>
      <c r="AS16" s="80" t="str">
        <f>IF(OR(ISBLANK('2. Collected Data'!AW16),ISBLANK('2. Collected Data'!AW116)),"",('2. Collected Data'!AW116-'2. Collected Data'!AW16))</f>
        <v/>
      </c>
      <c r="AT16" s="80" t="str">
        <f>IF(OR(ISBLANK('2. Collected Data'!AX16),ISBLANK('2. Collected Data'!AX116)),"",('2. Collected Data'!AX116-'2. Collected Data'!AX16))</f>
        <v/>
      </c>
      <c r="AU16" s="50"/>
      <c r="AV16" s="91"/>
      <c r="AW16" s="88"/>
      <c r="AX16" s="78" t="str">
        <f>IF(OR(ISBLANK('2. Collected Data'!BB16),ISBLANK('2. Collected Data'!BB116)),"",('2. Collected Data'!BB116-'2. Collected Data'!BB16))</f>
        <v/>
      </c>
      <c r="AY16" s="75" t="str">
        <f>IF(OR(ISBLANK('2. Collected Data'!BC16),ISBLANK('2. Collected Data'!BC116)),"",('2. Collected Data'!BC116-'2. Collected Data'!BC16))</f>
        <v/>
      </c>
      <c r="AZ16" s="75" t="str">
        <f>IF(OR(ISBLANK('2. Collected Data'!BD16),ISBLANK('2. Collected Data'!BD116)),"",('2. Collected Data'!BD116-'2. Collected Data'!BD16))</f>
        <v/>
      </c>
      <c r="BA16" s="75" t="str">
        <f>IF(OR(ISBLANK('2. Collected Data'!BE16),ISBLANK('2. Collected Data'!BE116)),"",('2. Collected Data'!BE116-'2. Collected Data'!BE16))</f>
        <v/>
      </c>
      <c r="BB16" s="75" t="str">
        <f>IF(OR(ISBLANK('2. Collected Data'!BF16),ISBLANK('2. Collected Data'!BF116)),"",('2. Collected Data'!BF116-'2. Collected Data'!BF16))</f>
        <v/>
      </c>
      <c r="BC16" s="50"/>
      <c r="BD16" s="78" t="str">
        <f>IF(OR(ISBLANK('2. Collected Data'!BH16),ISBLANK('2. Collected Data'!BH116)),"",('2. Collected Data'!BH116-'2. Collected Data'!BH16))</f>
        <v/>
      </c>
      <c r="BE16" s="130"/>
      <c r="BF16" s="213"/>
    </row>
    <row r="17" spans="1:58" s="51" customFormat="1" ht="11.25" customHeight="1" x14ac:dyDescent="0.15">
      <c r="A17" s="89" t="s">
        <v>131</v>
      </c>
      <c r="B17" s="172"/>
      <c r="C17" s="45">
        <f>IF(OR(ISBLANK('2. Collected Data'!G17),ISBLANK('2. Collected Data'!G117)),"",('2. Collected Data'!G117-'2. Collected Data'!G17))</f>
        <v>41619</v>
      </c>
      <c r="D17" s="47">
        <f>IF(OR(ISBLANK('2. Collected Data'!H17),ISBLANK('2. Collected Data'!H117)),"",('2. Collected Data'!H117-'2. Collected Data'!H17))</f>
        <v>12145</v>
      </c>
      <c r="E17" s="47">
        <f>IF(OR(ISBLANK('2. Collected Data'!I17),ISBLANK('2. Collected Data'!I117)),"",('2. Collected Data'!I117-'2. Collected Data'!I17))</f>
        <v>0</v>
      </c>
      <c r="F17" s="47">
        <f>IF(OR(ISBLANK('2. Collected Data'!J17),ISBLANK('2. Collected Data'!J117)),"",('2. Collected Data'!J117-'2. Collected Data'!J17))</f>
        <v>0</v>
      </c>
      <c r="G17" s="47">
        <f>IF(OR(ISBLANK('2. Collected Data'!K17),ISBLANK('2. Collected Data'!K117)),"",('2. Collected Data'!K117-'2. Collected Data'!K17))</f>
        <v>0</v>
      </c>
      <c r="H17" s="47">
        <f>IF(OR(ISBLANK('2. Collected Data'!L17),ISBLANK('2. Collected Data'!L117)),"",('2. Collected Data'!L117-'2. Collected Data'!L17))</f>
        <v>0</v>
      </c>
      <c r="I17" s="47">
        <f>IF(OR(ISBLANK('2. Collected Data'!M17),ISBLANK('2. Collected Data'!M117)),"",('2. Collected Data'!M117-'2. Collected Data'!M17))</f>
        <v>0</v>
      </c>
      <c r="J17" s="47" t="str">
        <f>IF(OR(ISBLANK('2. Collected Data'!N17),ISBLANK('2. Collected Data'!N117)),"",('2. Collected Data'!N117-'2. Collected Data'!N17))</f>
        <v/>
      </c>
      <c r="K17" s="47">
        <f>IF(OR(ISBLANK('2. Collected Data'!O17),ISBLANK('2. Collected Data'!O117)),"",('2. Collected Data'!O117-'2. Collected Data'!O17))</f>
        <v>-10</v>
      </c>
      <c r="L17" s="47" t="str">
        <f>IF(OR(ISBLANK('2. Collected Data'!P17),ISBLANK('2. Collected Data'!P117)),"",('2. Collected Data'!P117-'2. Collected Data'!P17))</f>
        <v/>
      </c>
      <c r="M17" s="47" t="str">
        <f>IF(OR(ISBLANK('2. Collected Data'!Q17),ISBLANK('2. Collected Data'!Q117)),"",('2. Collected Data'!Q117-'2. Collected Data'!Q17))</f>
        <v/>
      </c>
      <c r="N17" s="47" t="str">
        <f>IF(OR(ISBLANK('2. Collected Data'!R17),ISBLANK('2. Collected Data'!R117)),"",('2. Collected Data'!R117-'2. Collected Data'!R17))</f>
        <v/>
      </c>
      <c r="O17" s="47" t="str">
        <f>IF(OR(ISBLANK('2. Collected Data'!S17),ISBLANK('2. Collected Data'!S117)),"",('2. Collected Data'!S117-'2. Collected Data'!S17))</f>
        <v/>
      </c>
      <c r="P17" s="47" t="str">
        <f>IF(OR(ISBLANK('2. Collected Data'!T17),ISBLANK('2. Collected Data'!T117)),"",('2. Collected Data'!T117-'2. Collected Data'!T17))</f>
        <v/>
      </c>
      <c r="Q17" s="47" t="str">
        <f>IF(OR(ISBLANK('2. Collected Data'!U17),ISBLANK('2. Collected Data'!U117)),"",('2. Collected Data'!U117-'2. Collected Data'!U17))</f>
        <v/>
      </c>
      <c r="R17" s="47" t="str">
        <f>IF(OR(ISBLANK('2. Collected Data'!V17),ISBLANK('2. Collected Data'!V117)),"",('2. Collected Data'!V117-'2. Collected Data'!V17))</f>
        <v/>
      </c>
      <c r="S17" s="47" t="str">
        <f>IF(OR(ISBLANK('2. Collected Data'!W17),ISBLANK('2. Collected Data'!W117)),"",('2. Collected Data'!W117-'2. Collected Data'!W17))</f>
        <v/>
      </c>
      <c r="T17" s="47" t="str">
        <f>IF(OR(ISBLANK('2. Collected Data'!X17),ISBLANK('2. Collected Data'!X117)),"",('2. Collected Data'!X117-'2. Collected Data'!X17))</f>
        <v/>
      </c>
      <c r="U17" s="47">
        <f>IF(OR(ISBLANK('2. Collected Data'!Y17),ISBLANK('2. Collected Data'!Y117)),"",('2. Collected Data'!Y117-'2. Collected Data'!Y17))</f>
        <v>0</v>
      </c>
      <c r="V17" s="47">
        <f>IF(OR(ISBLANK('2. Collected Data'!Z17),ISBLANK('2. Collected Data'!Z117)),"",('2. Collected Data'!Z117-'2. Collected Data'!Z17))</f>
        <v>0</v>
      </c>
      <c r="W17" s="80">
        <f>IF(OR(ISBLANK('2. Collected Data'!AA17),ISBLANK('2. Collected Data'!AA117)),"",('2. Collected Data'!AA117-'2. Collected Data'!AA17))</f>
        <v>0</v>
      </c>
      <c r="X17" s="80">
        <f>IF(OR(ISBLANK('2. Collected Data'!AB17),ISBLANK('2. Collected Data'!AB117)),"",('2. Collected Data'!AB117-'2. Collected Data'!AB17))</f>
        <v>0</v>
      </c>
      <c r="Y17" s="80">
        <f>IF(OR(ISBLANK('2. Collected Data'!AC17),ISBLANK('2. Collected Data'!AC117)),"",('2. Collected Data'!AC117-'2. Collected Data'!AC17))</f>
        <v>0</v>
      </c>
      <c r="Z17" s="47">
        <f>IF(OR(ISBLANK('2. Collected Data'!AD17),ISBLANK('2. Collected Data'!AD117)),"",('2. Collected Data'!AD117-'2. Collected Data'!AD17))</f>
        <v>-186</v>
      </c>
      <c r="AA17" s="47" t="str">
        <f>IF(OR(ISBLANK('2. Collected Data'!AE17),ISBLANK('2. Collected Data'!AE117)),"",('2. Collected Data'!AE117-'2. Collected Data'!AE17))</f>
        <v/>
      </c>
      <c r="AB17" s="47" t="str">
        <f>IF(OR(ISBLANK('2. Collected Data'!AF17),ISBLANK('2. Collected Data'!AF117)),"",('2. Collected Data'!AF117-'2. Collected Data'!AF17))</f>
        <v/>
      </c>
      <c r="AC17" s="85" t="str">
        <f>IF(OR(ISBLANK('2. Collected Data'!AG17),ISBLANK('2. Collected Data'!AG117)),"",('2. Collected Data'!AG117-'2. Collected Data'!AG17))</f>
        <v/>
      </c>
      <c r="AD17" s="88"/>
      <c r="AE17" s="121">
        <f>IF(OR(ISBLANK('2. Collected Data'!AI17),ISBLANK('2. Collected Data'!AI117)),"",('2. Collected Data'!AI117-'2. Collected Data'!AI17))</f>
        <v>-986</v>
      </c>
      <c r="AF17" s="47" t="str">
        <f>IF(OR(ISBLANK('2. Collected Data'!AJ17),ISBLANK('2. Collected Data'!AJ117)),"",('2. Collected Data'!AJ117-'2. Collected Data'!AJ17))</f>
        <v/>
      </c>
      <c r="AG17" s="47">
        <f>IF(OR(ISBLANK('2. Collected Data'!AK17),ISBLANK('2. Collected Data'!AK117)),"",('2. Collected Data'!AK117-'2. Collected Data'!AK17))</f>
        <v>-583</v>
      </c>
      <c r="AH17" s="47">
        <f>IF(OR(ISBLANK('2. Collected Data'!AL17),ISBLANK('2. Collected Data'!AL117)),"",('2. Collected Data'!AL117-'2. Collected Data'!AL17))</f>
        <v>-6920</v>
      </c>
      <c r="AI17" s="47" t="str">
        <f>IF(OR(ISBLANK('2. Collected Data'!AM17),ISBLANK('2. Collected Data'!AM117)),"",('2. Collected Data'!AM117-'2. Collected Data'!AM17))</f>
        <v/>
      </c>
      <c r="AJ17" s="122"/>
      <c r="AK17" s="47">
        <f>IF(OR(ISBLANK('2. Collected Data'!AO17),ISBLANK('2. Collected Data'!AO117)),"",('2. Collected Data'!AO117-'2. Collected Data'!AO17))</f>
        <v>55540</v>
      </c>
      <c r="AL17" s="47" t="str">
        <f>IF(OR(ISBLANK('2. Collected Data'!AP17),ISBLANK('2. Collected Data'!AP117)),"",('2. Collected Data'!AP117-'2. Collected Data'!AP17))</f>
        <v/>
      </c>
      <c r="AM17" s="47" t="str">
        <f>IF(OR(ISBLANK('2. Collected Data'!AQ17),ISBLANK('2. Collected Data'!AQ117)),"",('2. Collected Data'!AQ117-'2. Collected Data'!AQ17))</f>
        <v/>
      </c>
      <c r="AN17" s="47" t="str">
        <f>IF(OR(ISBLANK('2. Collected Data'!AR17),ISBLANK('2. Collected Data'!AR117)),"",('2. Collected Data'!AR117-'2. Collected Data'!AR17))</f>
        <v/>
      </c>
      <c r="AO17" s="47" t="str">
        <f>IF(OR(ISBLANK('2. Collected Data'!AS17),ISBLANK('2. Collected Data'!AS117)),"",('2. Collected Data'!AS117-'2. Collected Data'!AS17))</f>
        <v/>
      </c>
      <c r="AP17" s="47" t="str">
        <f>IF(OR(ISBLANK('2. Collected Data'!AT17),ISBLANK('2. Collected Data'!AT117)),"",('2. Collected Data'!AT117-'2. Collected Data'!AT17))</f>
        <v/>
      </c>
      <c r="AQ17" s="85" t="str">
        <f>IF(OR(ISBLANK('2. Collected Data'!AU17),ISBLANK('2. Collected Data'!AU117)),"",('2. Collected Data'!AU117-'2. Collected Data'!AU17))</f>
        <v/>
      </c>
      <c r="AR17" s="88"/>
      <c r="AS17" s="80">
        <f>IF(OR(ISBLANK('2. Collected Data'!AW17),ISBLANK('2. Collected Data'!AW117)),"",('2. Collected Data'!AW117-'2. Collected Data'!AW17))</f>
        <v>0.5</v>
      </c>
      <c r="AT17" s="80">
        <f>IF(OR(ISBLANK('2. Collected Data'!AX17),ISBLANK('2. Collected Data'!AX117)),"",('2. Collected Data'!AX117-'2. Collected Data'!AX17))</f>
        <v>-0.5</v>
      </c>
      <c r="AU17" s="50"/>
      <c r="AV17" s="91"/>
      <c r="AW17" s="88"/>
      <c r="AX17" s="78" t="str">
        <f>IF(OR(ISBLANK('2. Collected Data'!BB17),ISBLANK('2. Collected Data'!BB117)),"",('2. Collected Data'!BB117-'2. Collected Data'!BB17))</f>
        <v/>
      </c>
      <c r="AY17" s="75">
        <f>IF(OR(ISBLANK('2. Collected Data'!BC17),ISBLANK('2. Collected Data'!BC117)),"",('2. Collected Data'!BC117-'2. Collected Data'!BC17))</f>
        <v>-29285957</v>
      </c>
      <c r="AZ17" s="75">
        <f>IF(OR(ISBLANK('2. Collected Data'!BD17),ISBLANK('2. Collected Data'!BD117)),"",('2. Collected Data'!BD117-'2. Collected Data'!BD17))</f>
        <v>-4091836</v>
      </c>
      <c r="BA17" s="75">
        <f>IF(OR(ISBLANK('2. Collected Data'!BE17),ISBLANK('2. Collected Data'!BE117)),"",('2. Collected Data'!BE117-'2. Collected Data'!BE17))</f>
        <v>-1006759</v>
      </c>
      <c r="BB17" s="75">
        <f>IF(OR(ISBLANK('2. Collected Data'!BF17),ISBLANK('2. Collected Data'!BF117)),"",('2. Collected Data'!BF117-'2. Collected Data'!BF17))</f>
        <v>-34137791</v>
      </c>
      <c r="BC17" s="50"/>
      <c r="BD17" s="78" t="str">
        <f>IF(OR(ISBLANK('2. Collected Data'!BH17),ISBLANK('2. Collected Data'!BH117)),"",('2. Collected Data'!BH117-'2. Collected Data'!BH17))</f>
        <v/>
      </c>
      <c r="BE17" s="130"/>
      <c r="BF17" s="213"/>
    </row>
    <row r="18" spans="1:58" s="177" customFormat="1" ht="11.25" customHeight="1" x14ac:dyDescent="0.15">
      <c r="A18" s="89" t="s">
        <v>132</v>
      </c>
      <c r="B18" s="172"/>
      <c r="C18" s="45">
        <f>IF(OR(ISBLANK('2. Collected Data'!G18),ISBLANK('2. Collected Data'!G118)),"",('2. Collected Data'!G118-'2. Collected Data'!G18))</f>
        <v>0</v>
      </c>
      <c r="D18" s="47">
        <f>IF(OR(ISBLANK('2. Collected Data'!H18),ISBLANK('2. Collected Data'!H118)),"",('2. Collected Data'!H118-'2. Collected Data'!H18))</f>
        <v>0</v>
      </c>
      <c r="E18" s="47">
        <f>IF(OR(ISBLANK('2. Collected Data'!I18),ISBLANK('2. Collected Data'!I118)),"",('2. Collected Data'!I118-'2. Collected Data'!I18))</f>
        <v>-14</v>
      </c>
      <c r="F18" s="47">
        <f>IF(OR(ISBLANK('2. Collected Data'!J18),ISBLANK('2. Collected Data'!J118)),"",('2. Collected Data'!J118-'2. Collected Data'!J18))</f>
        <v>-1</v>
      </c>
      <c r="G18" s="47">
        <f>IF(OR(ISBLANK('2. Collected Data'!K18),ISBLANK('2. Collected Data'!K118)),"",('2. Collected Data'!K118-'2. Collected Data'!K18))</f>
        <v>-6</v>
      </c>
      <c r="H18" s="47">
        <f>IF(OR(ISBLANK('2. Collected Data'!L18),ISBLANK('2. Collected Data'!L118)),"",('2. Collected Data'!L118-'2. Collected Data'!L18))</f>
        <v>-11</v>
      </c>
      <c r="I18" s="47">
        <f>IF(OR(ISBLANK('2. Collected Data'!M18),ISBLANK('2. Collected Data'!M118)),"",('2. Collected Data'!M118-'2. Collected Data'!M18))</f>
        <v>-57</v>
      </c>
      <c r="J18" s="47">
        <f>IF(OR(ISBLANK('2. Collected Data'!N18),ISBLANK('2. Collected Data'!N118)),"",('2. Collected Data'!N118-'2. Collected Data'!N18))</f>
        <v>0</v>
      </c>
      <c r="K18" s="47">
        <f>IF(OR(ISBLANK('2. Collected Data'!O18),ISBLANK('2. Collected Data'!O118)),"",('2. Collected Data'!O118-'2. Collected Data'!O18))</f>
        <v>41</v>
      </c>
      <c r="L18" s="47" t="str">
        <f>IF(OR(ISBLANK('2. Collected Data'!P18),ISBLANK('2. Collected Data'!P118)),"",('2. Collected Data'!P118-'2. Collected Data'!P18))</f>
        <v/>
      </c>
      <c r="M18" s="47" t="str">
        <f>IF(OR(ISBLANK('2. Collected Data'!Q18),ISBLANK('2. Collected Data'!Q118)),"",('2. Collected Data'!Q118-'2. Collected Data'!Q18))</f>
        <v/>
      </c>
      <c r="N18" s="47" t="str">
        <f>IF(OR(ISBLANK('2. Collected Data'!R18),ISBLANK('2. Collected Data'!R118)),"",('2. Collected Data'!R118-'2. Collected Data'!R18))</f>
        <v/>
      </c>
      <c r="O18" s="47" t="str">
        <f>IF(OR(ISBLANK('2. Collected Data'!S18),ISBLANK('2. Collected Data'!S118)),"",('2. Collected Data'!S118-'2. Collected Data'!S18))</f>
        <v/>
      </c>
      <c r="P18" s="47" t="str">
        <f>IF(OR(ISBLANK('2. Collected Data'!T18),ISBLANK('2. Collected Data'!T118)),"",('2. Collected Data'!T118-'2. Collected Data'!T18))</f>
        <v/>
      </c>
      <c r="Q18" s="47" t="str">
        <f>IF(OR(ISBLANK('2. Collected Data'!U18),ISBLANK('2. Collected Data'!U118)),"",('2. Collected Data'!U118-'2. Collected Data'!U18))</f>
        <v/>
      </c>
      <c r="R18" s="47" t="str">
        <f>IF(OR(ISBLANK('2. Collected Data'!V18),ISBLANK('2. Collected Data'!V118)),"",('2. Collected Data'!V118-'2. Collected Data'!V18))</f>
        <v/>
      </c>
      <c r="S18" s="47" t="str">
        <f>IF(OR(ISBLANK('2. Collected Data'!W18),ISBLANK('2. Collected Data'!W118)),"",('2. Collected Data'!W118-'2. Collected Data'!W18))</f>
        <v/>
      </c>
      <c r="T18" s="47" t="str">
        <f>IF(OR(ISBLANK('2. Collected Data'!X18),ISBLANK('2. Collected Data'!X118)),"",('2. Collected Data'!X118-'2. Collected Data'!X18))</f>
        <v/>
      </c>
      <c r="U18" s="47">
        <f>IF(OR(ISBLANK('2. Collected Data'!Y18),ISBLANK('2. Collected Data'!Y118)),"",('2. Collected Data'!Y118-'2. Collected Data'!Y18))</f>
        <v>0</v>
      </c>
      <c r="V18" s="47">
        <f>IF(OR(ISBLANK('2. Collected Data'!Z18),ISBLANK('2. Collected Data'!Z118)),"",('2. Collected Data'!Z118-'2. Collected Data'!Z18))</f>
        <v>0</v>
      </c>
      <c r="W18" s="80">
        <f>IF(OR(ISBLANK('2. Collected Data'!AA18),ISBLANK('2. Collected Data'!AA118)),"",('2. Collected Data'!AA118-'2. Collected Data'!AA18))</f>
        <v>0</v>
      </c>
      <c r="X18" s="80">
        <f>IF(OR(ISBLANK('2. Collected Data'!AB18),ISBLANK('2. Collected Data'!AB118)),"",('2. Collected Data'!AB118-'2. Collected Data'!AB18))</f>
        <v>0</v>
      </c>
      <c r="Y18" s="80">
        <f>IF(OR(ISBLANK('2. Collected Data'!AC18),ISBLANK('2. Collected Data'!AC118)),"",('2. Collected Data'!AC118-'2. Collected Data'!AC18))</f>
        <v>0</v>
      </c>
      <c r="Z18" s="47">
        <f>IF(OR(ISBLANK('2. Collected Data'!AD18),ISBLANK('2. Collected Data'!AD118)),"",('2. Collected Data'!AD118-'2. Collected Data'!AD18))</f>
        <v>12</v>
      </c>
      <c r="AA18" s="47">
        <f>IF(OR(ISBLANK('2. Collected Data'!AE18),ISBLANK('2. Collected Data'!AE118)),"",('2. Collected Data'!AE118-'2. Collected Data'!AE18))</f>
        <v>21850</v>
      </c>
      <c r="AB18" s="47">
        <f>IF(OR(ISBLANK('2. Collected Data'!AF18),ISBLANK('2. Collected Data'!AF118)),"",('2. Collected Data'!AF118-'2. Collected Data'!AF18))</f>
        <v>-362</v>
      </c>
      <c r="AC18" s="85">
        <f>IF(OR(ISBLANK('2. Collected Data'!AG18),ISBLANK('2. Collected Data'!AG118)),"",('2. Collected Data'!AG118-'2. Collected Data'!AG18))</f>
        <v>-57500</v>
      </c>
      <c r="AD18" s="88"/>
      <c r="AE18" s="121">
        <f>IF(OR(ISBLANK('2. Collected Data'!AI18),ISBLANK('2. Collected Data'!AI118)),"",('2. Collected Data'!AI118-'2. Collected Data'!AI18))</f>
        <v>19713</v>
      </c>
      <c r="AF18" s="47">
        <f>IF(OR(ISBLANK('2. Collected Data'!AJ18),ISBLANK('2. Collected Data'!AJ118)),"",('2. Collected Data'!AJ118-'2. Collected Data'!AJ18))</f>
        <v>-6134</v>
      </c>
      <c r="AG18" s="47">
        <f>IF(OR(ISBLANK('2. Collected Data'!AK18),ISBLANK('2. Collected Data'!AK118)),"",('2. Collected Data'!AK118-'2. Collected Data'!AK18))</f>
        <v>2991</v>
      </c>
      <c r="AH18" s="47">
        <f>IF(OR(ISBLANK('2. Collected Data'!AL18),ISBLANK('2. Collected Data'!AL118)),"",('2. Collected Data'!AL118-'2. Collected Data'!AL18))</f>
        <v>-252</v>
      </c>
      <c r="AI18" s="47" t="str">
        <f>IF(OR(ISBLANK('2. Collected Data'!AM18),ISBLANK('2. Collected Data'!AM118)),"",('2. Collected Data'!AM118-'2. Collected Data'!AM18))</f>
        <v/>
      </c>
      <c r="AJ18" s="122"/>
      <c r="AK18" s="47">
        <f>IF(OR(ISBLANK('2. Collected Data'!AO18),ISBLANK('2. Collected Data'!AO118)),"",('2. Collected Data'!AO118-'2. Collected Data'!AO18))</f>
        <v>-10149190</v>
      </c>
      <c r="AL18" s="47" t="str">
        <f>IF(OR(ISBLANK('2. Collected Data'!AP18),ISBLANK('2. Collected Data'!AP118)),"",('2. Collected Data'!AP118-'2. Collected Data'!AP18))</f>
        <v/>
      </c>
      <c r="AM18" s="47">
        <f>IF(OR(ISBLANK('2. Collected Data'!AQ18),ISBLANK('2. Collected Data'!AQ118)),"",('2. Collected Data'!AQ118-'2. Collected Data'!AQ18))</f>
        <v>12603829</v>
      </c>
      <c r="AN18" s="47" t="str">
        <f>IF(OR(ISBLANK('2. Collected Data'!AR18),ISBLANK('2. Collected Data'!AR118)),"",('2. Collected Data'!AR118-'2. Collected Data'!AR18))</f>
        <v/>
      </c>
      <c r="AO18" s="47" t="str">
        <f>IF(OR(ISBLANK('2. Collected Data'!AS18),ISBLANK('2. Collected Data'!AS118)),"",('2. Collected Data'!AS118-'2. Collected Data'!AS18))</f>
        <v/>
      </c>
      <c r="AP18" s="47" t="str">
        <f>IF(OR(ISBLANK('2. Collected Data'!AT18),ISBLANK('2. Collected Data'!AT118)),"",('2. Collected Data'!AT118-'2. Collected Data'!AT18))</f>
        <v/>
      </c>
      <c r="AQ18" s="85" t="str">
        <f>IF(OR(ISBLANK('2. Collected Data'!AU18),ISBLANK('2. Collected Data'!AU118)),"",('2. Collected Data'!AU118-'2. Collected Data'!AU18))</f>
        <v/>
      </c>
      <c r="AR18" s="88"/>
      <c r="AS18" s="80">
        <f>IF(OR(ISBLANK('2. Collected Data'!AW18),ISBLANK('2. Collected Data'!AW118)),"",('2. Collected Data'!AW118-'2. Collected Data'!AW18))</f>
        <v>-0.03</v>
      </c>
      <c r="AT18" s="80">
        <f>IF(OR(ISBLANK('2. Collected Data'!AX18),ISBLANK('2. Collected Data'!AX118)),"",('2. Collected Data'!AX118-'2. Collected Data'!AX18))</f>
        <v>3.0000000000000027E-2</v>
      </c>
      <c r="AU18" s="50"/>
      <c r="AV18" s="91"/>
      <c r="AW18" s="88"/>
      <c r="AX18" s="78">
        <f>IF(OR(ISBLANK('2. Collected Data'!BB18),ISBLANK('2. Collected Data'!BB118)),"",('2. Collected Data'!BB118-'2. Collected Data'!BB18))</f>
        <v>20.189999999999998</v>
      </c>
      <c r="AY18" s="75">
        <f>IF(OR(ISBLANK('2. Collected Data'!BC18),ISBLANK('2. Collected Data'!BC118)),"",('2. Collected Data'!BC118-'2. Collected Data'!BC18))</f>
        <v>2013162.8500000015</v>
      </c>
      <c r="AZ18" s="75">
        <f>IF(OR(ISBLANK('2. Collected Data'!BD18),ISBLANK('2. Collected Data'!BD118)),"",('2. Collected Data'!BD118-'2. Collected Data'!BD18))</f>
        <v>238727.91000000015</v>
      </c>
      <c r="BA18" s="75">
        <f>IF(OR(ISBLANK('2. Collected Data'!BE18),ISBLANK('2. Collected Data'!BE118)),"",('2. Collected Data'!BE118-'2. Collected Data'!BE18))</f>
        <v>1787809.5500000007</v>
      </c>
      <c r="BB18" s="75">
        <f>IF(OR(ISBLANK('2. Collected Data'!BF18),ISBLANK('2. Collected Data'!BF118)),"",('2. Collected Data'!BF118-'2. Collected Data'!BF18))</f>
        <v>4501536.4600000009</v>
      </c>
      <c r="BC18" s="50"/>
      <c r="BD18" s="78">
        <f>IF(OR(ISBLANK('2. Collected Data'!BH18),ISBLANK('2. Collected Data'!BH118)),"",('2. Collected Data'!BH118-'2. Collected Data'!BH18))</f>
        <v>-0.5</v>
      </c>
      <c r="BE18" s="130"/>
      <c r="BF18" s="213"/>
    </row>
    <row r="19" spans="1:58" s="177" customFormat="1" ht="11.25" customHeight="1" x14ac:dyDescent="0.15">
      <c r="A19" s="89" t="s">
        <v>133</v>
      </c>
      <c r="B19" s="172"/>
      <c r="C19" s="45">
        <f>IF(OR(ISBLANK('2. Collected Data'!G19),ISBLANK('2. Collected Data'!G119)),"",('2. Collected Data'!G119-'2. Collected Data'!G19))</f>
        <v>0</v>
      </c>
      <c r="D19" s="47">
        <f>IF(OR(ISBLANK('2. Collected Data'!H19),ISBLANK('2. Collected Data'!H119)),"",('2. Collected Data'!H119-'2. Collected Data'!H19))</f>
        <v>0</v>
      </c>
      <c r="E19" s="47">
        <f>IF(OR(ISBLANK('2. Collected Data'!I19),ISBLANK('2. Collected Data'!I119)),"",('2. Collected Data'!I119-'2. Collected Data'!I19))</f>
        <v>0</v>
      </c>
      <c r="F19" s="47">
        <f>IF(OR(ISBLANK('2. Collected Data'!J19),ISBLANK('2. Collected Data'!J119)),"",('2. Collected Data'!J119-'2. Collected Data'!J19))</f>
        <v>0</v>
      </c>
      <c r="G19" s="47">
        <f>IF(OR(ISBLANK('2. Collected Data'!K19),ISBLANK('2. Collected Data'!K119)),"",('2. Collected Data'!K119-'2. Collected Data'!K19))</f>
        <v>0</v>
      </c>
      <c r="H19" s="47">
        <f>IF(OR(ISBLANK('2. Collected Data'!L19),ISBLANK('2. Collected Data'!L119)),"",('2. Collected Data'!L119-'2. Collected Data'!L19))</f>
        <v>-2</v>
      </c>
      <c r="I19" s="47">
        <f>IF(OR(ISBLANK('2. Collected Data'!M19),ISBLANK('2. Collected Data'!M119)),"",('2. Collected Data'!M119-'2. Collected Data'!M19))</f>
        <v>-40</v>
      </c>
      <c r="J19" s="47">
        <f>IF(OR(ISBLANK('2. Collected Data'!N19),ISBLANK('2. Collected Data'!N119)),"",('2. Collected Data'!N119-'2. Collected Data'!N19))</f>
        <v>0</v>
      </c>
      <c r="K19" s="47">
        <f>IF(OR(ISBLANK('2. Collected Data'!O19),ISBLANK('2. Collected Data'!O119)),"",('2. Collected Data'!O119-'2. Collected Data'!O19))</f>
        <v>0</v>
      </c>
      <c r="L19" s="47">
        <f>IF(OR(ISBLANK('2. Collected Data'!P19),ISBLANK('2. Collected Data'!P119)),"",('2. Collected Data'!P119-'2. Collected Data'!P19))</f>
        <v>0</v>
      </c>
      <c r="M19" s="47">
        <f>IF(OR(ISBLANK('2. Collected Data'!Q19),ISBLANK('2. Collected Data'!Q119)),"",('2. Collected Data'!Q119-'2. Collected Data'!Q19))</f>
        <v>-13</v>
      </c>
      <c r="N19" s="47">
        <f>IF(OR(ISBLANK('2. Collected Data'!R19),ISBLANK('2. Collected Data'!R119)),"",('2. Collected Data'!R119-'2. Collected Data'!R19))</f>
        <v>0</v>
      </c>
      <c r="O19" s="47">
        <f>IF(OR(ISBLANK('2. Collected Data'!S19),ISBLANK('2. Collected Data'!S119)),"",('2. Collected Data'!S119-'2. Collected Data'!S19))</f>
        <v>0</v>
      </c>
      <c r="P19" s="47">
        <f>IF(OR(ISBLANK('2. Collected Data'!T19),ISBLANK('2. Collected Data'!T119)),"",('2. Collected Data'!T119-'2. Collected Data'!T19))</f>
        <v>0</v>
      </c>
      <c r="Q19" s="47">
        <f>IF(OR(ISBLANK('2. Collected Data'!U19),ISBLANK('2. Collected Data'!U119)),"",('2. Collected Data'!U119-'2. Collected Data'!U19))</f>
        <v>0</v>
      </c>
      <c r="R19" s="47">
        <f>IF(OR(ISBLANK('2. Collected Data'!V19),ISBLANK('2. Collected Data'!V119)),"",('2. Collected Data'!V119-'2. Collected Data'!V19))</f>
        <v>0</v>
      </c>
      <c r="S19" s="47">
        <f>IF(OR(ISBLANK('2. Collected Data'!W19),ISBLANK('2. Collected Data'!W119)),"",('2. Collected Data'!W119-'2. Collected Data'!W19))</f>
        <v>0</v>
      </c>
      <c r="T19" s="47">
        <f>IF(OR(ISBLANK('2. Collected Data'!X19),ISBLANK('2. Collected Data'!X119)),"",('2. Collected Data'!X119-'2. Collected Data'!X19))</f>
        <v>0</v>
      </c>
      <c r="U19" s="47">
        <f>IF(OR(ISBLANK('2. Collected Data'!Y19),ISBLANK('2. Collected Data'!Y119)),"",('2. Collected Data'!Y119-'2. Collected Data'!Y19))</f>
        <v>-57</v>
      </c>
      <c r="V19" s="47">
        <f>IF(OR(ISBLANK('2. Collected Data'!Z19),ISBLANK('2. Collected Data'!Z119)),"",('2. Collected Data'!Z119-'2. Collected Data'!Z19))</f>
        <v>0</v>
      </c>
      <c r="W19" s="80">
        <f>IF(OR(ISBLANK('2. Collected Data'!AA19),ISBLANK('2. Collected Data'!AA119)),"",('2. Collected Data'!AA119-'2. Collected Data'!AA19))</f>
        <v>0</v>
      </c>
      <c r="X19" s="80">
        <f>IF(OR(ISBLANK('2. Collected Data'!AB19),ISBLANK('2. Collected Data'!AB119)),"",('2. Collected Data'!AB119-'2. Collected Data'!AB19))</f>
        <v>0</v>
      </c>
      <c r="Y19" s="80">
        <f>IF(OR(ISBLANK('2. Collected Data'!AC19),ISBLANK('2. Collected Data'!AC119)),"",('2. Collected Data'!AC119-'2. Collected Data'!AC19))</f>
        <v>0</v>
      </c>
      <c r="Z19" s="47">
        <f>IF(OR(ISBLANK('2. Collected Data'!AD19),ISBLANK('2. Collected Data'!AD119)),"",('2. Collected Data'!AD119-'2. Collected Data'!AD19))</f>
        <v>0</v>
      </c>
      <c r="AA19" s="47">
        <f>IF(OR(ISBLANK('2. Collected Data'!AE19),ISBLANK('2. Collected Data'!AE119)),"",('2. Collected Data'!AE119-'2. Collected Data'!AE19))</f>
        <v>0</v>
      </c>
      <c r="AB19" s="47">
        <f>IF(OR(ISBLANK('2. Collected Data'!AF19),ISBLANK('2. Collected Data'!AF119)),"",('2. Collected Data'!AF119-'2. Collected Data'!AF19))</f>
        <v>0</v>
      </c>
      <c r="AC19" s="85">
        <f>IF(OR(ISBLANK('2. Collected Data'!AG19),ISBLANK('2. Collected Data'!AG119)),"",('2. Collected Data'!AG119-'2. Collected Data'!AG19))</f>
        <v>0</v>
      </c>
      <c r="AD19" s="88"/>
      <c r="AE19" s="121">
        <f>IF(OR(ISBLANK('2. Collected Data'!AI19),ISBLANK('2. Collected Data'!AI119)),"",('2. Collected Data'!AI119-'2. Collected Data'!AI19))</f>
        <v>-76960</v>
      </c>
      <c r="AF19" s="47">
        <f>IF(OR(ISBLANK('2. Collected Data'!AJ19),ISBLANK('2. Collected Data'!AJ119)),"",('2. Collected Data'!AJ119-'2. Collected Data'!AJ19))</f>
        <v>0</v>
      </c>
      <c r="AG19" s="47">
        <f>IF(OR(ISBLANK('2. Collected Data'!AK19),ISBLANK('2. Collected Data'!AK119)),"",('2. Collected Data'!AK119-'2. Collected Data'!AK19))</f>
        <v>0</v>
      </c>
      <c r="AH19" s="47">
        <f>IF(OR(ISBLANK('2. Collected Data'!AL19),ISBLANK('2. Collected Data'!AL119)),"",('2. Collected Data'!AL119-'2. Collected Data'!AL19))</f>
        <v>0</v>
      </c>
      <c r="AI19" s="47">
        <f>IF(OR(ISBLANK('2. Collected Data'!AM19),ISBLANK('2. Collected Data'!AM119)),"",('2. Collected Data'!AM119-'2. Collected Data'!AM19))</f>
        <v>0</v>
      </c>
      <c r="AJ19" s="122"/>
      <c r="AK19" s="47">
        <f>IF(OR(ISBLANK('2. Collected Data'!AO19),ISBLANK('2. Collected Data'!AO119)),"",('2. Collected Data'!AO119-'2. Collected Data'!AO19))</f>
        <v>-182600</v>
      </c>
      <c r="AL19" s="47">
        <f>IF(OR(ISBLANK('2. Collected Data'!AP19),ISBLANK('2. Collected Data'!AP119)),"",('2. Collected Data'!AP119-'2. Collected Data'!AP19))</f>
        <v>0</v>
      </c>
      <c r="AM19" s="47">
        <f>IF(OR(ISBLANK('2. Collected Data'!AQ19),ISBLANK('2. Collected Data'!AQ119)),"",('2. Collected Data'!AQ119-'2. Collected Data'!AQ19))</f>
        <v>-514270</v>
      </c>
      <c r="AN19" s="47">
        <f>IF(OR(ISBLANK('2. Collected Data'!AR19),ISBLANK('2. Collected Data'!AR119)),"",('2. Collected Data'!AR119-'2. Collected Data'!AR19))</f>
        <v>0</v>
      </c>
      <c r="AO19" s="47">
        <f>IF(OR(ISBLANK('2. Collected Data'!AS19),ISBLANK('2. Collected Data'!AS119)),"",('2. Collected Data'!AS119-'2. Collected Data'!AS19))</f>
        <v>0</v>
      </c>
      <c r="AP19" s="47">
        <f>IF(OR(ISBLANK('2. Collected Data'!AT19),ISBLANK('2. Collected Data'!AT119)),"",('2. Collected Data'!AT119-'2. Collected Data'!AT19))</f>
        <v>0</v>
      </c>
      <c r="AQ19" s="85">
        <f>IF(OR(ISBLANK('2. Collected Data'!AU19),ISBLANK('2. Collected Data'!AU119)),"",('2. Collected Data'!AU119-'2. Collected Data'!AU19))</f>
        <v>0</v>
      </c>
      <c r="AR19" s="88"/>
      <c r="AS19" s="80">
        <f>IF(OR(ISBLANK('2. Collected Data'!AW19),ISBLANK('2. Collected Data'!AW119)),"",('2. Collected Data'!AW119-'2. Collected Data'!AW19))</f>
        <v>0</v>
      </c>
      <c r="AT19" s="80">
        <f>IF(OR(ISBLANK('2. Collected Data'!AX19),ISBLANK('2. Collected Data'!AX119)),"",('2. Collected Data'!AX119-'2. Collected Data'!AX19))</f>
        <v>0</v>
      </c>
      <c r="AU19" s="50"/>
      <c r="AV19" s="91"/>
      <c r="AW19" s="88"/>
      <c r="AX19" s="78">
        <f>IF(OR(ISBLANK('2. Collected Data'!BB19),ISBLANK('2. Collected Data'!BB119)),"",('2. Collected Data'!BB119-'2. Collected Data'!BB19))</f>
        <v>-1</v>
      </c>
      <c r="AY19" s="75">
        <f>IF(OR(ISBLANK('2. Collected Data'!BC19),ISBLANK('2. Collected Data'!BC119)),"",('2. Collected Data'!BC119-'2. Collected Data'!BC19))</f>
        <v>-5763457</v>
      </c>
      <c r="AZ19" s="75">
        <f>IF(OR(ISBLANK('2. Collected Data'!BD19),ISBLANK('2. Collected Data'!BD119)),"",('2. Collected Data'!BD119-'2. Collected Data'!BD19))</f>
        <v>179682</v>
      </c>
      <c r="BA19" s="75">
        <f>IF(OR(ISBLANK('2. Collected Data'!BE19),ISBLANK('2. Collected Data'!BE119)),"",('2. Collected Data'!BE119-'2. Collected Data'!BE19))</f>
        <v>1154557</v>
      </c>
      <c r="BB19" s="75">
        <f>IF(OR(ISBLANK('2. Collected Data'!BF19),ISBLANK('2. Collected Data'!BF119)),"",('2. Collected Data'!BF119-'2. Collected Data'!BF19))</f>
        <v>-4116000</v>
      </c>
      <c r="BC19" s="50"/>
      <c r="BD19" s="78" t="str">
        <f>IF(OR(ISBLANK('2. Collected Data'!BH19),ISBLANK('2. Collected Data'!BH119)),"",('2. Collected Data'!BH119-'2. Collected Data'!BH19))</f>
        <v/>
      </c>
      <c r="BE19" s="130"/>
      <c r="BF19" s="213"/>
    </row>
    <row r="20" spans="1:58" s="177" customFormat="1" ht="11.25" customHeight="1" x14ac:dyDescent="0.15">
      <c r="A20" s="89" t="s">
        <v>134</v>
      </c>
      <c r="B20" s="172"/>
      <c r="C20" s="45">
        <f>IF(OR(ISBLANK('2. Collected Data'!G20),ISBLANK('2. Collected Data'!G120)),"",('2. Collected Data'!G120-'2. Collected Data'!G20))</f>
        <v>0</v>
      </c>
      <c r="D20" s="47" t="str">
        <f>IF(OR(ISBLANK('2. Collected Data'!H20),ISBLANK('2. Collected Data'!H120)),"",('2. Collected Data'!H120-'2. Collected Data'!H20))</f>
        <v/>
      </c>
      <c r="E20" s="47">
        <f>IF(OR(ISBLANK('2. Collected Data'!I20),ISBLANK('2. Collected Data'!I120)),"",('2. Collected Data'!I120-'2. Collected Data'!I20))</f>
        <v>0</v>
      </c>
      <c r="F20" s="47">
        <f>IF(OR(ISBLANK('2. Collected Data'!J20),ISBLANK('2. Collected Data'!J120)),"",('2. Collected Data'!J120-'2. Collected Data'!J20))</f>
        <v>0</v>
      </c>
      <c r="G20" s="47" t="str">
        <f>IF(OR(ISBLANK('2. Collected Data'!K20),ISBLANK('2. Collected Data'!K120)),"",('2. Collected Data'!K120-'2. Collected Data'!K20))</f>
        <v/>
      </c>
      <c r="H20" s="47">
        <f>IF(OR(ISBLANK('2. Collected Data'!L20),ISBLANK('2. Collected Data'!L120)),"",('2. Collected Data'!L120-'2. Collected Data'!L20))</f>
        <v>0</v>
      </c>
      <c r="I20" s="47">
        <f>IF(OR(ISBLANK('2. Collected Data'!M20),ISBLANK('2. Collected Data'!M120)),"",('2. Collected Data'!M120-'2. Collected Data'!M20))</f>
        <v>0</v>
      </c>
      <c r="J20" s="47">
        <f>IF(OR(ISBLANK('2. Collected Data'!N20),ISBLANK('2. Collected Data'!N120)),"",('2. Collected Data'!N120-'2. Collected Data'!N20))</f>
        <v>0</v>
      </c>
      <c r="K20" s="47">
        <f>IF(OR(ISBLANK('2. Collected Data'!O20),ISBLANK('2. Collected Data'!O120)),"",('2. Collected Data'!O120-'2. Collected Data'!O20))</f>
        <v>0</v>
      </c>
      <c r="L20" s="47" t="str">
        <f>IF(OR(ISBLANK('2. Collected Data'!P20),ISBLANK('2. Collected Data'!P120)),"",('2. Collected Data'!P120-'2. Collected Data'!P20))</f>
        <v/>
      </c>
      <c r="M20" s="47" t="str">
        <f>IF(OR(ISBLANK('2. Collected Data'!Q20),ISBLANK('2. Collected Data'!Q120)),"",('2. Collected Data'!Q120-'2. Collected Data'!Q20))</f>
        <v/>
      </c>
      <c r="N20" s="47" t="str">
        <f>IF(OR(ISBLANK('2. Collected Data'!R20),ISBLANK('2. Collected Data'!R120)),"",('2. Collected Data'!R120-'2. Collected Data'!R20))</f>
        <v/>
      </c>
      <c r="O20" s="47" t="str">
        <f>IF(OR(ISBLANK('2. Collected Data'!S20),ISBLANK('2. Collected Data'!S120)),"",('2. Collected Data'!S120-'2. Collected Data'!S20))</f>
        <v/>
      </c>
      <c r="P20" s="47" t="str">
        <f>IF(OR(ISBLANK('2. Collected Data'!T20),ISBLANK('2. Collected Data'!T120)),"",('2. Collected Data'!T120-'2. Collected Data'!T20))</f>
        <v/>
      </c>
      <c r="Q20" s="47" t="str">
        <f>IF(OR(ISBLANK('2. Collected Data'!U20),ISBLANK('2. Collected Data'!U120)),"",('2. Collected Data'!U120-'2. Collected Data'!U20))</f>
        <v/>
      </c>
      <c r="R20" s="47" t="str">
        <f>IF(OR(ISBLANK('2. Collected Data'!V20),ISBLANK('2. Collected Data'!V120)),"",('2. Collected Data'!V120-'2. Collected Data'!V20))</f>
        <v/>
      </c>
      <c r="S20" s="47" t="str">
        <f>IF(OR(ISBLANK('2. Collected Data'!W20),ISBLANK('2. Collected Data'!W120)),"",('2. Collected Data'!W120-'2. Collected Data'!W20))</f>
        <v/>
      </c>
      <c r="T20" s="47" t="str">
        <f>IF(OR(ISBLANK('2. Collected Data'!X20),ISBLANK('2. Collected Data'!X120)),"",('2. Collected Data'!X120-'2. Collected Data'!X20))</f>
        <v/>
      </c>
      <c r="U20" s="47">
        <f>IF(OR(ISBLANK('2. Collected Data'!Y20),ISBLANK('2. Collected Data'!Y120)),"",('2. Collected Data'!Y120-'2. Collected Data'!Y20))</f>
        <v>0</v>
      </c>
      <c r="V20" s="47">
        <f>IF(OR(ISBLANK('2. Collected Data'!Z20),ISBLANK('2. Collected Data'!Z120)),"",('2. Collected Data'!Z120-'2. Collected Data'!Z20))</f>
        <v>0</v>
      </c>
      <c r="W20" s="80">
        <f>IF(OR(ISBLANK('2. Collected Data'!AA20),ISBLANK('2. Collected Data'!AA120)),"",('2. Collected Data'!AA120-'2. Collected Data'!AA20))</f>
        <v>0</v>
      </c>
      <c r="X20" s="80">
        <f>IF(OR(ISBLANK('2. Collected Data'!AB20),ISBLANK('2. Collected Data'!AB120)),"",('2. Collected Data'!AB120-'2. Collected Data'!AB20))</f>
        <v>0</v>
      </c>
      <c r="Y20" s="80">
        <f>IF(OR(ISBLANK('2. Collected Data'!AC20),ISBLANK('2. Collected Data'!AC120)),"",('2. Collected Data'!AC120-'2. Collected Data'!AC20))</f>
        <v>0</v>
      </c>
      <c r="Z20" s="47">
        <f>IF(OR(ISBLANK('2. Collected Data'!AD20),ISBLANK('2. Collected Data'!AD120)),"",('2. Collected Data'!AD120-'2. Collected Data'!AD20))</f>
        <v>-2</v>
      </c>
      <c r="AA20" s="47">
        <f>IF(OR(ISBLANK('2. Collected Data'!AE20),ISBLANK('2. Collected Data'!AE120)),"",('2. Collected Data'!AE120-'2. Collected Data'!AE20))</f>
        <v>-5300</v>
      </c>
      <c r="AB20" s="47">
        <f>IF(OR(ISBLANK('2. Collected Data'!AF20),ISBLANK('2. Collected Data'!AF120)),"",('2. Collected Data'!AF120-'2. Collected Data'!AF20))</f>
        <v>0</v>
      </c>
      <c r="AC20" s="85">
        <f>IF(OR(ISBLANK('2. Collected Data'!AG20),ISBLANK('2. Collected Data'!AG120)),"",('2. Collected Data'!AG120-'2. Collected Data'!AG20))</f>
        <v>0</v>
      </c>
      <c r="AD20" s="88"/>
      <c r="AE20" s="121">
        <f>IF(OR(ISBLANK('2. Collected Data'!AI20),ISBLANK('2. Collected Data'!AI120)),"",('2. Collected Data'!AI120-'2. Collected Data'!AI20))</f>
        <v>9382</v>
      </c>
      <c r="AF20" s="47" t="str">
        <f>IF(OR(ISBLANK('2. Collected Data'!AJ20),ISBLANK('2. Collected Data'!AJ120)),"",('2. Collected Data'!AJ120-'2. Collected Data'!AJ20))</f>
        <v/>
      </c>
      <c r="AG20" s="47" t="str">
        <f>IF(OR(ISBLANK('2. Collected Data'!AK20),ISBLANK('2. Collected Data'!AK120)),"",('2. Collected Data'!AK120-'2. Collected Data'!AK20))</f>
        <v/>
      </c>
      <c r="AH20" s="47" t="str">
        <f>IF(OR(ISBLANK('2. Collected Data'!AL20),ISBLANK('2. Collected Data'!AL120)),"",('2. Collected Data'!AL120-'2. Collected Data'!AL20))</f>
        <v/>
      </c>
      <c r="AI20" s="47" t="str">
        <f>IF(OR(ISBLANK('2. Collected Data'!AM20),ISBLANK('2. Collected Data'!AM120)),"",('2. Collected Data'!AM120-'2. Collected Data'!AM20))</f>
        <v/>
      </c>
      <c r="AJ20" s="122"/>
      <c r="AK20" s="47">
        <f>IF(OR(ISBLANK('2. Collected Data'!AO20),ISBLANK('2. Collected Data'!AO120)),"",('2. Collected Data'!AO120-'2. Collected Data'!AO20))</f>
        <v>44000</v>
      </c>
      <c r="AL20" s="47" t="str">
        <f>IF(OR(ISBLANK('2. Collected Data'!AP20),ISBLANK('2. Collected Data'!AP120)),"",('2. Collected Data'!AP120-'2. Collected Data'!AP20))</f>
        <v/>
      </c>
      <c r="AM20" s="47" t="str">
        <f>IF(OR(ISBLANK('2. Collected Data'!AQ20),ISBLANK('2. Collected Data'!AQ120)),"",('2. Collected Data'!AQ120-'2. Collected Data'!AQ20))</f>
        <v/>
      </c>
      <c r="AN20" s="47" t="str">
        <f>IF(OR(ISBLANK('2. Collected Data'!AR20),ISBLANK('2. Collected Data'!AR120)),"",('2. Collected Data'!AR120-'2. Collected Data'!AR20))</f>
        <v/>
      </c>
      <c r="AO20" s="47" t="str">
        <f>IF(OR(ISBLANK('2. Collected Data'!AS20),ISBLANK('2. Collected Data'!AS120)),"",('2. Collected Data'!AS120-'2. Collected Data'!AS20))</f>
        <v/>
      </c>
      <c r="AP20" s="47" t="str">
        <f>IF(OR(ISBLANK('2. Collected Data'!AT20),ISBLANK('2. Collected Data'!AT120)),"",('2. Collected Data'!AT120-'2. Collected Data'!AT20))</f>
        <v/>
      </c>
      <c r="AQ20" s="85" t="str">
        <f>IF(OR(ISBLANK('2. Collected Data'!AU20),ISBLANK('2. Collected Data'!AU120)),"",('2. Collected Data'!AU120-'2. Collected Data'!AU20))</f>
        <v/>
      </c>
      <c r="AR20" s="88"/>
      <c r="AS20" s="80">
        <f>IF(OR(ISBLANK('2. Collected Data'!AW20),ISBLANK('2. Collected Data'!AW120)),"",('2. Collected Data'!AW120-'2. Collected Data'!AW20))</f>
        <v>0</v>
      </c>
      <c r="AT20" s="80">
        <f>IF(OR(ISBLANK('2. Collected Data'!AX20),ISBLANK('2. Collected Data'!AX120)),"",('2. Collected Data'!AX120-'2. Collected Data'!AX20))</f>
        <v>0</v>
      </c>
      <c r="AU20" s="50"/>
      <c r="AV20" s="91"/>
      <c r="AW20" s="88"/>
      <c r="AX20" s="78">
        <f>IF(OR(ISBLANK('2. Collected Data'!BB20),ISBLANK('2. Collected Data'!BB120)),"",('2. Collected Data'!BB120-'2. Collected Data'!BB20))</f>
        <v>2.4299999999999997</v>
      </c>
      <c r="AY20" s="75">
        <f>IF(OR(ISBLANK('2. Collected Data'!BC20),ISBLANK('2. Collected Data'!BC120)),"",('2. Collected Data'!BC120-'2. Collected Data'!BC20))</f>
        <v>963063</v>
      </c>
      <c r="AZ20" s="75">
        <f>IF(OR(ISBLANK('2. Collected Data'!BD20),ISBLANK('2. Collected Data'!BD120)),"",('2. Collected Data'!BD120-'2. Collected Data'!BD20))</f>
        <v>-1110206</v>
      </c>
      <c r="BA20" s="75">
        <f>IF(OR(ISBLANK('2. Collected Data'!BE20),ISBLANK('2. Collected Data'!BE120)),"",('2. Collected Data'!BE120-'2. Collected Data'!BE20))</f>
        <v>-352298</v>
      </c>
      <c r="BB20" s="75">
        <f>IF(OR(ISBLANK('2. Collected Data'!BF20),ISBLANK('2. Collected Data'!BF120)),"",('2. Collected Data'!BF120-'2. Collected Data'!BF20))</f>
        <v>2689910</v>
      </c>
      <c r="BC20" s="50"/>
      <c r="BD20" s="78">
        <f>IF(OR(ISBLANK('2. Collected Data'!BH20),ISBLANK('2. Collected Data'!BH120)),"",('2. Collected Data'!BH120-'2. Collected Data'!BH20))</f>
        <v>3</v>
      </c>
      <c r="BE20" s="130"/>
      <c r="BF20" s="213"/>
    </row>
    <row r="21" spans="1:58" s="51" customFormat="1" ht="11.25" customHeight="1" x14ac:dyDescent="0.15">
      <c r="A21" s="89" t="s">
        <v>347</v>
      </c>
      <c r="B21" s="172"/>
      <c r="C21" s="45" t="str">
        <f>IF(OR(ISBLANK('2. Collected Data'!G21),ISBLANK('2. Collected Data'!G121)),"",('2. Collected Data'!G121-'2. Collected Data'!G21))</f>
        <v/>
      </c>
      <c r="D21" s="47" t="str">
        <f>IF(OR(ISBLANK('2. Collected Data'!H21),ISBLANK('2. Collected Data'!H121)),"",('2. Collected Data'!H121-'2. Collected Data'!H21))</f>
        <v/>
      </c>
      <c r="E21" s="47" t="str">
        <f>IF(OR(ISBLANK('2. Collected Data'!I21),ISBLANK('2. Collected Data'!I121)),"",('2. Collected Data'!I121-'2. Collected Data'!I21))</f>
        <v/>
      </c>
      <c r="F21" s="47" t="str">
        <f>IF(OR(ISBLANK('2. Collected Data'!J21),ISBLANK('2. Collected Data'!J121)),"",('2. Collected Data'!J121-'2. Collected Data'!J21))</f>
        <v/>
      </c>
      <c r="G21" s="47" t="str">
        <f>IF(OR(ISBLANK('2. Collected Data'!K21),ISBLANK('2. Collected Data'!K121)),"",('2. Collected Data'!K121-'2. Collected Data'!K21))</f>
        <v/>
      </c>
      <c r="H21" s="47" t="str">
        <f>IF(OR(ISBLANK('2. Collected Data'!L21),ISBLANK('2. Collected Data'!L121)),"",('2. Collected Data'!L121-'2. Collected Data'!L21))</f>
        <v/>
      </c>
      <c r="I21" s="47" t="str">
        <f>IF(OR(ISBLANK('2. Collected Data'!M21),ISBLANK('2. Collected Data'!M121)),"",('2. Collected Data'!M121-'2. Collected Data'!M21))</f>
        <v/>
      </c>
      <c r="J21" s="47" t="str">
        <f>IF(OR(ISBLANK('2. Collected Data'!N21),ISBLANK('2. Collected Data'!N121)),"",('2. Collected Data'!N121-'2. Collected Data'!N21))</f>
        <v/>
      </c>
      <c r="K21" s="47" t="str">
        <f>IF(OR(ISBLANK('2. Collected Data'!O21),ISBLANK('2. Collected Data'!O121)),"",('2. Collected Data'!O121-'2. Collected Data'!O21))</f>
        <v/>
      </c>
      <c r="L21" s="47" t="str">
        <f>IF(OR(ISBLANK('2. Collected Data'!P21),ISBLANK('2. Collected Data'!P121)),"",('2. Collected Data'!P121-'2. Collected Data'!P21))</f>
        <v/>
      </c>
      <c r="M21" s="47" t="str">
        <f>IF(OR(ISBLANK('2. Collected Data'!Q21),ISBLANK('2. Collected Data'!Q121)),"",('2. Collected Data'!Q121-'2. Collected Data'!Q21))</f>
        <v/>
      </c>
      <c r="N21" s="47" t="str">
        <f>IF(OR(ISBLANK('2. Collected Data'!R21),ISBLANK('2. Collected Data'!R121)),"",('2. Collected Data'!R121-'2. Collected Data'!R21))</f>
        <v/>
      </c>
      <c r="O21" s="47" t="str">
        <f>IF(OR(ISBLANK('2. Collected Data'!S21),ISBLANK('2. Collected Data'!S121)),"",('2. Collected Data'!S121-'2. Collected Data'!S21))</f>
        <v/>
      </c>
      <c r="P21" s="47" t="str">
        <f>IF(OR(ISBLANK('2. Collected Data'!T21),ISBLANK('2. Collected Data'!T121)),"",('2. Collected Data'!T121-'2. Collected Data'!T21))</f>
        <v/>
      </c>
      <c r="Q21" s="47" t="str">
        <f>IF(OR(ISBLANK('2. Collected Data'!U21),ISBLANK('2. Collected Data'!U121)),"",('2. Collected Data'!U121-'2. Collected Data'!U21))</f>
        <v/>
      </c>
      <c r="R21" s="47" t="str">
        <f>IF(OR(ISBLANK('2. Collected Data'!V21),ISBLANK('2. Collected Data'!V121)),"",('2. Collected Data'!V121-'2. Collected Data'!V21))</f>
        <v/>
      </c>
      <c r="S21" s="47" t="str">
        <f>IF(OR(ISBLANK('2. Collected Data'!W21),ISBLANK('2. Collected Data'!W121)),"",('2. Collected Data'!W121-'2. Collected Data'!W21))</f>
        <v/>
      </c>
      <c r="T21" s="47" t="str">
        <f>IF(OR(ISBLANK('2. Collected Data'!X21),ISBLANK('2. Collected Data'!X121)),"",('2. Collected Data'!X121-'2. Collected Data'!X21))</f>
        <v/>
      </c>
      <c r="U21" s="47" t="str">
        <f>IF(OR(ISBLANK('2. Collected Data'!Y21),ISBLANK('2. Collected Data'!Y121)),"",('2. Collected Data'!Y121-'2. Collected Data'!Y21))</f>
        <v/>
      </c>
      <c r="V21" s="47" t="str">
        <f>IF(OR(ISBLANK('2. Collected Data'!Z21),ISBLANK('2. Collected Data'!Z121)),"",('2. Collected Data'!Z121-'2. Collected Data'!Z21))</f>
        <v/>
      </c>
      <c r="W21" s="80" t="str">
        <f>IF(OR(ISBLANK('2. Collected Data'!AA21),ISBLANK('2. Collected Data'!AA121)),"",('2. Collected Data'!AA121-'2. Collected Data'!AA21))</f>
        <v/>
      </c>
      <c r="X21" s="80" t="str">
        <f>IF(OR(ISBLANK('2. Collected Data'!AB21),ISBLANK('2. Collected Data'!AB121)),"",('2. Collected Data'!AB121-'2. Collected Data'!AB21))</f>
        <v/>
      </c>
      <c r="Y21" s="80" t="str">
        <f>IF(OR(ISBLANK('2. Collected Data'!AC21),ISBLANK('2. Collected Data'!AC121)),"",('2. Collected Data'!AC121-'2. Collected Data'!AC21))</f>
        <v/>
      </c>
      <c r="Z21" s="47" t="str">
        <f>IF(OR(ISBLANK('2. Collected Data'!AD21),ISBLANK('2. Collected Data'!AD121)),"",('2. Collected Data'!AD121-'2. Collected Data'!AD21))</f>
        <v/>
      </c>
      <c r="AA21" s="47" t="str">
        <f>IF(OR(ISBLANK('2. Collected Data'!AE21),ISBLANK('2. Collected Data'!AE121)),"",('2. Collected Data'!AE121-'2. Collected Data'!AE21))</f>
        <v/>
      </c>
      <c r="AB21" s="47" t="str">
        <f>IF(OR(ISBLANK('2. Collected Data'!AF21),ISBLANK('2. Collected Data'!AF121)),"",('2. Collected Data'!AF121-'2. Collected Data'!AF21))</f>
        <v/>
      </c>
      <c r="AC21" s="85" t="str">
        <f>IF(OR(ISBLANK('2. Collected Data'!AG21),ISBLANK('2. Collected Data'!AG121)),"",('2. Collected Data'!AG121-'2. Collected Data'!AG21))</f>
        <v/>
      </c>
      <c r="AD21" s="88"/>
      <c r="AE21" s="121" t="str">
        <f>IF(OR(ISBLANK('2. Collected Data'!AI21),ISBLANK('2. Collected Data'!AI121)),"",('2. Collected Data'!AI121-'2. Collected Data'!AI21))</f>
        <v/>
      </c>
      <c r="AF21" s="47" t="str">
        <f>IF(OR(ISBLANK('2. Collected Data'!AJ21),ISBLANK('2. Collected Data'!AJ121)),"",('2. Collected Data'!AJ121-'2. Collected Data'!AJ21))</f>
        <v/>
      </c>
      <c r="AG21" s="47" t="str">
        <f>IF(OR(ISBLANK('2. Collected Data'!AK21),ISBLANK('2. Collected Data'!AK121)),"",('2. Collected Data'!AK121-'2. Collected Data'!AK21))</f>
        <v/>
      </c>
      <c r="AH21" s="47" t="str">
        <f>IF(OR(ISBLANK('2. Collected Data'!AL21),ISBLANK('2. Collected Data'!AL121)),"",('2. Collected Data'!AL121-'2. Collected Data'!AL21))</f>
        <v/>
      </c>
      <c r="AI21" s="47" t="str">
        <f>IF(OR(ISBLANK('2. Collected Data'!AM21),ISBLANK('2. Collected Data'!AM121)),"",('2. Collected Data'!AM121-'2. Collected Data'!AM21))</f>
        <v/>
      </c>
      <c r="AJ21" s="122"/>
      <c r="AK21" s="47" t="str">
        <f>IF(OR(ISBLANK('2. Collected Data'!AO21),ISBLANK('2. Collected Data'!AO121)),"",('2. Collected Data'!AO121-'2. Collected Data'!AO21))</f>
        <v/>
      </c>
      <c r="AL21" s="47" t="str">
        <f>IF(OR(ISBLANK('2. Collected Data'!AP21),ISBLANK('2. Collected Data'!AP121)),"",('2. Collected Data'!AP121-'2. Collected Data'!AP21))</f>
        <v/>
      </c>
      <c r="AM21" s="47" t="str">
        <f>IF(OR(ISBLANK('2. Collected Data'!AQ21),ISBLANK('2. Collected Data'!AQ121)),"",('2. Collected Data'!AQ121-'2. Collected Data'!AQ21))</f>
        <v/>
      </c>
      <c r="AN21" s="47" t="str">
        <f>IF(OR(ISBLANK('2. Collected Data'!AR21),ISBLANK('2. Collected Data'!AR121)),"",('2. Collected Data'!AR121-'2. Collected Data'!AR21))</f>
        <v/>
      </c>
      <c r="AO21" s="47" t="str">
        <f>IF(OR(ISBLANK('2. Collected Data'!AS21),ISBLANK('2. Collected Data'!AS121)),"",('2. Collected Data'!AS121-'2. Collected Data'!AS21))</f>
        <v/>
      </c>
      <c r="AP21" s="47" t="str">
        <f>IF(OR(ISBLANK('2. Collected Data'!AT21),ISBLANK('2. Collected Data'!AT121)),"",('2. Collected Data'!AT121-'2. Collected Data'!AT21))</f>
        <v/>
      </c>
      <c r="AQ21" s="85" t="str">
        <f>IF(OR(ISBLANK('2. Collected Data'!AU21),ISBLANK('2. Collected Data'!AU121)),"",('2. Collected Data'!AU121-'2. Collected Data'!AU21))</f>
        <v/>
      </c>
      <c r="AR21" s="88"/>
      <c r="AS21" s="80" t="str">
        <f>IF(OR(ISBLANK('2. Collected Data'!AW21),ISBLANK('2. Collected Data'!AW121)),"",('2. Collected Data'!AW121-'2. Collected Data'!AW21))</f>
        <v/>
      </c>
      <c r="AT21" s="80" t="str">
        <f>IF(OR(ISBLANK('2. Collected Data'!AX21),ISBLANK('2. Collected Data'!AX121)),"",('2. Collected Data'!AX121-'2. Collected Data'!AX21))</f>
        <v/>
      </c>
      <c r="AU21" s="50"/>
      <c r="AV21" s="91"/>
      <c r="AW21" s="88"/>
      <c r="AX21" s="78" t="str">
        <f>IF(OR(ISBLANK('2. Collected Data'!BB21),ISBLANK('2. Collected Data'!BB121)),"",('2. Collected Data'!BB121-'2. Collected Data'!BB21))</f>
        <v/>
      </c>
      <c r="AY21" s="75" t="str">
        <f>IF(OR(ISBLANK('2. Collected Data'!BC21),ISBLANK('2. Collected Data'!BC121)),"",('2. Collected Data'!BC121-'2. Collected Data'!BC21))</f>
        <v/>
      </c>
      <c r="AZ21" s="75" t="str">
        <f>IF(OR(ISBLANK('2. Collected Data'!BD21),ISBLANK('2. Collected Data'!BD121)),"",('2. Collected Data'!BD121-'2. Collected Data'!BD21))</f>
        <v/>
      </c>
      <c r="BA21" s="75" t="str">
        <f>IF(OR(ISBLANK('2. Collected Data'!BE21),ISBLANK('2. Collected Data'!BE121)),"",('2. Collected Data'!BE121-'2. Collected Data'!BE21))</f>
        <v/>
      </c>
      <c r="BB21" s="75" t="str">
        <f>IF(OR(ISBLANK('2. Collected Data'!BF21),ISBLANK('2. Collected Data'!BF121)),"",('2. Collected Data'!BF121-'2. Collected Data'!BF21))</f>
        <v/>
      </c>
      <c r="BC21" s="50"/>
      <c r="BD21" s="78" t="str">
        <f>IF(OR(ISBLANK('2. Collected Data'!BH21),ISBLANK('2. Collected Data'!BH121)),"",('2. Collected Data'!BH121-'2. Collected Data'!BH21))</f>
        <v/>
      </c>
      <c r="BE21" s="130"/>
      <c r="BF21" s="213"/>
    </row>
    <row r="22" spans="1:58" s="51" customFormat="1" ht="11.25" customHeight="1" x14ac:dyDescent="0.15">
      <c r="A22" s="89" t="s">
        <v>348</v>
      </c>
      <c r="B22" s="172"/>
      <c r="C22" s="45" t="str">
        <f>IF(OR(ISBLANK('2. Collected Data'!G22),ISBLANK('2. Collected Data'!G122)),"",('2. Collected Data'!G122-'2. Collected Data'!G22))</f>
        <v/>
      </c>
      <c r="D22" s="47" t="str">
        <f>IF(OR(ISBLANK('2. Collected Data'!H22),ISBLANK('2. Collected Data'!H122)),"",('2. Collected Data'!H122-'2. Collected Data'!H22))</f>
        <v/>
      </c>
      <c r="E22" s="47" t="str">
        <f>IF(OR(ISBLANK('2. Collected Data'!I22),ISBLANK('2. Collected Data'!I122)),"",('2. Collected Data'!I122-'2. Collected Data'!I22))</f>
        <v/>
      </c>
      <c r="F22" s="47" t="str">
        <f>IF(OR(ISBLANK('2. Collected Data'!J22),ISBLANK('2. Collected Data'!J122)),"",('2. Collected Data'!J122-'2. Collected Data'!J22))</f>
        <v/>
      </c>
      <c r="G22" s="47" t="str">
        <f>IF(OR(ISBLANK('2. Collected Data'!K22),ISBLANK('2. Collected Data'!K122)),"",('2. Collected Data'!K122-'2. Collected Data'!K22))</f>
        <v/>
      </c>
      <c r="H22" s="47" t="str">
        <f>IF(OR(ISBLANK('2. Collected Data'!L22),ISBLANK('2. Collected Data'!L122)),"",('2. Collected Data'!L122-'2. Collected Data'!L22))</f>
        <v/>
      </c>
      <c r="I22" s="47" t="str">
        <f>IF(OR(ISBLANK('2. Collected Data'!M22),ISBLANK('2. Collected Data'!M122)),"",('2. Collected Data'!M122-'2. Collected Data'!M22))</f>
        <v/>
      </c>
      <c r="J22" s="47" t="str">
        <f>IF(OR(ISBLANK('2. Collected Data'!N22),ISBLANK('2. Collected Data'!N122)),"",('2. Collected Data'!N122-'2. Collected Data'!N22))</f>
        <v/>
      </c>
      <c r="K22" s="47" t="str">
        <f>IF(OR(ISBLANK('2. Collected Data'!O22),ISBLANK('2. Collected Data'!O122)),"",('2. Collected Data'!O122-'2. Collected Data'!O22))</f>
        <v/>
      </c>
      <c r="L22" s="47" t="str">
        <f>IF(OR(ISBLANK('2. Collected Data'!P22),ISBLANK('2. Collected Data'!P122)),"",('2. Collected Data'!P122-'2. Collected Data'!P22))</f>
        <v/>
      </c>
      <c r="M22" s="47" t="str">
        <f>IF(OR(ISBLANK('2. Collected Data'!Q22),ISBLANK('2. Collected Data'!Q122)),"",('2. Collected Data'!Q122-'2. Collected Data'!Q22))</f>
        <v/>
      </c>
      <c r="N22" s="47" t="str">
        <f>IF(OR(ISBLANK('2. Collected Data'!R22),ISBLANK('2. Collected Data'!R122)),"",('2. Collected Data'!R122-'2. Collected Data'!R22))</f>
        <v/>
      </c>
      <c r="O22" s="47" t="str">
        <f>IF(OR(ISBLANK('2. Collected Data'!S22),ISBLANK('2. Collected Data'!S122)),"",('2. Collected Data'!S122-'2. Collected Data'!S22))</f>
        <v/>
      </c>
      <c r="P22" s="47" t="str">
        <f>IF(OR(ISBLANK('2. Collected Data'!T22),ISBLANK('2. Collected Data'!T122)),"",('2. Collected Data'!T122-'2. Collected Data'!T22))</f>
        <v/>
      </c>
      <c r="Q22" s="47" t="str">
        <f>IF(OR(ISBLANK('2. Collected Data'!U22),ISBLANK('2. Collected Data'!U122)),"",('2. Collected Data'!U122-'2. Collected Data'!U22))</f>
        <v/>
      </c>
      <c r="R22" s="47" t="str">
        <f>IF(OR(ISBLANK('2. Collected Data'!V22),ISBLANK('2. Collected Data'!V122)),"",('2. Collected Data'!V122-'2. Collected Data'!V22))</f>
        <v/>
      </c>
      <c r="S22" s="47" t="str">
        <f>IF(OR(ISBLANK('2. Collected Data'!W22),ISBLANK('2. Collected Data'!W122)),"",('2. Collected Data'!W122-'2. Collected Data'!W22))</f>
        <v/>
      </c>
      <c r="T22" s="47" t="str">
        <f>IF(OR(ISBLANK('2. Collected Data'!X22),ISBLANK('2. Collected Data'!X122)),"",('2. Collected Data'!X122-'2. Collected Data'!X22))</f>
        <v/>
      </c>
      <c r="U22" s="47" t="str">
        <f>IF(OR(ISBLANK('2. Collected Data'!Y22),ISBLANK('2. Collected Data'!Y122)),"",('2. Collected Data'!Y122-'2. Collected Data'!Y22))</f>
        <v/>
      </c>
      <c r="V22" s="47" t="str">
        <f>IF(OR(ISBLANK('2. Collected Data'!Z22),ISBLANK('2. Collected Data'!Z122)),"",('2. Collected Data'!Z122-'2. Collected Data'!Z22))</f>
        <v/>
      </c>
      <c r="W22" s="80" t="str">
        <f>IF(OR(ISBLANK('2. Collected Data'!AA22),ISBLANK('2. Collected Data'!AA122)),"",('2. Collected Data'!AA122-'2. Collected Data'!AA22))</f>
        <v/>
      </c>
      <c r="X22" s="80" t="str">
        <f>IF(OR(ISBLANK('2. Collected Data'!AB22),ISBLANK('2. Collected Data'!AB122)),"",('2. Collected Data'!AB122-'2. Collected Data'!AB22))</f>
        <v/>
      </c>
      <c r="Y22" s="80" t="str">
        <f>IF(OR(ISBLANK('2. Collected Data'!AC22),ISBLANK('2. Collected Data'!AC122)),"",('2. Collected Data'!AC122-'2. Collected Data'!AC22))</f>
        <v/>
      </c>
      <c r="Z22" s="47" t="str">
        <f>IF(OR(ISBLANK('2. Collected Data'!AD22),ISBLANK('2. Collected Data'!AD122)),"",('2. Collected Data'!AD122-'2. Collected Data'!AD22))</f>
        <v/>
      </c>
      <c r="AA22" s="47" t="str">
        <f>IF(OR(ISBLANK('2. Collected Data'!AE22),ISBLANK('2. Collected Data'!AE122)),"",('2. Collected Data'!AE122-'2. Collected Data'!AE22))</f>
        <v/>
      </c>
      <c r="AB22" s="47" t="str">
        <f>IF(OR(ISBLANK('2. Collected Data'!AF22),ISBLANK('2. Collected Data'!AF122)),"",('2. Collected Data'!AF122-'2. Collected Data'!AF22))</f>
        <v/>
      </c>
      <c r="AC22" s="85" t="str">
        <f>IF(OR(ISBLANK('2. Collected Data'!AG22),ISBLANK('2. Collected Data'!AG122)),"",('2. Collected Data'!AG122-'2. Collected Data'!AG22))</f>
        <v/>
      </c>
      <c r="AD22" s="88"/>
      <c r="AE22" s="121" t="str">
        <f>IF(OR(ISBLANK('2. Collected Data'!AI22),ISBLANK('2. Collected Data'!AI122)),"",('2. Collected Data'!AI122-'2. Collected Data'!AI22))</f>
        <v/>
      </c>
      <c r="AF22" s="47" t="str">
        <f>IF(OR(ISBLANK('2. Collected Data'!AJ22),ISBLANK('2. Collected Data'!AJ122)),"",('2. Collected Data'!AJ122-'2. Collected Data'!AJ22))</f>
        <v/>
      </c>
      <c r="AG22" s="47" t="str">
        <f>IF(OR(ISBLANK('2. Collected Data'!AK22),ISBLANK('2. Collected Data'!AK122)),"",('2. Collected Data'!AK122-'2. Collected Data'!AK22))</f>
        <v/>
      </c>
      <c r="AH22" s="47" t="str">
        <f>IF(OR(ISBLANK('2. Collected Data'!AL22),ISBLANK('2. Collected Data'!AL122)),"",('2. Collected Data'!AL122-'2. Collected Data'!AL22))</f>
        <v/>
      </c>
      <c r="AI22" s="47" t="str">
        <f>IF(OR(ISBLANK('2. Collected Data'!AM22),ISBLANK('2. Collected Data'!AM122)),"",('2. Collected Data'!AM122-'2. Collected Data'!AM22))</f>
        <v/>
      </c>
      <c r="AJ22" s="122"/>
      <c r="AK22" s="47" t="str">
        <f>IF(OR(ISBLANK('2. Collected Data'!AO22),ISBLANK('2. Collected Data'!AO122)),"",('2. Collected Data'!AO122-'2. Collected Data'!AO22))</f>
        <v/>
      </c>
      <c r="AL22" s="47" t="str">
        <f>IF(OR(ISBLANK('2. Collected Data'!AP22),ISBLANK('2. Collected Data'!AP122)),"",('2. Collected Data'!AP122-'2. Collected Data'!AP22))</f>
        <v/>
      </c>
      <c r="AM22" s="47" t="str">
        <f>IF(OR(ISBLANK('2. Collected Data'!AQ22),ISBLANK('2. Collected Data'!AQ122)),"",('2. Collected Data'!AQ122-'2. Collected Data'!AQ22))</f>
        <v/>
      </c>
      <c r="AN22" s="47" t="str">
        <f>IF(OR(ISBLANK('2. Collected Data'!AR22),ISBLANK('2. Collected Data'!AR122)),"",('2. Collected Data'!AR122-'2. Collected Data'!AR22))</f>
        <v/>
      </c>
      <c r="AO22" s="47" t="str">
        <f>IF(OR(ISBLANK('2. Collected Data'!AS22),ISBLANK('2. Collected Data'!AS122)),"",('2. Collected Data'!AS122-'2. Collected Data'!AS22))</f>
        <v/>
      </c>
      <c r="AP22" s="47" t="str">
        <f>IF(OR(ISBLANK('2. Collected Data'!AT22),ISBLANK('2. Collected Data'!AT122)),"",('2. Collected Data'!AT122-'2. Collected Data'!AT22))</f>
        <v/>
      </c>
      <c r="AQ22" s="85" t="str">
        <f>IF(OR(ISBLANK('2. Collected Data'!AU22),ISBLANK('2. Collected Data'!AU122)),"",('2. Collected Data'!AU122-'2. Collected Data'!AU22))</f>
        <v/>
      </c>
      <c r="AR22" s="88"/>
      <c r="AS22" s="80" t="str">
        <f>IF(OR(ISBLANK('2. Collected Data'!AW22),ISBLANK('2. Collected Data'!AW122)),"",('2. Collected Data'!AW122-'2. Collected Data'!AW22))</f>
        <v/>
      </c>
      <c r="AT22" s="80" t="str">
        <f>IF(OR(ISBLANK('2. Collected Data'!AX22),ISBLANK('2. Collected Data'!AX122)),"",('2. Collected Data'!AX122-'2. Collected Data'!AX22))</f>
        <v/>
      </c>
      <c r="AU22" s="50"/>
      <c r="AV22" s="91"/>
      <c r="AW22" s="88"/>
      <c r="AX22" s="78" t="str">
        <f>IF(OR(ISBLANK('2. Collected Data'!BB22),ISBLANK('2. Collected Data'!BB122)),"",('2. Collected Data'!BB122-'2. Collected Data'!BB22))</f>
        <v/>
      </c>
      <c r="AY22" s="75" t="str">
        <f>IF(OR(ISBLANK('2. Collected Data'!BC22),ISBLANK('2. Collected Data'!BC122)),"",('2. Collected Data'!BC122-'2. Collected Data'!BC22))</f>
        <v/>
      </c>
      <c r="AZ22" s="75" t="str">
        <f>IF(OR(ISBLANK('2. Collected Data'!BD22),ISBLANK('2. Collected Data'!BD122)),"",('2. Collected Data'!BD122-'2. Collected Data'!BD22))</f>
        <v/>
      </c>
      <c r="BA22" s="75" t="str">
        <f>IF(OR(ISBLANK('2. Collected Data'!BE22),ISBLANK('2. Collected Data'!BE122)),"",('2. Collected Data'!BE122-'2. Collected Data'!BE22))</f>
        <v/>
      </c>
      <c r="BB22" s="75" t="str">
        <f>IF(OR(ISBLANK('2. Collected Data'!BF22),ISBLANK('2. Collected Data'!BF122)),"",('2. Collected Data'!BF122-'2. Collected Data'!BF22))</f>
        <v/>
      </c>
      <c r="BC22" s="50"/>
      <c r="BD22" s="78" t="str">
        <f>IF(OR(ISBLANK('2. Collected Data'!BH22),ISBLANK('2. Collected Data'!BH122)),"",('2. Collected Data'!BH122-'2. Collected Data'!BH22))</f>
        <v/>
      </c>
      <c r="BE22" s="130"/>
      <c r="BF22" s="213"/>
    </row>
    <row r="23" spans="1:58" s="51" customFormat="1" ht="11.25" customHeight="1" x14ac:dyDescent="0.15">
      <c r="A23" s="89" t="s">
        <v>349</v>
      </c>
      <c r="B23" s="172"/>
      <c r="C23" s="45" t="str">
        <f>IF(OR(ISBLANK('2. Collected Data'!G23),ISBLANK('2. Collected Data'!G123)),"",('2. Collected Data'!G123-'2. Collected Data'!G23))</f>
        <v/>
      </c>
      <c r="D23" s="47" t="str">
        <f>IF(OR(ISBLANK('2. Collected Data'!H23),ISBLANK('2. Collected Data'!H123)),"",('2. Collected Data'!H123-'2. Collected Data'!H23))</f>
        <v/>
      </c>
      <c r="E23" s="47" t="str">
        <f>IF(OR(ISBLANK('2. Collected Data'!I23),ISBLANK('2. Collected Data'!I123)),"",('2. Collected Data'!I123-'2. Collected Data'!I23))</f>
        <v/>
      </c>
      <c r="F23" s="47" t="str">
        <f>IF(OR(ISBLANK('2. Collected Data'!J23),ISBLANK('2. Collected Data'!J123)),"",('2. Collected Data'!J123-'2. Collected Data'!J23))</f>
        <v/>
      </c>
      <c r="G23" s="47" t="str">
        <f>IF(OR(ISBLANK('2. Collected Data'!K23),ISBLANK('2. Collected Data'!K123)),"",('2. Collected Data'!K123-'2. Collected Data'!K23))</f>
        <v/>
      </c>
      <c r="H23" s="47" t="str">
        <f>IF(OR(ISBLANK('2. Collected Data'!L23),ISBLANK('2. Collected Data'!L123)),"",('2. Collected Data'!L123-'2. Collected Data'!L23))</f>
        <v/>
      </c>
      <c r="I23" s="47" t="str">
        <f>IF(OR(ISBLANK('2. Collected Data'!M23),ISBLANK('2. Collected Data'!M123)),"",('2. Collected Data'!M123-'2. Collected Data'!M23))</f>
        <v/>
      </c>
      <c r="J23" s="47" t="str">
        <f>IF(OR(ISBLANK('2. Collected Data'!N23),ISBLANK('2. Collected Data'!N123)),"",('2. Collected Data'!N123-'2. Collected Data'!N23))</f>
        <v/>
      </c>
      <c r="K23" s="47" t="str">
        <f>IF(OR(ISBLANK('2. Collected Data'!O23),ISBLANK('2. Collected Data'!O123)),"",('2. Collected Data'!O123-'2. Collected Data'!O23))</f>
        <v/>
      </c>
      <c r="L23" s="47" t="str">
        <f>IF(OR(ISBLANK('2. Collected Data'!P23),ISBLANK('2. Collected Data'!P123)),"",('2. Collected Data'!P123-'2. Collected Data'!P23))</f>
        <v/>
      </c>
      <c r="M23" s="47" t="str">
        <f>IF(OR(ISBLANK('2. Collected Data'!Q23),ISBLANK('2. Collected Data'!Q123)),"",('2. Collected Data'!Q123-'2. Collected Data'!Q23))</f>
        <v/>
      </c>
      <c r="N23" s="47" t="str">
        <f>IF(OR(ISBLANK('2. Collected Data'!R23),ISBLANK('2. Collected Data'!R123)),"",('2. Collected Data'!R123-'2. Collected Data'!R23))</f>
        <v/>
      </c>
      <c r="O23" s="47" t="str">
        <f>IF(OR(ISBLANK('2. Collected Data'!S23),ISBLANK('2. Collected Data'!S123)),"",('2. Collected Data'!S123-'2. Collected Data'!S23))</f>
        <v/>
      </c>
      <c r="P23" s="47" t="str">
        <f>IF(OR(ISBLANK('2. Collected Data'!T23),ISBLANK('2. Collected Data'!T123)),"",('2. Collected Data'!T123-'2. Collected Data'!T23))</f>
        <v/>
      </c>
      <c r="Q23" s="47" t="str">
        <f>IF(OR(ISBLANK('2. Collected Data'!U23),ISBLANK('2. Collected Data'!U123)),"",('2. Collected Data'!U123-'2. Collected Data'!U23))</f>
        <v/>
      </c>
      <c r="R23" s="47" t="str">
        <f>IF(OR(ISBLANK('2. Collected Data'!V23),ISBLANK('2. Collected Data'!V123)),"",('2. Collected Data'!V123-'2. Collected Data'!V23))</f>
        <v/>
      </c>
      <c r="S23" s="47" t="str">
        <f>IF(OR(ISBLANK('2. Collected Data'!W23),ISBLANK('2. Collected Data'!W123)),"",('2. Collected Data'!W123-'2. Collected Data'!W23))</f>
        <v/>
      </c>
      <c r="T23" s="47" t="str">
        <f>IF(OR(ISBLANK('2. Collected Data'!X23),ISBLANK('2. Collected Data'!X123)),"",('2. Collected Data'!X123-'2. Collected Data'!X23))</f>
        <v/>
      </c>
      <c r="U23" s="47" t="str">
        <f>IF(OR(ISBLANK('2. Collected Data'!Y23),ISBLANK('2. Collected Data'!Y123)),"",('2. Collected Data'!Y123-'2. Collected Data'!Y23))</f>
        <v/>
      </c>
      <c r="V23" s="47" t="str">
        <f>IF(OR(ISBLANK('2. Collected Data'!Z23),ISBLANK('2. Collected Data'!Z123)),"",('2. Collected Data'!Z123-'2. Collected Data'!Z23))</f>
        <v/>
      </c>
      <c r="W23" s="80" t="str">
        <f>IF(OR(ISBLANK('2. Collected Data'!AA23),ISBLANK('2. Collected Data'!AA123)),"",('2. Collected Data'!AA123-'2. Collected Data'!AA23))</f>
        <v/>
      </c>
      <c r="X23" s="80" t="str">
        <f>IF(OR(ISBLANK('2. Collected Data'!AB23),ISBLANK('2. Collected Data'!AB123)),"",('2. Collected Data'!AB123-'2. Collected Data'!AB23))</f>
        <v/>
      </c>
      <c r="Y23" s="80" t="str">
        <f>IF(OR(ISBLANK('2. Collected Data'!AC23),ISBLANK('2. Collected Data'!AC123)),"",('2. Collected Data'!AC123-'2. Collected Data'!AC23))</f>
        <v/>
      </c>
      <c r="Z23" s="47" t="str">
        <f>IF(OR(ISBLANK('2. Collected Data'!AD23),ISBLANK('2. Collected Data'!AD123)),"",('2. Collected Data'!AD123-'2. Collected Data'!AD23))</f>
        <v/>
      </c>
      <c r="AA23" s="47" t="str">
        <f>IF(OR(ISBLANK('2. Collected Data'!AE23),ISBLANK('2. Collected Data'!AE123)),"",('2. Collected Data'!AE123-'2. Collected Data'!AE23))</f>
        <v/>
      </c>
      <c r="AB23" s="47" t="str">
        <f>IF(OR(ISBLANK('2. Collected Data'!AF23),ISBLANK('2. Collected Data'!AF123)),"",('2. Collected Data'!AF123-'2. Collected Data'!AF23))</f>
        <v/>
      </c>
      <c r="AC23" s="85" t="str">
        <f>IF(OR(ISBLANK('2. Collected Data'!AG23),ISBLANK('2. Collected Data'!AG123)),"",('2. Collected Data'!AG123-'2. Collected Data'!AG23))</f>
        <v/>
      </c>
      <c r="AD23" s="88"/>
      <c r="AE23" s="121" t="str">
        <f>IF(OR(ISBLANK('2. Collected Data'!AI23),ISBLANK('2. Collected Data'!AI123)),"",('2. Collected Data'!AI123-'2. Collected Data'!AI23))</f>
        <v/>
      </c>
      <c r="AF23" s="47" t="str">
        <f>IF(OR(ISBLANK('2. Collected Data'!AJ23),ISBLANK('2. Collected Data'!AJ123)),"",('2. Collected Data'!AJ123-'2. Collected Data'!AJ23))</f>
        <v/>
      </c>
      <c r="AG23" s="47" t="str">
        <f>IF(OR(ISBLANK('2. Collected Data'!AK23),ISBLANK('2. Collected Data'!AK123)),"",('2. Collected Data'!AK123-'2. Collected Data'!AK23))</f>
        <v/>
      </c>
      <c r="AH23" s="47" t="str">
        <f>IF(OR(ISBLANK('2. Collected Data'!AL23),ISBLANK('2. Collected Data'!AL123)),"",('2. Collected Data'!AL123-'2. Collected Data'!AL23))</f>
        <v/>
      </c>
      <c r="AI23" s="47" t="str">
        <f>IF(OR(ISBLANK('2. Collected Data'!AM23),ISBLANK('2. Collected Data'!AM123)),"",('2. Collected Data'!AM123-'2. Collected Data'!AM23))</f>
        <v/>
      </c>
      <c r="AJ23" s="122"/>
      <c r="AK23" s="47" t="str">
        <f>IF(OR(ISBLANK('2. Collected Data'!AO23),ISBLANK('2. Collected Data'!AO123)),"",('2. Collected Data'!AO123-'2. Collected Data'!AO23))</f>
        <v/>
      </c>
      <c r="AL23" s="47" t="str">
        <f>IF(OR(ISBLANK('2. Collected Data'!AP23),ISBLANK('2. Collected Data'!AP123)),"",('2. Collected Data'!AP123-'2. Collected Data'!AP23))</f>
        <v/>
      </c>
      <c r="AM23" s="47" t="str">
        <f>IF(OR(ISBLANK('2. Collected Data'!AQ23),ISBLANK('2. Collected Data'!AQ123)),"",('2. Collected Data'!AQ123-'2. Collected Data'!AQ23))</f>
        <v/>
      </c>
      <c r="AN23" s="47" t="str">
        <f>IF(OR(ISBLANK('2. Collected Data'!AR23),ISBLANK('2. Collected Data'!AR123)),"",('2. Collected Data'!AR123-'2. Collected Data'!AR23))</f>
        <v/>
      </c>
      <c r="AO23" s="47" t="str">
        <f>IF(OR(ISBLANK('2. Collected Data'!AS23),ISBLANK('2. Collected Data'!AS123)),"",('2. Collected Data'!AS123-'2. Collected Data'!AS23))</f>
        <v/>
      </c>
      <c r="AP23" s="47" t="str">
        <f>IF(OR(ISBLANK('2. Collected Data'!AT23),ISBLANK('2. Collected Data'!AT123)),"",('2. Collected Data'!AT123-'2. Collected Data'!AT23))</f>
        <v/>
      </c>
      <c r="AQ23" s="85" t="str">
        <f>IF(OR(ISBLANK('2. Collected Data'!AU23),ISBLANK('2. Collected Data'!AU123)),"",('2. Collected Data'!AU123-'2. Collected Data'!AU23))</f>
        <v/>
      </c>
      <c r="AR23" s="88"/>
      <c r="AS23" s="80" t="str">
        <f>IF(OR(ISBLANK('2. Collected Data'!AW23),ISBLANK('2. Collected Data'!AW123)),"",('2. Collected Data'!AW123-'2. Collected Data'!AW23))</f>
        <v/>
      </c>
      <c r="AT23" s="80" t="str">
        <f>IF(OR(ISBLANK('2. Collected Data'!AX23),ISBLANK('2. Collected Data'!AX123)),"",('2. Collected Data'!AX123-'2. Collected Data'!AX23))</f>
        <v/>
      </c>
      <c r="AU23" s="50"/>
      <c r="AV23" s="91"/>
      <c r="AW23" s="88"/>
      <c r="AX23" s="78" t="str">
        <f>IF(OR(ISBLANK('2. Collected Data'!BB23),ISBLANK('2. Collected Data'!BB123)),"",('2. Collected Data'!BB123-'2. Collected Data'!BB23))</f>
        <v/>
      </c>
      <c r="AY23" s="75" t="str">
        <f>IF(OR(ISBLANK('2. Collected Data'!BC23),ISBLANK('2. Collected Data'!BC123)),"",('2. Collected Data'!BC123-'2. Collected Data'!BC23))</f>
        <v/>
      </c>
      <c r="AZ23" s="75" t="str">
        <f>IF(OR(ISBLANK('2. Collected Data'!BD23),ISBLANK('2. Collected Data'!BD123)),"",('2. Collected Data'!BD123-'2. Collected Data'!BD23))</f>
        <v/>
      </c>
      <c r="BA23" s="75" t="str">
        <f>IF(OR(ISBLANK('2. Collected Data'!BE23),ISBLANK('2. Collected Data'!BE123)),"",('2. Collected Data'!BE123-'2. Collected Data'!BE23))</f>
        <v/>
      </c>
      <c r="BB23" s="75" t="str">
        <f>IF(OR(ISBLANK('2. Collected Data'!BF23),ISBLANK('2. Collected Data'!BF123)),"",('2. Collected Data'!BF123-'2. Collected Data'!BF23))</f>
        <v/>
      </c>
      <c r="BC23" s="50"/>
      <c r="BD23" s="78" t="str">
        <f>IF(OR(ISBLANK('2. Collected Data'!BH23),ISBLANK('2. Collected Data'!BH123)),"",('2. Collected Data'!BH123-'2. Collected Data'!BH23))</f>
        <v/>
      </c>
      <c r="BE23" s="130"/>
      <c r="BF23" s="213"/>
    </row>
    <row r="24" spans="1:58" s="51" customFormat="1" ht="11.25" customHeight="1" x14ac:dyDescent="0.15">
      <c r="A24" s="89" t="s">
        <v>350</v>
      </c>
      <c r="B24" s="172"/>
      <c r="C24" s="45" t="str">
        <f>IF(OR(ISBLANK('2. Collected Data'!G24),ISBLANK('2. Collected Data'!G124)),"",('2. Collected Data'!G124-'2. Collected Data'!G24))</f>
        <v/>
      </c>
      <c r="D24" s="47" t="str">
        <f>IF(OR(ISBLANK('2. Collected Data'!H24),ISBLANK('2. Collected Data'!H124)),"",('2. Collected Data'!H124-'2. Collected Data'!H24))</f>
        <v/>
      </c>
      <c r="E24" s="47" t="str">
        <f>IF(OR(ISBLANK('2. Collected Data'!I24),ISBLANK('2. Collected Data'!I124)),"",('2. Collected Data'!I124-'2. Collected Data'!I24))</f>
        <v/>
      </c>
      <c r="F24" s="47" t="str">
        <f>IF(OR(ISBLANK('2. Collected Data'!J24),ISBLANK('2. Collected Data'!J124)),"",('2. Collected Data'!J124-'2. Collected Data'!J24))</f>
        <v/>
      </c>
      <c r="G24" s="47" t="str">
        <f>IF(OR(ISBLANK('2. Collected Data'!K24),ISBLANK('2. Collected Data'!K124)),"",('2. Collected Data'!K124-'2. Collected Data'!K24))</f>
        <v/>
      </c>
      <c r="H24" s="47" t="str">
        <f>IF(OR(ISBLANK('2. Collected Data'!L24),ISBLANK('2. Collected Data'!L124)),"",('2. Collected Data'!L124-'2. Collected Data'!L24))</f>
        <v/>
      </c>
      <c r="I24" s="47" t="str">
        <f>IF(OR(ISBLANK('2. Collected Data'!M24),ISBLANK('2. Collected Data'!M124)),"",('2. Collected Data'!M124-'2. Collected Data'!M24))</f>
        <v/>
      </c>
      <c r="J24" s="47" t="str">
        <f>IF(OR(ISBLANK('2. Collected Data'!N24),ISBLANK('2. Collected Data'!N124)),"",('2. Collected Data'!N124-'2. Collected Data'!N24))</f>
        <v/>
      </c>
      <c r="K24" s="47" t="str">
        <f>IF(OR(ISBLANK('2. Collected Data'!O24),ISBLANK('2. Collected Data'!O124)),"",('2. Collected Data'!O124-'2. Collected Data'!O24))</f>
        <v/>
      </c>
      <c r="L24" s="47" t="str">
        <f>IF(OR(ISBLANK('2. Collected Data'!P24),ISBLANK('2. Collected Data'!P124)),"",('2. Collected Data'!P124-'2. Collected Data'!P24))</f>
        <v/>
      </c>
      <c r="M24" s="47" t="str">
        <f>IF(OR(ISBLANK('2. Collected Data'!Q24),ISBLANK('2. Collected Data'!Q124)),"",('2. Collected Data'!Q124-'2. Collected Data'!Q24))</f>
        <v/>
      </c>
      <c r="N24" s="47" t="str">
        <f>IF(OR(ISBLANK('2. Collected Data'!R24),ISBLANK('2. Collected Data'!R124)),"",('2. Collected Data'!R124-'2. Collected Data'!R24))</f>
        <v/>
      </c>
      <c r="O24" s="47" t="str">
        <f>IF(OR(ISBLANK('2. Collected Data'!S24),ISBLANK('2. Collected Data'!S124)),"",('2. Collected Data'!S124-'2. Collected Data'!S24))</f>
        <v/>
      </c>
      <c r="P24" s="47" t="str">
        <f>IF(OR(ISBLANK('2. Collected Data'!T24),ISBLANK('2. Collected Data'!T124)),"",('2. Collected Data'!T124-'2. Collected Data'!T24))</f>
        <v/>
      </c>
      <c r="Q24" s="47" t="str">
        <f>IF(OR(ISBLANK('2. Collected Data'!U24),ISBLANK('2. Collected Data'!U124)),"",('2. Collected Data'!U124-'2. Collected Data'!U24))</f>
        <v/>
      </c>
      <c r="R24" s="47" t="str">
        <f>IF(OR(ISBLANK('2. Collected Data'!V24),ISBLANK('2. Collected Data'!V124)),"",('2. Collected Data'!V124-'2. Collected Data'!V24))</f>
        <v/>
      </c>
      <c r="S24" s="47" t="str">
        <f>IF(OR(ISBLANK('2. Collected Data'!W24),ISBLANK('2. Collected Data'!W124)),"",('2. Collected Data'!W124-'2. Collected Data'!W24))</f>
        <v/>
      </c>
      <c r="T24" s="47" t="str">
        <f>IF(OR(ISBLANK('2. Collected Data'!X24),ISBLANK('2. Collected Data'!X124)),"",('2. Collected Data'!X124-'2. Collected Data'!X24))</f>
        <v/>
      </c>
      <c r="U24" s="47" t="str">
        <f>IF(OR(ISBLANK('2. Collected Data'!Y24),ISBLANK('2. Collected Data'!Y124)),"",('2. Collected Data'!Y124-'2. Collected Data'!Y24))</f>
        <v/>
      </c>
      <c r="V24" s="47" t="str">
        <f>IF(OR(ISBLANK('2. Collected Data'!Z24),ISBLANK('2. Collected Data'!Z124)),"",('2. Collected Data'!Z124-'2. Collected Data'!Z24))</f>
        <v/>
      </c>
      <c r="W24" s="80" t="str">
        <f>IF(OR(ISBLANK('2. Collected Data'!AA24),ISBLANK('2. Collected Data'!AA124)),"",('2. Collected Data'!AA124-'2. Collected Data'!AA24))</f>
        <v/>
      </c>
      <c r="X24" s="80" t="str">
        <f>IF(OR(ISBLANK('2. Collected Data'!AB24),ISBLANK('2. Collected Data'!AB124)),"",('2. Collected Data'!AB124-'2. Collected Data'!AB24))</f>
        <v/>
      </c>
      <c r="Y24" s="80" t="str">
        <f>IF(OR(ISBLANK('2. Collected Data'!AC24),ISBLANK('2. Collected Data'!AC124)),"",('2. Collected Data'!AC124-'2. Collected Data'!AC24))</f>
        <v/>
      </c>
      <c r="Z24" s="47" t="str">
        <f>IF(OR(ISBLANK('2. Collected Data'!AD24),ISBLANK('2. Collected Data'!AD124)),"",('2. Collected Data'!AD124-'2. Collected Data'!AD24))</f>
        <v/>
      </c>
      <c r="AA24" s="47" t="str">
        <f>IF(OR(ISBLANK('2. Collected Data'!AE24),ISBLANK('2. Collected Data'!AE124)),"",('2. Collected Data'!AE124-'2. Collected Data'!AE24))</f>
        <v/>
      </c>
      <c r="AB24" s="47" t="str">
        <f>IF(OR(ISBLANK('2. Collected Data'!AF24),ISBLANK('2. Collected Data'!AF124)),"",('2. Collected Data'!AF124-'2. Collected Data'!AF24))</f>
        <v/>
      </c>
      <c r="AC24" s="85" t="str">
        <f>IF(OR(ISBLANK('2. Collected Data'!AG24),ISBLANK('2. Collected Data'!AG124)),"",('2. Collected Data'!AG124-'2. Collected Data'!AG24))</f>
        <v/>
      </c>
      <c r="AD24" s="88"/>
      <c r="AE24" s="121" t="str">
        <f>IF(OR(ISBLANK('2. Collected Data'!AI24),ISBLANK('2. Collected Data'!AI124)),"",('2. Collected Data'!AI124-'2. Collected Data'!AI24))</f>
        <v/>
      </c>
      <c r="AF24" s="47" t="str">
        <f>IF(OR(ISBLANK('2. Collected Data'!AJ24),ISBLANK('2. Collected Data'!AJ124)),"",('2. Collected Data'!AJ124-'2. Collected Data'!AJ24))</f>
        <v/>
      </c>
      <c r="AG24" s="47" t="str">
        <f>IF(OR(ISBLANK('2. Collected Data'!AK24),ISBLANK('2. Collected Data'!AK124)),"",('2. Collected Data'!AK124-'2. Collected Data'!AK24))</f>
        <v/>
      </c>
      <c r="AH24" s="47" t="str">
        <f>IF(OR(ISBLANK('2. Collected Data'!AL24),ISBLANK('2. Collected Data'!AL124)),"",('2. Collected Data'!AL124-'2. Collected Data'!AL24))</f>
        <v/>
      </c>
      <c r="AI24" s="47" t="str">
        <f>IF(OR(ISBLANK('2. Collected Data'!AM24),ISBLANK('2. Collected Data'!AM124)),"",('2. Collected Data'!AM124-'2. Collected Data'!AM24))</f>
        <v/>
      </c>
      <c r="AJ24" s="122"/>
      <c r="AK24" s="47" t="str">
        <f>IF(OR(ISBLANK('2. Collected Data'!AO24),ISBLANK('2. Collected Data'!AO124)),"",('2. Collected Data'!AO124-'2. Collected Data'!AO24))</f>
        <v/>
      </c>
      <c r="AL24" s="47" t="str">
        <f>IF(OR(ISBLANK('2. Collected Data'!AP24),ISBLANK('2. Collected Data'!AP124)),"",('2. Collected Data'!AP124-'2. Collected Data'!AP24))</f>
        <v/>
      </c>
      <c r="AM24" s="47" t="str">
        <f>IF(OR(ISBLANK('2. Collected Data'!AQ24),ISBLANK('2. Collected Data'!AQ124)),"",('2. Collected Data'!AQ124-'2. Collected Data'!AQ24))</f>
        <v/>
      </c>
      <c r="AN24" s="47" t="str">
        <f>IF(OR(ISBLANK('2. Collected Data'!AR24),ISBLANK('2. Collected Data'!AR124)),"",('2. Collected Data'!AR124-'2. Collected Data'!AR24))</f>
        <v/>
      </c>
      <c r="AO24" s="47" t="str">
        <f>IF(OR(ISBLANK('2. Collected Data'!AS24),ISBLANK('2. Collected Data'!AS124)),"",('2. Collected Data'!AS124-'2. Collected Data'!AS24))</f>
        <v/>
      </c>
      <c r="AP24" s="47" t="str">
        <f>IF(OR(ISBLANK('2. Collected Data'!AT24),ISBLANK('2. Collected Data'!AT124)),"",('2. Collected Data'!AT124-'2. Collected Data'!AT24))</f>
        <v/>
      </c>
      <c r="AQ24" s="85" t="str">
        <f>IF(OR(ISBLANK('2. Collected Data'!AU24),ISBLANK('2. Collected Data'!AU124)),"",('2. Collected Data'!AU124-'2. Collected Data'!AU24))</f>
        <v/>
      </c>
      <c r="AR24" s="88"/>
      <c r="AS24" s="80" t="str">
        <f>IF(OR(ISBLANK('2. Collected Data'!AW24),ISBLANK('2. Collected Data'!AW124)),"",('2. Collected Data'!AW124-'2. Collected Data'!AW24))</f>
        <v/>
      </c>
      <c r="AT24" s="80" t="str">
        <f>IF(OR(ISBLANK('2. Collected Data'!AX24),ISBLANK('2. Collected Data'!AX124)),"",('2. Collected Data'!AX124-'2. Collected Data'!AX24))</f>
        <v/>
      </c>
      <c r="AU24" s="50"/>
      <c r="AV24" s="91"/>
      <c r="AW24" s="88"/>
      <c r="AX24" s="78" t="str">
        <f>IF(OR(ISBLANK('2. Collected Data'!BB24),ISBLANK('2. Collected Data'!BB124)),"",('2. Collected Data'!BB124-'2. Collected Data'!BB24))</f>
        <v/>
      </c>
      <c r="AY24" s="75" t="str">
        <f>IF(OR(ISBLANK('2. Collected Data'!BC24),ISBLANK('2. Collected Data'!BC124)),"",('2. Collected Data'!BC124-'2. Collected Data'!BC24))</f>
        <v/>
      </c>
      <c r="AZ24" s="75" t="str">
        <f>IF(OR(ISBLANK('2. Collected Data'!BD24),ISBLANK('2. Collected Data'!BD124)),"",('2. Collected Data'!BD124-'2. Collected Data'!BD24))</f>
        <v/>
      </c>
      <c r="BA24" s="75" t="str">
        <f>IF(OR(ISBLANK('2. Collected Data'!BE24),ISBLANK('2. Collected Data'!BE124)),"",('2. Collected Data'!BE124-'2. Collected Data'!BE24))</f>
        <v/>
      </c>
      <c r="BB24" s="75" t="str">
        <f>IF(OR(ISBLANK('2. Collected Data'!BF24),ISBLANK('2. Collected Data'!BF124)),"",('2. Collected Data'!BF124-'2. Collected Data'!BF24))</f>
        <v/>
      </c>
      <c r="BC24" s="50"/>
      <c r="BD24" s="78" t="str">
        <f>IF(OR(ISBLANK('2. Collected Data'!BH24),ISBLANK('2. Collected Data'!BH124)),"",('2. Collected Data'!BH124-'2. Collected Data'!BH24))</f>
        <v/>
      </c>
      <c r="BE24" s="130"/>
      <c r="BF24" s="213"/>
    </row>
    <row r="25" spans="1:58" s="140" customFormat="1" ht="11.25" customHeight="1" x14ac:dyDescent="0.15">
      <c r="A25" s="89" t="s">
        <v>351</v>
      </c>
      <c r="B25" s="172"/>
      <c r="C25" s="129" t="str">
        <f>IF(OR(ISBLANK('2. Collected Data'!G25),ISBLANK('2. Collected Data'!G125)),"",('2. Collected Data'!G125-'2. Collected Data'!G25))</f>
        <v/>
      </c>
      <c r="D25" s="130" t="str">
        <f>IF(OR(ISBLANK('2. Collected Data'!H25),ISBLANK('2. Collected Data'!H125)),"",('2. Collected Data'!H125-'2. Collected Data'!H25))</f>
        <v/>
      </c>
      <c r="E25" s="130" t="str">
        <f>IF(OR(ISBLANK('2. Collected Data'!I25),ISBLANK('2. Collected Data'!I125)),"",('2. Collected Data'!I125-'2. Collected Data'!I25))</f>
        <v/>
      </c>
      <c r="F25" s="130" t="str">
        <f>IF(OR(ISBLANK('2. Collected Data'!J25),ISBLANK('2. Collected Data'!J125)),"",('2. Collected Data'!J125-'2. Collected Data'!J25))</f>
        <v/>
      </c>
      <c r="G25" s="130" t="str">
        <f>IF(OR(ISBLANK('2. Collected Data'!K25),ISBLANK('2. Collected Data'!K125)),"",('2. Collected Data'!K125-'2. Collected Data'!K25))</f>
        <v/>
      </c>
      <c r="H25" s="130" t="str">
        <f>IF(OR(ISBLANK('2. Collected Data'!L25),ISBLANK('2. Collected Data'!L125)),"",('2. Collected Data'!L125-'2. Collected Data'!L25))</f>
        <v/>
      </c>
      <c r="I25" s="130" t="str">
        <f>IF(OR(ISBLANK('2. Collected Data'!M25),ISBLANK('2. Collected Data'!M125)),"",('2. Collected Data'!M125-'2. Collected Data'!M25))</f>
        <v/>
      </c>
      <c r="J25" s="130" t="str">
        <f>IF(OR(ISBLANK('2. Collected Data'!N25),ISBLANK('2. Collected Data'!N125)),"",('2. Collected Data'!N125-'2. Collected Data'!N25))</f>
        <v/>
      </c>
      <c r="K25" s="130" t="str">
        <f>IF(OR(ISBLANK('2. Collected Data'!O25),ISBLANK('2. Collected Data'!O125)),"",('2. Collected Data'!O125-'2. Collected Data'!O25))</f>
        <v/>
      </c>
      <c r="L25" s="130" t="str">
        <f>IF(OR(ISBLANK('2. Collected Data'!P25),ISBLANK('2. Collected Data'!P125)),"",('2. Collected Data'!P125-'2. Collected Data'!P25))</f>
        <v/>
      </c>
      <c r="M25" s="130" t="str">
        <f>IF(OR(ISBLANK('2. Collected Data'!Q25),ISBLANK('2. Collected Data'!Q125)),"",('2. Collected Data'!Q125-'2. Collected Data'!Q25))</f>
        <v/>
      </c>
      <c r="N25" s="130" t="str">
        <f>IF(OR(ISBLANK('2. Collected Data'!R25),ISBLANK('2. Collected Data'!R125)),"",('2. Collected Data'!R125-'2. Collected Data'!R25))</f>
        <v/>
      </c>
      <c r="O25" s="130" t="str">
        <f>IF(OR(ISBLANK('2. Collected Data'!S25),ISBLANK('2. Collected Data'!S125)),"",('2. Collected Data'!S125-'2. Collected Data'!S25))</f>
        <v/>
      </c>
      <c r="P25" s="130" t="str">
        <f>IF(OR(ISBLANK('2. Collected Data'!T25),ISBLANK('2. Collected Data'!T125)),"",('2. Collected Data'!T125-'2. Collected Data'!T25))</f>
        <v/>
      </c>
      <c r="Q25" s="130" t="str">
        <f>IF(OR(ISBLANK('2. Collected Data'!U25),ISBLANK('2. Collected Data'!U125)),"",('2. Collected Data'!U125-'2. Collected Data'!U25))</f>
        <v/>
      </c>
      <c r="R25" s="130" t="str">
        <f>IF(OR(ISBLANK('2. Collected Data'!V25),ISBLANK('2. Collected Data'!V125)),"",('2. Collected Data'!V125-'2. Collected Data'!V25))</f>
        <v/>
      </c>
      <c r="S25" s="130" t="str">
        <f>IF(OR(ISBLANK('2. Collected Data'!W25),ISBLANK('2. Collected Data'!W125)),"",('2. Collected Data'!W125-'2. Collected Data'!W25))</f>
        <v/>
      </c>
      <c r="T25" s="130" t="str">
        <f>IF(OR(ISBLANK('2. Collected Data'!X25),ISBLANK('2. Collected Data'!X125)),"",('2. Collected Data'!X125-'2. Collected Data'!X25))</f>
        <v/>
      </c>
      <c r="U25" s="130" t="str">
        <f>IF(OR(ISBLANK('2. Collected Data'!Y25),ISBLANK('2. Collected Data'!Y125)),"",('2. Collected Data'!Y125-'2. Collected Data'!Y25))</f>
        <v/>
      </c>
      <c r="V25" s="130" t="str">
        <f>IF(OR(ISBLANK('2. Collected Data'!Z25),ISBLANK('2. Collected Data'!Z125)),"",('2. Collected Data'!Z125-'2. Collected Data'!Z25))</f>
        <v/>
      </c>
      <c r="W25" s="131" t="str">
        <f>IF(OR(ISBLANK('2. Collected Data'!AA25),ISBLANK('2. Collected Data'!AA125)),"",('2. Collected Data'!AA125-'2. Collected Data'!AA25))</f>
        <v/>
      </c>
      <c r="X25" s="131" t="str">
        <f>IF(OR(ISBLANK('2. Collected Data'!AB25),ISBLANK('2. Collected Data'!AB125)),"",('2. Collected Data'!AB125-'2. Collected Data'!AB25))</f>
        <v/>
      </c>
      <c r="Y25" s="131" t="str">
        <f>IF(OR(ISBLANK('2. Collected Data'!AC25),ISBLANK('2. Collected Data'!AC125)),"",('2. Collected Data'!AC125-'2. Collected Data'!AC25))</f>
        <v/>
      </c>
      <c r="Z25" s="130" t="str">
        <f>IF(OR(ISBLANK('2. Collected Data'!AD25),ISBLANK('2. Collected Data'!AD125)),"",('2. Collected Data'!AD125-'2. Collected Data'!AD25))</f>
        <v/>
      </c>
      <c r="AA25" s="130" t="str">
        <f>IF(OR(ISBLANK('2. Collected Data'!AE25),ISBLANK('2. Collected Data'!AE125)),"",('2. Collected Data'!AE125-'2. Collected Data'!AE25))</f>
        <v/>
      </c>
      <c r="AB25" s="130" t="str">
        <f>IF(OR(ISBLANK('2. Collected Data'!AF25),ISBLANK('2. Collected Data'!AF125)),"",('2. Collected Data'!AF125-'2. Collected Data'!AF25))</f>
        <v/>
      </c>
      <c r="AC25" s="132" t="str">
        <f>IF(OR(ISBLANK('2. Collected Data'!AG25),ISBLANK('2. Collected Data'!AG125)),"",('2. Collected Data'!AG125-'2. Collected Data'!AG25))</f>
        <v/>
      </c>
      <c r="AD25" s="133"/>
      <c r="AE25" s="134" t="str">
        <f>IF(OR(ISBLANK('2. Collected Data'!AI25),ISBLANK('2. Collected Data'!AI125)),"",('2. Collected Data'!AI125-'2. Collected Data'!AI25))</f>
        <v/>
      </c>
      <c r="AF25" s="130" t="str">
        <f>IF(OR(ISBLANK('2. Collected Data'!AJ25),ISBLANK('2. Collected Data'!AJ125)),"",('2. Collected Data'!AJ125-'2. Collected Data'!AJ25))</f>
        <v/>
      </c>
      <c r="AG25" s="130" t="str">
        <f>IF(OR(ISBLANK('2. Collected Data'!AK25),ISBLANK('2. Collected Data'!AK125)),"",('2. Collected Data'!AK125-'2. Collected Data'!AK25))</f>
        <v/>
      </c>
      <c r="AH25" s="130" t="str">
        <f>IF(OR(ISBLANK('2. Collected Data'!AL25),ISBLANK('2. Collected Data'!AL125)),"",('2. Collected Data'!AL125-'2. Collected Data'!AL25))</f>
        <v/>
      </c>
      <c r="AI25" s="130" t="str">
        <f>IF(OR(ISBLANK('2. Collected Data'!AM25),ISBLANK('2. Collected Data'!AM125)),"",('2. Collected Data'!AM125-'2. Collected Data'!AM25))</f>
        <v/>
      </c>
      <c r="AJ25" s="135"/>
      <c r="AK25" s="130" t="str">
        <f>IF(OR(ISBLANK('2. Collected Data'!AO25),ISBLANK('2. Collected Data'!AO125)),"",('2. Collected Data'!AO125-'2. Collected Data'!AO25))</f>
        <v/>
      </c>
      <c r="AL25" s="130" t="str">
        <f>IF(OR(ISBLANK('2. Collected Data'!AP25),ISBLANK('2. Collected Data'!AP125)),"",('2. Collected Data'!AP125-'2. Collected Data'!AP25))</f>
        <v/>
      </c>
      <c r="AM25" s="130" t="str">
        <f>IF(OR(ISBLANK('2. Collected Data'!AQ25),ISBLANK('2. Collected Data'!AQ125)),"",('2. Collected Data'!AQ125-'2. Collected Data'!AQ25))</f>
        <v/>
      </c>
      <c r="AN25" s="130" t="str">
        <f>IF(OR(ISBLANK('2. Collected Data'!AR25),ISBLANK('2. Collected Data'!AR125)),"",('2. Collected Data'!AR125-'2. Collected Data'!AR25))</f>
        <v/>
      </c>
      <c r="AO25" s="130" t="str">
        <f>IF(OR(ISBLANK('2. Collected Data'!AS25),ISBLANK('2. Collected Data'!AS125)),"",('2. Collected Data'!AS125-'2. Collected Data'!AS25))</f>
        <v/>
      </c>
      <c r="AP25" s="130" t="str">
        <f>IF(OR(ISBLANK('2. Collected Data'!AT25),ISBLANK('2. Collected Data'!AT125)),"",('2. Collected Data'!AT125-'2. Collected Data'!AT25))</f>
        <v/>
      </c>
      <c r="AQ25" s="132" t="str">
        <f>IF(OR(ISBLANK('2. Collected Data'!AU25),ISBLANK('2. Collected Data'!AU125)),"",('2. Collected Data'!AU125-'2. Collected Data'!AU25))</f>
        <v/>
      </c>
      <c r="AR25" s="133"/>
      <c r="AS25" s="131" t="str">
        <f>IF(OR(ISBLANK('2. Collected Data'!AW25),ISBLANK('2. Collected Data'!AW125)),"",('2. Collected Data'!AW125-'2. Collected Data'!AW25))</f>
        <v/>
      </c>
      <c r="AT25" s="131" t="str">
        <f>IF(OR(ISBLANK('2. Collected Data'!AX25),ISBLANK('2. Collected Data'!AX125)),"",('2. Collected Data'!AX125-'2. Collected Data'!AX25))</f>
        <v/>
      </c>
      <c r="AU25" s="136"/>
      <c r="AV25" s="137"/>
      <c r="AW25" s="133"/>
      <c r="AX25" s="138" t="str">
        <f>IF(OR(ISBLANK('2. Collected Data'!BB25),ISBLANK('2. Collected Data'!BB125)),"",('2. Collected Data'!BB125-'2. Collected Data'!BB25))</f>
        <v/>
      </c>
      <c r="AY25" s="139" t="str">
        <f>IF(OR(ISBLANK('2. Collected Data'!BC25),ISBLANK('2. Collected Data'!BC125)),"",('2. Collected Data'!BC125-'2. Collected Data'!BC25))</f>
        <v/>
      </c>
      <c r="AZ25" s="139" t="str">
        <f>IF(OR(ISBLANK('2. Collected Data'!BD25),ISBLANK('2. Collected Data'!BD125)),"",('2. Collected Data'!BD125-'2. Collected Data'!BD25))</f>
        <v/>
      </c>
      <c r="BA25" s="139" t="str">
        <f>IF(OR(ISBLANK('2. Collected Data'!BE25),ISBLANK('2. Collected Data'!BE125)),"",('2. Collected Data'!BE125-'2. Collected Data'!BE25))</f>
        <v/>
      </c>
      <c r="BB25" s="139" t="str">
        <f>IF(OR(ISBLANK('2. Collected Data'!BF25),ISBLANK('2. Collected Data'!BF125)),"",('2. Collected Data'!BF125-'2. Collected Data'!BF25))</f>
        <v/>
      </c>
      <c r="BC25" s="136"/>
      <c r="BD25" s="138" t="str">
        <f>IF(OR(ISBLANK('2. Collected Data'!BH25),ISBLANK('2. Collected Data'!BH125)),"",('2. Collected Data'!BH125-'2. Collected Data'!BH25))</f>
        <v/>
      </c>
      <c r="BE25" s="130"/>
      <c r="BF25" s="214"/>
    </row>
    <row r="26" spans="1:58" s="177" customFormat="1" ht="11.25" customHeight="1" x14ac:dyDescent="0.15">
      <c r="A26" s="89" t="s">
        <v>135</v>
      </c>
      <c r="B26" s="172"/>
      <c r="C26" s="52">
        <f>IF(OR(ISBLANK('2. Collected Data'!G26),ISBLANK('2. Collected Data'!G126)),"",('2. Collected Data'!G126-'2. Collected Data'!G26))</f>
        <v>-92</v>
      </c>
      <c r="D26" s="47">
        <f>IF(OR(ISBLANK('2. Collected Data'!H26),ISBLANK('2. Collected Data'!H126)),"",('2. Collected Data'!H126-'2. Collected Data'!H26))</f>
        <v>0</v>
      </c>
      <c r="E26" s="47">
        <f>IF(OR(ISBLANK('2. Collected Data'!I26),ISBLANK('2. Collected Data'!I126)),"",('2. Collected Data'!I126-'2. Collected Data'!I26))</f>
        <v>99</v>
      </c>
      <c r="F26" s="47">
        <f>IF(OR(ISBLANK('2. Collected Data'!J26),ISBLANK('2. Collected Data'!J126)),"",('2. Collected Data'!J126-'2. Collected Data'!J26))</f>
        <v>0</v>
      </c>
      <c r="G26" s="47">
        <f>IF(OR(ISBLANK('2. Collected Data'!K26),ISBLANK('2. Collected Data'!K126)),"",('2. Collected Data'!K126-'2. Collected Data'!K26))</f>
        <v>0</v>
      </c>
      <c r="H26" s="47">
        <f>IF(OR(ISBLANK('2. Collected Data'!L26),ISBLANK('2. Collected Data'!L126)),"",('2. Collected Data'!L126-'2. Collected Data'!L26))</f>
        <v>0</v>
      </c>
      <c r="I26" s="47">
        <f>IF(OR(ISBLANK('2. Collected Data'!M26),ISBLANK('2. Collected Data'!M126)),"",('2. Collected Data'!M126-'2. Collected Data'!M26))</f>
        <v>-2</v>
      </c>
      <c r="J26" s="47">
        <f>IF(OR(ISBLANK('2. Collected Data'!N26),ISBLANK('2. Collected Data'!N126)),"",('2. Collected Data'!N126-'2. Collected Data'!N26))</f>
        <v>-8</v>
      </c>
      <c r="K26" s="47">
        <f>IF(OR(ISBLANK('2. Collected Data'!O26),ISBLANK('2. Collected Data'!O126)),"",('2. Collected Data'!O126-'2. Collected Data'!O26))</f>
        <v>-89</v>
      </c>
      <c r="L26" s="47">
        <f>IF(OR(ISBLANK('2. Collected Data'!P26),ISBLANK('2. Collected Data'!P126)),"",('2. Collected Data'!P126-'2. Collected Data'!P26))</f>
        <v>-2</v>
      </c>
      <c r="M26" s="47">
        <f>IF(OR(ISBLANK('2. Collected Data'!Q26),ISBLANK('2. Collected Data'!Q126)),"",('2. Collected Data'!Q126-'2. Collected Data'!Q26))</f>
        <v>0</v>
      </c>
      <c r="N26" s="47">
        <f>IF(OR(ISBLANK('2. Collected Data'!R26),ISBLANK('2. Collected Data'!R126)),"",('2. Collected Data'!R126-'2. Collected Data'!R26))</f>
        <v>0</v>
      </c>
      <c r="O26" s="47">
        <f>IF(OR(ISBLANK('2. Collected Data'!S26),ISBLANK('2. Collected Data'!S126)),"",('2. Collected Data'!S126-'2. Collected Data'!S26))</f>
        <v>0</v>
      </c>
      <c r="P26" s="47">
        <f>IF(OR(ISBLANK('2. Collected Data'!T26),ISBLANK('2. Collected Data'!T126)),"",('2. Collected Data'!T126-'2. Collected Data'!T26))</f>
        <v>0</v>
      </c>
      <c r="Q26" s="47">
        <f>IF(OR(ISBLANK('2. Collected Data'!U26),ISBLANK('2. Collected Data'!U126)),"",('2. Collected Data'!U126-'2. Collected Data'!U26))</f>
        <v>0</v>
      </c>
      <c r="R26" s="47">
        <f>IF(OR(ISBLANK('2. Collected Data'!V26),ISBLANK('2. Collected Data'!V126)),"",('2. Collected Data'!V126-'2. Collected Data'!V26))</f>
        <v>0</v>
      </c>
      <c r="S26" s="47">
        <f>IF(OR(ISBLANK('2. Collected Data'!W26),ISBLANK('2. Collected Data'!W126)),"",('2. Collected Data'!W126-'2. Collected Data'!W26))</f>
        <v>0</v>
      </c>
      <c r="T26" s="47">
        <f>IF(OR(ISBLANK('2. Collected Data'!X26),ISBLANK('2. Collected Data'!X126)),"",('2. Collected Data'!X126-'2. Collected Data'!X26))</f>
        <v>0</v>
      </c>
      <c r="U26" s="47">
        <f>IF(OR(ISBLANK('2. Collected Data'!Y26),ISBLANK('2. Collected Data'!Y126)),"",('2. Collected Data'!Y126-'2. Collected Data'!Y26))</f>
        <v>7</v>
      </c>
      <c r="V26" s="47">
        <f>IF(OR(ISBLANK('2. Collected Data'!Z26),ISBLANK('2. Collected Data'!Z126)),"",('2. Collected Data'!Z126-'2. Collected Data'!Z26))</f>
        <v>-127</v>
      </c>
      <c r="W26" s="80">
        <f>IF(OR(ISBLANK('2. Collected Data'!AA26),ISBLANK('2. Collected Data'!AA126)),"",('2. Collected Data'!AA126-'2. Collected Data'!AA26))</f>
        <v>0</v>
      </c>
      <c r="X26" s="80">
        <f>IF(OR(ISBLANK('2. Collected Data'!AB26),ISBLANK('2. Collected Data'!AB126)),"",('2. Collected Data'!AB126-'2. Collected Data'!AB26))</f>
        <v>0</v>
      </c>
      <c r="Y26" s="80">
        <f>IF(OR(ISBLANK('2. Collected Data'!AC26),ISBLANK('2. Collected Data'!AC126)),"",('2. Collected Data'!AC126-'2. Collected Data'!AC26))</f>
        <v>0</v>
      </c>
      <c r="Z26" s="47">
        <f>IF(OR(ISBLANK('2. Collected Data'!AD26),ISBLANK('2. Collected Data'!AD126)),"",('2. Collected Data'!AD126-'2. Collected Data'!AD26))</f>
        <v>0</v>
      </c>
      <c r="AA26" s="47">
        <f>IF(OR(ISBLANK('2. Collected Data'!AE26),ISBLANK('2. Collected Data'!AE126)),"",('2. Collected Data'!AE126-'2. Collected Data'!AE26))</f>
        <v>-342</v>
      </c>
      <c r="AB26" s="47">
        <f>IF(OR(ISBLANK('2. Collected Data'!AF26),ISBLANK('2. Collected Data'!AF126)),"",('2. Collected Data'!AF126-'2. Collected Data'!AF26))</f>
        <v>0</v>
      </c>
      <c r="AC26" s="85">
        <f>IF(OR(ISBLANK('2. Collected Data'!AG26),ISBLANK('2. Collected Data'!AG126)),"",('2. Collected Data'!AG126-'2. Collected Data'!AG26))</f>
        <v>0</v>
      </c>
      <c r="AD26" s="88"/>
      <c r="AE26" s="121">
        <f>IF(OR(ISBLANK('2. Collected Data'!AI26),ISBLANK('2. Collected Data'!AI126)),"",('2. Collected Data'!AI126-'2. Collected Data'!AI26))</f>
        <v>12500</v>
      </c>
      <c r="AF26" s="47">
        <f>IF(OR(ISBLANK('2. Collected Data'!AJ26),ISBLANK('2. Collected Data'!AJ126)),"",('2. Collected Data'!AJ126-'2. Collected Data'!AJ26))</f>
        <v>3940</v>
      </c>
      <c r="AG26" s="47">
        <f>IF(OR(ISBLANK('2. Collected Data'!AK26),ISBLANK('2. Collected Data'!AK126)),"",('2. Collected Data'!AK126-'2. Collected Data'!AK26))</f>
        <v>0</v>
      </c>
      <c r="AH26" s="47">
        <f>IF(OR(ISBLANK('2. Collected Data'!AL26),ISBLANK('2. Collected Data'!AL126)),"",('2. Collected Data'!AL126-'2. Collected Data'!AL26))</f>
        <v>483</v>
      </c>
      <c r="AI26" s="47" t="str">
        <f>IF(OR(ISBLANK('2. Collected Data'!AM26),ISBLANK('2. Collected Data'!AM126)),"",('2. Collected Data'!AM126-'2. Collected Data'!AM26))</f>
        <v/>
      </c>
      <c r="AJ26" s="122"/>
      <c r="AK26" s="47">
        <f>IF(OR(ISBLANK('2. Collected Data'!AO26),ISBLANK('2. Collected Data'!AO126)),"",('2. Collected Data'!AO126-'2. Collected Data'!AO26))</f>
        <v>160484</v>
      </c>
      <c r="AL26" s="47">
        <f>IF(OR(ISBLANK('2. Collected Data'!AP26),ISBLANK('2. Collected Data'!AP126)),"",('2. Collected Data'!AP126-'2. Collected Data'!AP26))</f>
        <v>75</v>
      </c>
      <c r="AM26" s="47">
        <f>IF(OR(ISBLANK('2. Collected Data'!AQ26),ISBLANK('2. Collected Data'!AQ126)),"",('2. Collected Data'!AQ126-'2. Collected Data'!AQ26))</f>
        <v>0</v>
      </c>
      <c r="AN26" s="47">
        <f>IF(OR(ISBLANK('2. Collected Data'!AR26),ISBLANK('2. Collected Data'!AR126)),"",('2. Collected Data'!AR126-'2. Collected Data'!AR26))</f>
        <v>0</v>
      </c>
      <c r="AO26" s="47">
        <f>IF(OR(ISBLANK('2. Collected Data'!AS26),ISBLANK('2. Collected Data'!AS126)),"",('2. Collected Data'!AS126-'2. Collected Data'!AS26))</f>
        <v>34254</v>
      </c>
      <c r="AP26" s="47" t="str">
        <f>IF(OR(ISBLANK('2. Collected Data'!AT26),ISBLANK('2. Collected Data'!AT126)),"",('2. Collected Data'!AT126-'2. Collected Data'!AT26))</f>
        <v/>
      </c>
      <c r="AQ26" s="85" t="str">
        <f>IF(OR(ISBLANK('2. Collected Data'!AU26),ISBLANK('2. Collected Data'!AU126)),"",('2. Collected Data'!AU126-'2. Collected Data'!AU26))</f>
        <v/>
      </c>
      <c r="AR26" s="88"/>
      <c r="AS26" s="80">
        <f>IF(OR(ISBLANK('2. Collected Data'!AW26),ISBLANK('2. Collected Data'!AW126)),"",('2. Collected Data'!AW126-'2. Collected Data'!AW26))</f>
        <v>-0.73</v>
      </c>
      <c r="AT26" s="80">
        <f>IF(OR(ISBLANK('2. Collected Data'!AX26),ISBLANK('2. Collected Data'!AX126)),"",('2. Collected Data'!AX126-'2. Collected Data'!AX26))</f>
        <v>0.73</v>
      </c>
      <c r="AU26" s="50"/>
      <c r="AV26" s="91"/>
      <c r="AW26" s="88"/>
      <c r="AX26" s="78">
        <f>IF(OR(ISBLANK('2. Collected Data'!BB26),ISBLANK('2. Collected Data'!BB126)),"",('2. Collected Data'!BB126-'2. Collected Data'!BB26))</f>
        <v>0</v>
      </c>
      <c r="AY26" s="75">
        <f>IF(OR(ISBLANK('2. Collected Data'!BC26),ISBLANK('2. Collected Data'!BC126)),"",('2. Collected Data'!BC126-'2. Collected Data'!BC26))</f>
        <v>11076078</v>
      </c>
      <c r="AZ26" s="75">
        <f>IF(OR(ISBLANK('2. Collected Data'!BD26),ISBLANK('2. Collected Data'!BD126)),"",('2. Collected Data'!BD126-'2. Collected Data'!BD26))</f>
        <v>13528809</v>
      </c>
      <c r="BA26" s="75">
        <f>IF(OR(ISBLANK('2. Collected Data'!BE26),ISBLANK('2. Collected Data'!BE126)),"",('2. Collected Data'!BE126-'2. Collected Data'!BE26))</f>
        <v>-647256</v>
      </c>
      <c r="BB26" s="75">
        <f>IF(OR(ISBLANK('2. Collected Data'!BF26),ISBLANK('2. Collected Data'!BF126)),"",('2. Collected Data'!BF126-'2. Collected Data'!BF26))</f>
        <v>23957631</v>
      </c>
      <c r="BC26" s="50"/>
      <c r="BD26" s="78">
        <f>IF(OR(ISBLANK('2. Collected Data'!BH26),ISBLANK('2. Collected Data'!BH126)),"",('2. Collected Data'!BH126-'2. Collected Data'!BH26))</f>
        <v>16</v>
      </c>
      <c r="BE26" s="130"/>
      <c r="BF26" s="213"/>
    </row>
    <row r="27" spans="1:58" s="51" customFormat="1" ht="11.25" customHeight="1" x14ac:dyDescent="0.15">
      <c r="A27" s="89" t="s">
        <v>155</v>
      </c>
      <c r="B27" s="172"/>
      <c r="C27" s="52" t="str">
        <f>IF(OR(ISBLANK('2. Collected Data'!G27),ISBLANK('2. Collected Data'!G127)),"",('2. Collected Data'!G127-'2. Collected Data'!G27))</f>
        <v/>
      </c>
      <c r="D27" s="47" t="str">
        <f>IF(OR(ISBLANK('2. Collected Data'!H27),ISBLANK('2. Collected Data'!H127)),"",('2. Collected Data'!H127-'2. Collected Data'!H27))</f>
        <v/>
      </c>
      <c r="E27" s="47" t="str">
        <f>IF(OR(ISBLANK('2. Collected Data'!I27),ISBLANK('2. Collected Data'!I127)),"",('2. Collected Data'!I127-'2. Collected Data'!I27))</f>
        <v/>
      </c>
      <c r="F27" s="47" t="str">
        <f>IF(OR(ISBLANK('2. Collected Data'!J27),ISBLANK('2. Collected Data'!J127)),"",('2. Collected Data'!J127-'2. Collected Data'!J27))</f>
        <v/>
      </c>
      <c r="G27" s="47" t="str">
        <f>IF(OR(ISBLANK('2. Collected Data'!K27),ISBLANK('2. Collected Data'!K127)),"",('2. Collected Data'!K127-'2. Collected Data'!K27))</f>
        <v/>
      </c>
      <c r="H27" s="47" t="str">
        <f>IF(OR(ISBLANK('2. Collected Data'!L27),ISBLANK('2. Collected Data'!L127)),"",('2. Collected Data'!L127-'2. Collected Data'!L27))</f>
        <v/>
      </c>
      <c r="I27" s="47" t="str">
        <f>IF(OR(ISBLANK('2. Collected Data'!M27),ISBLANK('2. Collected Data'!M127)),"",('2. Collected Data'!M127-'2. Collected Data'!M27))</f>
        <v/>
      </c>
      <c r="J27" s="47" t="str">
        <f>IF(OR(ISBLANK('2. Collected Data'!N27),ISBLANK('2. Collected Data'!N127)),"",('2. Collected Data'!N127-'2. Collected Data'!N27))</f>
        <v/>
      </c>
      <c r="K27" s="47" t="str">
        <f>IF(OR(ISBLANK('2. Collected Data'!O27),ISBLANK('2. Collected Data'!O127)),"",('2. Collected Data'!O127-'2. Collected Data'!O27))</f>
        <v/>
      </c>
      <c r="L27" s="47" t="str">
        <f>IF(OR(ISBLANK('2. Collected Data'!P27),ISBLANK('2. Collected Data'!P127)),"",('2. Collected Data'!P127-'2. Collected Data'!P27))</f>
        <v/>
      </c>
      <c r="M27" s="47" t="str">
        <f>IF(OR(ISBLANK('2. Collected Data'!Q27),ISBLANK('2. Collected Data'!Q127)),"",('2. Collected Data'!Q127-'2. Collected Data'!Q27))</f>
        <v/>
      </c>
      <c r="N27" s="47" t="str">
        <f>IF(OR(ISBLANK('2. Collected Data'!R27),ISBLANK('2. Collected Data'!R127)),"",('2. Collected Data'!R127-'2. Collected Data'!R27))</f>
        <v/>
      </c>
      <c r="O27" s="47" t="str">
        <f>IF(OR(ISBLANK('2. Collected Data'!S27),ISBLANK('2. Collected Data'!S127)),"",('2. Collected Data'!S127-'2. Collected Data'!S27))</f>
        <v/>
      </c>
      <c r="P27" s="47" t="str">
        <f>IF(OR(ISBLANK('2. Collected Data'!T27),ISBLANK('2. Collected Data'!T127)),"",('2. Collected Data'!T127-'2. Collected Data'!T27))</f>
        <v/>
      </c>
      <c r="Q27" s="47" t="str">
        <f>IF(OR(ISBLANK('2. Collected Data'!U27),ISBLANK('2. Collected Data'!U127)),"",('2. Collected Data'!U127-'2. Collected Data'!U27))</f>
        <v/>
      </c>
      <c r="R27" s="47" t="str">
        <f>IF(OR(ISBLANK('2. Collected Data'!V27),ISBLANK('2. Collected Data'!V127)),"",('2. Collected Data'!V127-'2. Collected Data'!V27))</f>
        <v/>
      </c>
      <c r="S27" s="47" t="str">
        <f>IF(OR(ISBLANK('2. Collected Data'!W27),ISBLANK('2. Collected Data'!W127)),"",('2. Collected Data'!W127-'2. Collected Data'!W27))</f>
        <v/>
      </c>
      <c r="T27" s="47" t="str">
        <f>IF(OR(ISBLANK('2. Collected Data'!X27),ISBLANK('2. Collected Data'!X127)),"",('2. Collected Data'!X127-'2. Collected Data'!X27))</f>
        <v/>
      </c>
      <c r="U27" s="47" t="str">
        <f>IF(OR(ISBLANK('2. Collected Data'!Y27),ISBLANK('2. Collected Data'!Y127)),"",('2. Collected Data'!Y127-'2. Collected Data'!Y27))</f>
        <v/>
      </c>
      <c r="V27" s="47" t="str">
        <f>IF(OR(ISBLANK('2. Collected Data'!Z27),ISBLANK('2. Collected Data'!Z127)),"",('2. Collected Data'!Z127-'2. Collected Data'!Z27))</f>
        <v/>
      </c>
      <c r="W27" s="80" t="str">
        <f>IF(OR(ISBLANK('2. Collected Data'!AA27),ISBLANK('2. Collected Data'!AA127)),"",('2. Collected Data'!AA127-'2. Collected Data'!AA27))</f>
        <v/>
      </c>
      <c r="X27" s="80" t="str">
        <f>IF(OR(ISBLANK('2. Collected Data'!AB27),ISBLANK('2. Collected Data'!AB127)),"",('2. Collected Data'!AB127-'2. Collected Data'!AB27))</f>
        <v/>
      </c>
      <c r="Y27" s="80" t="str">
        <f>IF(OR(ISBLANK('2. Collected Data'!AC27),ISBLANK('2. Collected Data'!AC127)),"",('2. Collected Data'!AC127-'2. Collected Data'!AC27))</f>
        <v/>
      </c>
      <c r="Z27" s="47" t="str">
        <f>IF(OR(ISBLANK('2. Collected Data'!AD27),ISBLANK('2. Collected Data'!AD127)),"",('2. Collected Data'!AD127-'2. Collected Data'!AD27))</f>
        <v/>
      </c>
      <c r="AA27" s="47" t="str">
        <f>IF(OR(ISBLANK('2. Collected Data'!AE27),ISBLANK('2. Collected Data'!AE127)),"",('2. Collected Data'!AE127-'2. Collected Data'!AE27))</f>
        <v/>
      </c>
      <c r="AB27" s="47" t="str">
        <f>IF(OR(ISBLANK('2. Collected Data'!AF27),ISBLANK('2. Collected Data'!AF127)),"",('2. Collected Data'!AF127-'2. Collected Data'!AF27))</f>
        <v/>
      </c>
      <c r="AC27" s="85" t="str">
        <f>IF(OR(ISBLANK('2. Collected Data'!AG27),ISBLANK('2. Collected Data'!AG127)),"",('2. Collected Data'!AG127-'2. Collected Data'!AG27))</f>
        <v/>
      </c>
      <c r="AD27" s="88"/>
      <c r="AE27" s="121" t="str">
        <f>IF(OR(ISBLANK('2. Collected Data'!AI27),ISBLANK('2. Collected Data'!AI127)),"",('2. Collected Data'!AI127-'2. Collected Data'!AI27))</f>
        <v/>
      </c>
      <c r="AF27" s="47" t="str">
        <f>IF(OR(ISBLANK('2. Collected Data'!AJ27),ISBLANK('2. Collected Data'!AJ127)),"",('2. Collected Data'!AJ127-'2. Collected Data'!AJ27))</f>
        <v/>
      </c>
      <c r="AG27" s="47" t="str">
        <f>IF(OR(ISBLANK('2. Collected Data'!AK27),ISBLANK('2. Collected Data'!AK127)),"",('2. Collected Data'!AK127-'2. Collected Data'!AK27))</f>
        <v/>
      </c>
      <c r="AH27" s="47" t="str">
        <f>IF(OR(ISBLANK('2. Collected Data'!AL27),ISBLANK('2. Collected Data'!AL127)),"",('2. Collected Data'!AL127-'2. Collected Data'!AL27))</f>
        <v/>
      </c>
      <c r="AI27" s="47" t="str">
        <f>IF(OR(ISBLANK('2. Collected Data'!AM27),ISBLANK('2. Collected Data'!AM127)),"",('2. Collected Data'!AM127-'2. Collected Data'!AM27))</f>
        <v/>
      </c>
      <c r="AJ27" s="122"/>
      <c r="AK27" s="47" t="str">
        <f>IF(OR(ISBLANK('2. Collected Data'!AO27),ISBLANK('2. Collected Data'!AO127)),"",('2. Collected Data'!AO127-'2. Collected Data'!AO27))</f>
        <v/>
      </c>
      <c r="AL27" s="47" t="str">
        <f>IF(OR(ISBLANK('2. Collected Data'!AP27),ISBLANK('2. Collected Data'!AP127)),"",('2. Collected Data'!AP127-'2. Collected Data'!AP27))</f>
        <v/>
      </c>
      <c r="AM27" s="47" t="str">
        <f>IF(OR(ISBLANK('2. Collected Data'!AQ27),ISBLANK('2. Collected Data'!AQ127)),"",('2. Collected Data'!AQ127-'2. Collected Data'!AQ27))</f>
        <v/>
      </c>
      <c r="AN27" s="47" t="str">
        <f>IF(OR(ISBLANK('2. Collected Data'!AR27),ISBLANK('2. Collected Data'!AR127)),"",('2. Collected Data'!AR127-'2. Collected Data'!AR27))</f>
        <v/>
      </c>
      <c r="AO27" s="47" t="str">
        <f>IF(OR(ISBLANK('2. Collected Data'!AS27),ISBLANK('2. Collected Data'!AS127)),"",('2. Collected Data'!AS127-'2. Collected Data'!AS27))</f>
        <v/>
      </c>
      <c r="AP27" s="47" t="str">
        <f>IF(OR(ISBLANK('2. Collected Data'!AT27),ISBLANK('2. Collected Data'!AT127)),"",('2. Collected Data'!AT127-'2. Collected Data'!AT27))</f>
        <v/>
      </c>
      <c r="AQ27" s="85" t="str">
        <f>IF(OR(ISBLANK('2. Collected Data'!AU27),ISBLANK('2. Collected Data'!AU127)),"",('2. Collected Data'!AU127-'2. Collected Data'!AU27))</f>
        <v/>
      </c>
      <c r="AR27" s="88"/>
      <c r="AS27" s="80" t="str">
        <f>IF(OR(ISBLANK('2. Collected Data'!AW27),ISBLANK('2. Collected Data'!AW127)),"",('2. Collected Data'!AW127-'2. Collected Data'!AW27))</f>
        <v/>
      </c>
      <c r="AT27" s="80" t="str">
        <f>IF(OR(ISBLANK('2. Collected Data'!AX27),ISBLANK('2. Collected Data'!AX127)),"",('2. Collected Data'!AX127-'2. Collected Data'!AX27))</f>
        <v/>
      </c>
      <c r="AU27" s="50"/>
      <c r="AV27" s="91"/>
      <c r="AW27" s="88"/>
      <c r="AX27" s="78" t="str">
        <f>IF(OR(ISBLANK('2. Collected Data'!BB27),ISBLANK('2. Collected Data'!BB127)),"",('2. Collected Data'!BB127-'2. Collected Data'!BB27))</f>
        <v/>
      </c>
      <c r="AY27" s="75" t="str">
        <f>IF(OR(ISBLANK('2. Collected Data'!BC27),ISBLANK('2. Collected Data'!BC127)),"",('2. Collected Data'!BC127-'2. Collected Data'!BC27))</f>
        <v/>
      </c>
      <c r="AZ27" s="75" t="str">
        <f>IF(OR(ISBLANK('2. Collected Data'!BD27),ISBLANK('2. Collected Data'!BD127)),"",('2. Collected Data'!BD127-'2. Collected Data'!BD27))</f>
        <v/>
      </c>
      <c r="BA27" s="75" t="str">
        <f>IF(OR(ISBLANK('2. Collected Data'!BE27),ISBLANK('2. Collected Data'!BE127)),"",('2. Collected Data'!BE127-'2. Collected Data'!BE27))</f>
        <v/>
      </c>
      <c r="BB27" s="75" t="str">
        <f>IF(OR(ISBLANK('2. Collected Data'!BF27),ISBLANK('2. Collected Data'!BF127)),"",('2. Collected Data'!BF127-'2. Collected Data'!BF27))</f>
        <v/>
      </c>
      <c r="BC27" s="50"/>
      <c r="BD27" s="78" t="str">
        <f>IF(OR(ISBLANK('2. Collected Data'!BH27),ISBLANK('2. Collected Data'!BH127)),"",('2. Collected Data'!BH127-'2. Collected Data'!BH27))</f>
        <v/>
      </c>
      <c r="BE27" s="130"/>
      <c r="BF27" s="213"/>
    </row>
    <row r="28" spans="1:58" s="178" customFormat="1" ht="11.25" customHeight="1" x14ac:dyDescent="0.15">
      <c r="A28" s="89" t="s">
        <v>136</v>
      </c>
      <c r="B28" s="172"/>
      <c r="C28" s="129">
        <f>IF(OR(ISBLANK('2. Collected Data'!G28),ISBLANK('2. Collected Data'!G128)),"",('2. Collected Data'!G128-'2. Collected Data'!G28))</f>
        <v>14529</v>
      </c>
      <c r="D28" s="130">
        <f>IF(OR(ISBLANK('2. Collected Data'!H28),ISBLANK('2. Collected Data'!H128)),"",('2. Collected Data'!H128-'2. Collected Data'!H28))</f>
        <v>-14840</v>
      </c>
      <c r="E28" s="130">
        <f>IF(OR(ISBLANK('2. Collected Data'!I28),ISBLANK('2. Collected Data'!I128)),"",('2. Collected Data'!I128-'2. Collected Data'!I28))</f>
        <v>-10</v>
      </c>
      <c r="F28" s="130">
        <f>IF(OR(ISBLANK('2. Collected Data'!J28),ISBLANK('2. Collected Data'!J128)),"",('2. Collected Data'!J128-'2. Collected Data'!J28))</f>
        <v>8</v>
      </c>
      <c r="G28" s="130">
        <f>IF(OR(ISBLANK('2. Collected Data'!K28),ISBLANK('2. Collected Data'!K128)),"",('2. Collected Data'!K128-'2. Collected Data'!K28))</f>
        <v>1</v>
      </c>
      <c r="H28" s="130">
        <f>IF(OR(ISBLANK('2. Collected Data'!L28),ISBLANK('2. Collected Data'!L128)),"",('2. Collected Data'!L128-'2. Collected Data'!L28))</f>
        <v>0</v>
      </c>
      <c r="I28" s="130">
        <f>IF(OR(ISBLANK('2. Collected Data'!M28),ISBLANK('2. Collected Data'!M128)),"",('2. Collected Data'!M128-'2. Collected Data'!M28))</f>
        <v>-10</v>
      </c>
      <c r="J28" s="130">
        <f>IF(OR(ISBLANK('2. Collected Data'!N28),ISBLANK('2. Collected Data'!N128)),"",('2. Collected Data'!N128-'2. Collected Data'!N28))</f>
        <v>-10</v>
      </c>
      <c r="K28" s="130">
        <f>IF(OR(ISBLANK('2. Collected Data'!O28),ISBLANK('2. Collected Data'!O128)),"",('2. Collected Data'!O128-'2. Collected Data'!O28))</f>
        <v>-10</v>
      </c>
      <c r="L28" s="130">
        <f>IF(OR(ISBLANK('2. Collected Data'!P28),ISBLANK('2. Collected Data'!P128)),"",('2. Collected Data'!P128-'2. Collected Data'!P28))</f>
        <v>0</v>
      </c>
      <c r="M28" s="130">
        <f>IF(OR(ISBLANK('2. Collected Data'!Q28),ISBLANK('2. Collected Data'!Q128)),"",('2. Collected Data'!Q128-'2. Collected Data'!Q28))</f>
        <v>0</v>
      </c>
      <c r="N28" s="130">
        <f>IF(OR(ISBLANK('2. Collected Data'!R28),ISBLANK('2. Collected Data'!R128)),"",('2. Collected Data'!R128-'2. Collected Data'!R28))</f>
        <v>0</v>
      </c>
      <c r="O28" s="130">
        <f>IF(OR(ISBLANK('2. Collected Data'!S28),ISBLANK('2. Collected Data'!S128)),"",('2. Collected Data'!S128-'2. Collected Data'!S28))</f>
        <v>0</v>
      </c>
      <c r="P28" s="130">
        <f>IF(OR(ISBLANK('2. Collected Data'!T28),ISBLANK('2. Collected Data'!T128)),"",('2. Collected Data'!T128-'2. Collected Data'!T28))</f>
        <v>0</v>
      </c>
      <c r="Q28" s="130">
        <f>IF(OR(ISBLANK('2. Collected Data'!U28),ISBLANK('2. Collected Data'!U128)),"",('2. Collected Data'!U128-'2. Collected Data'!U28))</f>
        <v>0</v>
      </c>
      <c r="R28" s="130">
        <f>IF(OR(ISBLANK('2. Collected Data'!V28),ISBLANK('2. Collected Data'!V128)),"",('2. Collected Data'!V128-'2. Collected Data'!V28))</f>
        <v>0</v>
      </c>
      <c r="S28" s="130">
        <f>IF(OR(ISBLANK('2. Collected Data'!W28),ISBLANK('2. Collected Data'!W128)),"",('2. Collected Data'!W128-'2. Collected Data'!W28))</f>
        <v>0</v>
      </c>
      <c r="T28" s="130">
        <f>IF(OR(ISBLANK('2. Collected Data'!X28),ISBLANK('2. Collected Data'!X128)),"",('2. Collected Data'!X128-'2. Collected Data'!X28))</f>
        <v>0</v>
      </c>
      <c r="U28" s="130">
        <f>IF(OR(ISBLANK('2. Collected Data'!Y28),ISBLANK('2. Collected Data'!Y128)),"",('2. Collected Data'!Y128-'2. Collected Data'!Y28))</f>
        <v>136</v>
      </c>
      <c r="V28" s="130">
        <f>IF(OR(ISBLANK('2. Collected Data'!Z28),ISBLANK('2. Collected Data'!Z128)),"",('2. Collected Data'!Z128-'2. Collected Data'!Z28))</f>
        <v>-4</v>
      </c>
      <c r="W28" s="131">
        <f>IF(OR(ISBLANK('2. Collected Data'!AA28),ISBLANK('2. Collected Data'!AA128)),"",('2. Collected Data'!AA128-'2. Collected Data'!AA28))</f>
        <v>0</v>
      </c>
      <c r="X28" s="131">
        <f>IF(OR(ISBLANK('2. Collected Data'!AB28),ISBLANK('2. Collected Data'!AB128)),"",('2. Collected Data'!AB128-'2. Collected Data'!AB28))</f>
        <v>0</v>
      </c>
      <c r="Y28" s="131">
        <f>IF(OR(ISBLANK('2. Collected Data'!AC28),ISBLANK('2. Collected Data'!AC128)),"",('2. Collected Data'!AC128-'2. Collected Data'!AC28))</f>
        <v>0</v>
      </c>
      <c r="Z28" s="130">
        <f>IF(OR(ISBLANK('2. Collected Data'!AD28),ISBLANK('2. Collected Data'!AD128)),"",('2. Collected Data'!AD128-'2. Collected Data'!AD28))</f>
        <v>5</v>
      </c>
      <c r="AA28" s="130">
        <f>IF(OR(ISBLANK('2. Collected Data'!AE28),ISBLANK('2. Collected Data'!AE128)),"",('2. Collected Data'!AE128-'2. Collected Data'!AE28))</f>
        <v>-200</v>
      </c>
      <c r="AB28" s="130">
        <f>IF(OR(ISBLANK('2. Collected Data'!AF28),ISBLANK('2. Collected Data'!AF128)),"",('2. Collected Data'!AF128-'2. Collected Data'!AF28))</f>
        <v>7</v>
      </c>
      <c r="AC28" s="132">
        <f>IF(OR(ISBLANK('2. Collected Data'!AG28),ISBLANK('2. Collected Data'!AG128)),"",('2. Collected Data'!AG128-'2. Collected Data'!AG28))</f>
        <v>-2555000</v>
      </c>
      <c r="AD28" s="133"/>
      <c r="AE28" s="134">
        <f>IF(OR(ISBLANK('2. Collected Data'!AI28),ISBLANK('2. Collected Data'!AI128)),"",('2. Collected Data'!AI128-'2. Collected Data'!AI28))</f>
        <v>26527</v>
      </c>
      <c r="AF28" s="130">
        <f>IF(OR(ISBLANK('2. Collected Data'!AJ28),ISBLANK('2. Collected Data'!AJ128)),"",('2. Collected Data'!AJ128-'2. Collected Data'!AJ28))</f>
        <v>657</v>
      </c>
      <c r="AG28" s="130">
        <f>IF(OR(ISBLANK('2. Collected Data'!AK28),ISBLANK('2. Collected Data'!AK128)),"",('2. Collected Data'!AK128-'2. Collected Data'!AK28))</f>
        <v>0</v>
      </c>
      <c r="AH28" s="130">
        <f>IF(OR(ISBLANK('2. Collected Data'!AL28),ISBLANK('2. Collected Data'!AL128)),"",('2. Collected Data'!AL128-'2. Collected Data'!AL28))</f>
        <v>6459</v>
      </c>
      <c r="AI28" s="130">
        <f>IF(OR(ISBLANK('2. Collected Data'!AM28),ISBLANK('2. Collected Data'!AM128)),"",('2. Collected Data'!AM128-'2. Collected Data'!AM28))</f>
        <v>0</v>
      </c>
      <c r="AJ28" s="135"/>
      <c r="AK28" s="130">
        <f>IF(OR(ISBLANK('2. Collected Data'!AO28),ISBLANK('2. Collected Data'!AO128)),"",('2. Collected Data'!AO128-'2. Collected Data'!AO28))</f>
        <v>-1590523</v>
      </c>
      <c r="AL28" s="130">
        <f>IF(OR(ISBLANK('2. Collected Data'!AP28),ISBLANK('2. Collected Data'!AP128)),"",('2. Collected Data'!AP128-'2. Collected Data'!AP28))</f>
        <v>-1193</v>
      </c>
      <c r="AM28" s="130">
        <f>IF(OR(ISBLANK('2. Collected Data'!AQ28),ISBLANK('2. Collected Data'!AQ128)),"",('2. Collected Data'!AQ128-'2. Collected Data'!AQ28))</f>
        <v>0</v>
      </c>
      <c r="AN28" s="130">
        <f>IF(OR(ISBLANK('2. Collected Data'!AR28),ISBLANK('2. Collected Data'!AR128)),"",('2. Collected Data'!AR128-'2. Collected Data'!AR28))</f>
        <v>0</v>
      </c>
      <c r="AO28" s="130">
        <f>IF(OR(ISBLANK('2. Collected Data'!AS28),ISBLANK('2. Collected Data'!AS128)),"",('2. Collected Data'!AS128-'2. Collected Data'!AS28))</f>
        <v>0</v>
      </c>
      <c r="AP28" s="130">
        <f>IF(OR(ISBLANK('2. Collected Data'!AT28),ISBLANK('2. Collected Data'!AT128)),"",('2. Collected Data'!AT128-'2. Collected Data'!AT28))</f>
        <v>0</v>
      </c>
      <c r="AQ28" s="132">
        <f>IF(OR(ISBLANK('2. Collected Data'!AU28),ISBLANK('2. Collected Data'!AU128)),"",('2. Collected Data'!AU128-'2. Collected Data'!AU28))</f>
        <v>0</v>
      </c>
      <c r="AR28" s="133"/>
      <c r="AS28" s="131">
        <f>IF(OR(ISBLANK('2. Collected Data'!AW28),ISBLANK('2. Collected Data'!AW128)),"",('2. Collected Data'!AW128-'2. Collected Data'!AW28))</f>
        <v>0</v>
      </c>
      <c r="AT28" s="131">
        <f>IF(OR(ISBLANK('2. Collected Data'!AX28),ISBLANK('2. Collected Data'!AX128)),"",('2. Collected Data'!AX128-'2. Collected Data'!AX28))</f>
        <v>0</v>
      </c>
      <c r="AU28" s="136"/>
      <c r="AV28" s="137"/>
      <c r="AW28" s="133"/>
      <c r="AX28" s="138">
        <f>IF(OR(ISBLANK('2. Collected Data'!BB28),ISBLANK('2. Collected Data'!BB128)),"",('2. Collected Data'!BB128-'2. Collected Data'!BB28))</f>
        <v>7.3500000000000085</v>
      </c>
      <c r="AY28" s="139">
        <f>IF(OR(ISBLANK('2. Collected Data'!BC28),ISBLANK('2. Collected Data'!BC128)),"",('2. Collected Data'!BC128-'2. Collected Data'!BC28))</f>
        <v>3022742</v>
      </c>
      <c r="AZ28" s="139">
        <f>IF(OR(ISBLANK('2. Collected Data'!BD28),ISBLANK('2. Collected Data'!BD128)),"",('2. Collected Data'!BD128-'2. Collected Data'!BD28))</f>
        <v>584092</v>
      </c>
      <c r="BA28" s="139">
        <f>IF(OR(ISBLANK('2. Collected Data'!BE28),ISBLANK('2. Collected Data'!BE128)),"",('2. Collected Data'!BE128-'2. Collected Data'!BE28))</f>
        <v>882528</v>
      </c>
      <c r="BB28" s="139">
        <f>IF(OR(ISBLANK('2. Collected Data'!BF28),ISBLANK('2. Collected Data'!BF128)),"",('2. Collected Data'!BF128-'2. Collected Data'!BF28))</f>
        <v>5289362</v>
      </c>
      <c r="BC28" s="136"/>
      <c r="BD28" s="138">
        <f>IF(OR(ISBLANK('2. Collected Data'!BH28),ISBLANK('2. Collected Data'!BH128)),"",('2. Collected Data'!BH128-'2. Collected Data'!BH28))</f>
        <v>6.1000000000000085</v>
      </c>
      <c r="BE28" s="130"/>
      <c r="BF28" s="214"/>
    </row>
    <row r="29" spans="1:58" s="177" customFormat="1" ht="11.25" customHeight="1" x14ac:dyDescent="0.15">
      <c r="A29" s="89" t="s">
        <v>109</v>
      </c>
      <c r="B29" s="172"/>
      <c r="C29" s="52">
        <f>IF(OR(ISBLANK('2. Collected Data'!G29),ISBLANK('2. Collected Data'!G129)),"",('2. Collected Data'!G129-'2. Collected Data'!G29))</f>
        <v>0</v>
      </c>
      <c r="D29" s="47">
        <f>IF(OR(ISBLANK('2. Collected Data'!H29),ISBLANK('2. Collected Data'!H129)),"",('2. Collected Data'!H129-'2. Collected Data'!H29))</f>
        <v>0</v>
      </c>
      <c r="E29" s="47">
        <f>IF(OR(ISBLANK('2. Collected Data'!I29),ISBLANK('2. Collected Data'!I129)),"",('2. Collected Data'!I129-'2. Collected Data'!I29))</f>
        <v>0</v>
      </c>
      <c r="F29" s="47">
        <f>IF(OR(ISBLANK('2. Collected Data'!J29),ISBLANK('2. Collected Data'!J129)),"",('2. Collected Data'!J129-'2. Collected Data'!J29))</f>
        <v>0</v>
      </c>
      <c r="G29" s="47">
        <f>IF(OR(ISBLANK('2. Collected Data'!K29),ISBLANK('2. Collected Data'!K129)),"",('2. Collected Data'!K129-'2. Collected Data'!K29))</f>
        <v>0</v>
      </c>
      <c r="H29" s="47">
        <f>IF(OR(ISBLANK('2. Collected Data'!L29),ISBLANK('2. Collected Data'!L129)),"",('2. Collected Data'!L129-'2. Collected Data'!L29))</f>
        <v>-4</v>
      </c>
      <c r="I29" s="47">
        <f>IF(OR(ISBLANK('2. Collected Data'!M29),ISBLANK('2. Collected Data'!M129)),"",('2. Collected Data'!M129-'2. Collected Data'!M29))</f>
        <v>0</v>
      </c>
      <c r="J29" s="47">
        <f>IF(OR(ISBLANK('2. Collected Data'!N29),ISBLANK('2. Collected Data'!N129)),"",('2. Collected Data'!N129-'2. Collected Data'!N29))</f>
        <v>0</v>
      </c>
      <c r="K29" s="47">
        <f>IF(OR(ISBLANK('2. Collected Data'!O29),ISBLANK('2. Collected Data'!O129)),"",('2. Collected Data'!O129-'2. Collected Data'!O29))</f>
        <v>0</v>
      </c>
      <c r="L29" s="47">
        <f>IF(OR(ISBLANK('2. Collected Data'!P29),ISBLANK('2. Collected Data'!P129)),"",('2. Collected Data'!P129-'2. Collected Data'!P29))</f>
        <v>0</v>
      </c>
      <c r="M29" s="47" t="str">
        <f>IF(OR(ISBLANK('2. Collected Data'!Q29),ISBLANK('2. Collected Data'!Q129)),"",('2. Collected Data'!Q129-'2. Collected Data'!Q29))</f>
        <v/>
      </c>
      <c r="N29" s="47" t="str">
        <f>IF(OR(ISBLANK('2. Collected Data'!R29),ISBLANK('2. Collected Data'!R129)),"",('2. Collected Data'!R129-'2. Collected Data'!R29))</f>
        <v/>
      </c>
      <c r="O29" s="47" t="str">
        <f>IF(OR(ISBLANK('2. Collected Data'!S29),ISBLANK('2. Collected Data'!S129)),"",('2. Collected Data'!S129-'2. Collected Data'!S29))</f>
        <v/>
      </c>
      <c r="P29" s="47" t="str">
        <f>IF(OR(ISBLANK('2. Collected Data'!T29),ISBLANK('2. Collected Data'!T129)),"",('2. Collected Data'!T129-'2. Collected Data'!T29))</f>
        <v/>
      </c>
      <c r="Q29" s="47" t="str">
        <f>IF(OR(ISBLANK('2. Collected Data'!U29),ISBLANK('2. Collected Data'!U129)),"",('2. Collected Data'!U129-'2. Collected Data'!U29))</f>
        <v/>
      </c>
      <c r="R29" s="47" t="str">
        <f>IF(OR(ISBLANK('2. Collected Data'!V29),ISBLANK('2. Collected Data'!V129)),"",('2. Collected Data'!V129-'2. Collected Data'!V29))</f>
        <v/>
      </c>
      <c r="S29" s="47" t="str">
        <f>IF(OR(ISBLANK('2. Collected Data'!W29),ISBLANK('2. Collected Data'!W129)),"",('2. Collected Data'!W129-'2. Collected Data'!W29))</f>
        <v/>
      </c>
      <c r="T29" s="47" t="str">
        <f>IF(OR(ISBLANK('2. Collected Data'!X29),ISBLANK('2. Collected Data'!X129)),"",('2. Collected Data'!X129-'2. Collected Data'!X29))</f>
        <v/>
      </c>
      <c r="U29" s="47">
        <f>IF(OR(ISBLANK('2. Collected Data'!Y29),ISBLANK('2. Collected Data'!Y129)),"",('2. Collected Data'!Y129-'2. Collected Data'!Y29))</f>
        <v>0</v>
      </c>
      <c r="V29" s="47">
        <f>IF(OR(ISBLANK('2. Collected Data'!Z29),ISBLANK('2. Collected Data'!Z129)),"",('2. Collected Data'!Z129-'2. Collected Data'!Z29))</f>
        <v>0</v>
      </c>
      <c r="W29" s="80">
        <f>IF(OR(ISBLANK('2. Collected Data'!AA29),ISBLANK('2. Collected Data'!AA129)),"",('2. Collected Data'!AA129-'2. Collected Data'!AA29))</f>
        <v>0</v>
      </c>
      <c r="X29" s="80">
        <f>IF(OR(ISBLANK('2. Collected Data'!AB29),ISBLANK('2. Collected Data'!AB129)),"",('2. Collected Data'!AB129-'2. Collected Data'!AB29))</f>
        <v>0</v>
      </c>
      <c r="Y29" s="80">
        <f>IF(OR(ISBLANK('2. Collected Data'!AC29),ISBLANK('2. Collected Data'!AC129)),"",('2. Collected Data'!AC129-'2. Collected Data'!AC29))</f>
        <v>0</v>
      </c>
      <c r="Z29" s="47">
        <f>IF(OR(ISBLANK('2. Collected Data'!AD29),ISBLANK('2. Collected Data'!AD129)),"",('2. Collected Data'!AD129-'2. Collected Data'!AD29))</f>
        <v>0</v>
      </c>
      <c r="AA29" s="47">
        <f>IF(OR(ISBLANK('2. Collected Data'!AE29),ISBLANK('2. Collected Data'!AE129)),"",('2. Collected Data'!AE129-'2. Collected Data'!AE29))</f>
        <v>0</v>
      </c>
      <c r="AB29" s="47">
        <f>IF(OR(ISBLANK('2. Collected Data'!AF29),ISBLANK('2. Collected Data'!AF129)),"",('2. Collected Data'!AF129-'2. Collected Data'!AF29))</f>
        <v>0</v>
      </c>
      <c r="AC29" s="85">
        <f>IF(OR(ISBLANK('2. Collected Data'!AG29),ISBLANK('2. Collected Data'!AG129)),"",('2. Collected Data'!AG129-'2. Collected Data'!AG29))</f>
        <v>-500000</v>
      </c>
      <c r="AD29" s="88"/>
      <c r="AE29" s="121">
        <f>IF(OR(ISBLANK('2. Collected Data'!AI29),ISBLANK('2. Collected Data'!AI129)),"",('2. Collected Data'!AI129-'2. Collected Data'!AI29))</f>
        <v>26000</v>
      </c>
      <c r="AF29" s="47">
        <f>IF(OR(ISBLANK('2. Collected Data'!AJ29),ISBLANK('2. Collected Data'!AJ129)),"",('2. Collected Data'!AJ129-'2. Collected Data'!AJ29))</f>
        <v>0</v>
      </c>
      <c r="AG29" s="47">
        <f>IF(OR(ISBLANK('2. Collected Data'!AK29),ISBLANK('2. Collected Data'!AK129)),"",('2. Collected Data'!AK129-'2. Collected Data'!AK29))</f>
        <v>0</v>
      </c>
      <c r="AH29" s="47">
        <f>IF(OR(ISBLANK('2. Collected Data'!AL29),ISBLANK('2. Collected Data'!AL129)),"",('2. Collected Data'!AL129-'2. Collected Data'!AL29))</f>
        <v>12000</v>
      </c>
      <c r="AI29" s="47" t="str">
        <f>IF(OR(ISBLANK('2. Collected Data'!AM29),ISBLANK('2. Collected Data'!AM129)),"",('2. Collected Data'!AM129-'2. Collected Data'!AM29))</f>
        <v/>
      </c>
      <c r="AJ29" s="122"/>
      <c r="AK29" s="47">
        <f>IF(OR(ISBLANK('2. Collected Data'!AO29),ISBLANK('2. Collected Data'!AO129)),"",('2. Collected Data'!AO129-'2. Collected Data'!AO29))</f>
        <v>50000</v>
      </c>
      <c r="AL29" s="47">
        <f>IF(OR(ISBLANK('2. Collected Data'!AP29),ISBLANK('2. Collected Data'!AP129)),"",('2. Collected Data'!AP129-'2. Collected Data'!AP29))</f>
        <v>0</v>
      </c>
      <c r="AM29" s="47">
        <f>IF(OR(ISBLANK('2. Collected Data'!AQ29),ISBLANK('2. Collected Data'!AQ129)),"",('2. Collected Data'!AQ129-'2. Collected Data'!AQ29))</f>
        <v>1000</v>
      </c>
      <c r="AN29" s="47">
        <f>IF(OR(ISBLANK('2. Collected Data'!AR29),ISBLANK('2. Collected Data'!AR129)),"",('2. Collected Data'!AR129-'2. Collected Data'!AR29))</f>
        <v>0</v>
      </c>
      <c r="AO29" s="47">
        <f>IF(OR(ISBLANK('2. Collected Data'!AS29),ISBLANK('2. Collected Data'!AS129)),"",('2. Collected Data'!AS129-'2. Collected Data'!AS29))</f>
        <v>0</v>
      </c>
      <c r="AP29" s="47">
        <f>IF(OR(ISBLANK('2. Collected Data'!AT29),ISBLANK('2. Collected Data'!AT129)),"",('2. Collected Data'!AT129-'2. Collected Data'!AT29))</f>
        <v>-25000</v>
      </c>
      <c r="AQ29" s="85" t="str">
        <f>IF(OR(ISBLANK('2. Collected Data'!AU29),ISBLANK('2. Collected Data'!AU129)),"",('2. Collected Data'!AU129-'2. Collected Data'!AU29))</f>
        <v/>
      </c>
      <c r="AR29" s="88"/>
      <c r="AS29" s="80">
        <f>IF(OR(ISBLANK('2. Collected Data'!AW29),ISBLANK('2. Collected Data'!AW129)),"",('2. Collected Data'!AW129-'2. Collected Data'!AW29))</f>
        <v>0</v>
      </c>
      <c r="AT29" s="80">
        <f>IF(OR(ISBLANK('2. Collected Data'!AX29),ISBLANK('2. Collected Data'!AX129)),"",('2. Collected Data'!AX129-'2. Collected Data'!AX29))</f>
        <v>0</v>
      </c>
      <c r="AU29" s="50"/>
      <c r="AV29" s="91"/>
      <c r="AW29" s="88"/>
      <c r="AX29" s="78">
        <f>IF(OR(ISBLANK('2. Collected Data'!BB29),ISBLANK('2. Collected Data'!BB129)),"",('2. Collected Data'!BB129-'2. Collected Data'!BB29))</f>
        <v>2.5799999999999983</v>
      </c>
      <c r="AY29" s="75">
        <f>IF(OR(ISBLANK('2. Collected Data'!BC29),ISBLANK('2. Collected Data'!BC129)),"",('2. Collected Data'!BC129-'2. Collected Data'!BC29))</f>
        <v>1280702</v>
      </c>
      <c r="AZ29" s="75">
        <f>IF(OR(ISBLANK('2. Collected Data'!BD29),ISBLANK('2. Collected Data'!BD129)),"",('2. Collected Data'!BD129-'2. Collected Data'!BD29))</f>
        <v>994982</v>
      </c>
      <c r="BA29" s="75">
        <f>IF(OR(ISBLANK('2. Collected Data'!BE29),ISBLANK('2. Collected Data'!BE129)),"",('2. Collected Data'!BE129-'2. Collected Data'!BE29))</f>
        <v>1234099</v>
      </c>
      <c r="BB29" s="75">
        <f>IF(OR(ISBLANK('2. Collected Data'!BF29),ISBLANK('2. Collected Data'!BF129)),"",('2. Collected Data'!BF129-'2. Collected Data'!BF29))</f>
        <v>3404687</v>
      </c>
      <c r="BC29" s="50"/>
      <c r="BD29" s="78" t="str">
        <f>IF(OR(ISBLANK('2. Collected Data'!BH29),ISBLANK('2. Collected Data'!BH129)),"",('2. Collected Data'!BH129-'2. Collected Data'!BH29))</f>
        <v/>
      </c>
      <c r="BE29" s="130"/>
      <c r="BF29" s="213"/>
    </row>
    <row r="30" spans="1:58" s="177" customFormat="1" ht="11.25" customHeight="1" x14ac:dyDescent="0.15">
      <c r="A30" s="89" t="s">
        <v>352</v>
      </c>
      <c r="B30" s="172"/>
      <c r="C30" s="52">
        <f>IF(OR(ISBLANK('2. Collected Data'!G30),ISBLANK('2. Collected Data'!G130)),"",('2. Collected Data'!G130-'2. Collected Data'!G30))</f>
        <v>3000</v>
      </c>
      <c r="D30" s="47">
        <f>IF(OR(ISBLANK('2. Collected Data'!H30),ISBLANK('2. Collected Data'!H130)),"",('2. Collected Data'!H130-'2. Collected Data'!H30))</f>
        <v>0</v>
      </c>
      <c r="E30" s="47">
        <f>IF(OR(ISBLANK('2. Collected Data'!I30),ISBLANK('2. Collected Data'!I130)),"",('2. Collected Data'!I130-'2. Collected Data'!I30))</f>
        <v>0</v>
      </c>
      <c r="F30" s="47">
        <f>IF(OR(ISBLANK('2. Collected Data'!J30),ISBLANK('2. Collected Data'!J130)),"",('2. Collected Data'!J130-'2. Collected Data'!J30))</f>
        <v>20</v>
      </c>
      <c r="G30" s="47">
        <f>IF(OR(ISBLANK('2. Collected Data'!K30),ISBLANK('2. Collected Data'!K130)),"",('2. Collected Data'!K130-'2. Collected Data'!K30))</f>
        <v>0</v>
      </c>
      <c r="H30" s="47">
        <f>IF(OR(ISBLANK('2. Collected Data'!L30),ISBLANK('2. Collected Data'!L130)),"",('2. Collected Data'!L130-'2. Collected Data'!L30))</f>
        <v>0</v>
      </c>
      <c r="I30" s="47">
        <f>IF(OR(ISBLANK('2. Collected Data'!M30),ISBLANK('2. Collected Data'!M130)),"",('2. Collected Data'!M130-'2. Collected Data'!M30))</f>
        <v>0</v>
      </c>
      <c r="J30" s="47">
        <f>IF(OR(ISBLANK('2. Collected Data'!N30),ISBLANK('2. Collected Data'!N130)),"",('2. Collected Data'!N130-'2. Collected Data'!N30))</f>
        <v>0</v>
      </c>
      <c r="K30" s="47">
        <f>IF(OR(ISBLANK('2. Collected Data'!O30),ISBLANK('2. Collected Data'!O130)),"",('2. Collected Data'!O130-'2. Collected Data'!O30))</f>
        <v>0</v>
      </c>
      <c r="L30" s="47">
        <f>IF(OR(ISBLANK('2. Collected Data'!P30),ISBLANK('2. Collected Data'!P130)),"",('2. Collected Data'!P130-'2. Collected Data'!P30))</f>
        <v>0</v>
      </c>
      <c r="M30" s="47">
        <f>IF(OR(ISBLANK('2. Collected Data'!Q30),ISBLANK('2. Collected Data'!Q130)),"",('2. Collected Data'!Q130-'2. Collected Data'!Q30))</f>
        <v>-20</v>
      </c>
      <c r="N30" s="47">
        <f>IF(OR(ISBLANK('2. Collected Data'!R30),ISBLANK('2. Collected Data'!R130)),"",('2. Collected Data'!R130-'2. Collected Data'!R30))</f>
        <v>0</v>
      </c>
      <c r="O30" s="47">
        <f>IF(OR(ISBLANK('2. Collected Data'!S30),ISBLANK('2. Collected Data'!S130)),"",('2. Collected Data'!S130-'2. Collected Data'!S30))</f>
        <v>0</v>
      </c>
      <c r="P30" s="47">
        <f>IF(OR(ISBLANK('2. Collected Data'!T30),ISBLANK('2. Collected Data'!T130)),"",('2. Collected Data'!T130-'2. Collected Data'!T30))</f>
        <v>0</v>
      </c>
      <c r="Q30" s="47">
        <f>IF(OR(ISBLANK('2. Collected Data'!U30),ISBLANK('2. Collected Data'!U130)),"",('2. Collected Data'!U130-'2. Collected Data'!U30))</f>
        <v>0</v>
      </c>
      <c r="R30" s="47">
        <f>IF(OR(ISBLANK('2. Collected Data'!V30),ISBLANK('2. Collected Data'!V130)),"",('2. Collected Data'!V130-'2. Collected Data'!V30))</f>
        <v>0</v>
      </c>
      <c r="S30" s="47">
        <f>IF(OR(ISBLANK('2. Collected Data'!W30),ISBLANK('2. Collected Data'!W130)),"",('2. Collected Data'!W130-'2. Collected Data'!W30))</f>
        <v>-20</v>
      </c>
      <c r="T30" s="47">
        <f>IF(OR(ISBLANK('2. Collected Data'!X30),ISBLANK('2. Collected Data'!X130)),"",('2. Collected Data'!X130-'2. Collected Data'!X30))</f>
        <v>0</v>
      </c>
      <c r="U30" s="47">
        <f>IF(OR(ISBLANK('2. Collected Data'!Y30),ISBLANK('2. Collected Data'!Y130)),"",('2. Collected Data'!Y130-'2. Collected Data'!Y30))</f>
        <v>25</v>
      </c>
      <c r="V30" s="47">
        <f>IF(OR(ISBLANK('2. Collected Data'!Z30),ISBLANK('2. Collected Data'!Z130)),"",('2. Collected Data'!Z130-'2. Collected Data'!Z30))</f>
        <v>0</v>
      </c>
      <c r="W30" s="80">
        <f>IF(OR(ISBLANK('2. Collected Data'!AA30),ISBLANK('2. Collected Data'!AA130)),"",('2. Collected Data'!AA130-'2. Collected Data'!AA30))</f>
        <v>-2.0000000000000018E-2</v>
      </c>
      <c r="X30" s="80">
        <f>IF(OR(ISBLANK('2. Collected Data'!AB30),ISBLANK('2. Collected Data'!AB130)),"",('2. Collected Data'!AB130-'2. Collected Data'!AB30))</f>
        <v>0.01</v>
      </c>
      <c r="Y30" s="80">
        <f>IF(OR(ISBLANK('2. Collected Data'!AC30),ISBLANK('2. Collected Data'!AC130)),"",('2. Collected Data'!AC130-'2. Collected Data'!AC30))</f>
        <v>0.01</v>
      </c>
      <c r="Z30" s="47">
        <f>IF(OR(ISBLANK('2. Collected Data'!AD30),ISBLANK('2. Collected Data'!AD130)),"",('2. Collected Data'!AD130-'2. Collected Data'!AD30))</f>
        <v>0</v>
      </c>
      <c r="AA30" s="47">
        <f>IF(OR(ISBLANK('2. Collected Data'!AE30),ISBLANK('2. Collected Data'!AE130)),"",('2. Collected Data'!AE130-'2. Collected Data'!AE30))</f>
        <v>1000</v>
      </c>
      <c r="AB30" s="47">
        <f>IF(OR(ISBLANK('2. Collected Data'!AF30),ISBLANK('2. Collected Data'!AF130)),"",('2. Collected Data'!AF130-'2. Collected Data'!AF30))</f>
        <v>-1</v>
      </c>
      <c r="AC30" s="85">
        <f>IF(OR(ISBLANK('2. Collected Data'!AG30),ISBLANK('2. Collected Data'!AG130)),"",('2. Collected Data'!AG130-'2. Collected Data'!AG30))</f>
        <v>0</v>
      </c>
      <c r="AD30" s="88"/>
      <c r="AE30" s="121">
        <f>IF(OR(ISBLANK('2. Collected Data'!AI30),ISBLANK('2. Collected Data'!AI130)),"",('2. Collected Data'!AI130-'2. Collected Data'!AI30))</f>
        <v>188360</v>
      </c>
      <c r="AF30" s="47">
        <f>IF(OR(ISBLANK('2. Collected Data'!AJ30),ISBLANK('2. Collected Data'!AJ130)),"",('2. Collected Data'!AJ130-'2. Collected Data'!AJ30))</f>
        <v>0</v>
      </c>
      <c r="AG30" s="47">
        <f>IF(OR(ISBLANK('2. Collected Data'!AK30),ISBLANK('2. Collected Data'!AK130)),"",('2. Collected Data'!AK130-'2. Collected Data'!AK30))</f>
        <v>0</v>
      </c>
      <c r="AH30" s="47">
        <f>IF(OR(ISBLANK('2. Collected Data'!AL30),ISBLANK('2. Collected Data'!AL130)),"",('2. Collected Data'!AL130-'2. Collected Data'!AL30))</f>
        <v>0</v>
      </c>
      <c r="AI30" s="47" t="str">
        <f>IF(OR(ISBLANK('2. Collected Data'!AM30),ISBLANK('2. Collected Data'!AM130)),"",('2. Collected Data'!AM130-'2. Collected Data'!AM30))</f>
        <v/>
      </c>
      <c r="AJ30" s="122"/>
      <c r="AK30" s="47">
        <f>IF(OR(ISBLANK('2. Collected Data'!AO30),ISBLANK('2. Collected Data'!AO130)),"",('2. Collected Data'!AO130-'2. Collected Data'!AO30))</f>
        <v>-131055</v>
      </c>
      <c r="AL30" s="47">
        <f>IF(OR(ISBLANK('2. Collected Data'!AP30),ISBLANK('2. Collected Data'!AP130)),"",('2. Collected Data'!AP130-'2. Collected Data'!AP30))</f>
        <v>672660</v>
      </c>
      <c r="AM30" s="47">
        <f>IF(OR(ISBLANK('2. Collected Data'!AQ30),ISBLANK('2. Collected Data'!AQ130)),"",('2. Collected Data'!AQ130-'2. Collected Data'!AQ30))</f>
        <v>500</v>
      </c>
      <c r="AN30" s="47">
        <f>IF(OR(ISBLANK('2. Collected Data'!AR30),ISBLANK('2. Collected Data'!AR130)),"",('2. Collected Data'!AR130-'2. Collected Data'!AR30))</f>
        <v>0</v>
      </c>
      <c r="AO30" s="47">
        <f>IF(OR(ISBLANK('2. Collected Data'!AS30),ISBLANK('2. Collected Data'!AS130)),"",('2. Collected Data'!AS130-'2. Collected Data'!AS30))</f>
        <v>-500</v>
      </c>
      <c r="AP30" s="47">
        <f>IF(OR(ISBLANK('2. Collected Data'!AT30),ISBLANK('2. Collected Data'!AT130)),"",('2. Collected Data'!AT130-'2. Collected Data'!AT30))</f>
        <v>0</v>
      </c>
      <c r="AQ30" s="85" t="str">
        <f>IF(OR(ISBLANK('2. Collected Data'!AU30),ISBLANK('2. Collected Data'!AU130)),"",('2. Collected Data'!AU130-'2. Collected Data'!AU30))</f>
        <v/>
      </c>
      <c r="AR30" s="88"/>
      <c r="AS30" s="80">
        <f>IF(OR(ISBLANK('2. Collected Data'!AW30),ISBLANK('2. Collected Data'!AW130)),"",('2. Collected Data'!AW130-'2. Collected Data'!AW30))</f>
        <v>0</v>
      </c>
      <c r="AT30" s="80">
        <f>IF(OR(ISBLANK('2. Collected Data'!AX30),ISBLANK('2. Collected Data'!AX130)),"",('2. Collected Data'!AX130-'2. Collected Data'!AX30))</f>
        <v>0</v>
      </c>
      <c r="AU30" s="50"/>
      <c r="AV30" s="91"/>
      <c r="AW30" s="88"/>
      <c r="AX30" s="78">
        <f>IF(OR(ISBLANK('2. Collected Data'!BB30),ISBLANK('2. Collected Data'!BB130)),"",('2. Collected Data'!BB130-'2. Collected Data'!BB30))</f>
        <v>4</v>
      </c>
      <c r="AY30" s="75">
        <f>IF(OR(ISBLANK('2. Collected Data'!BC30),ISBLANK('2. Collected Data'!BC130)),"",('2. Collected Data'!BC130-'2. Collected Data'!BC30))</f>
        <v>7587740</v>
      </c>
      <c r="AZ30" s="75">
        <f>IF(OR(ISBLANK('2. Collected Data'!BD30),ISBLANK('2. Collected Data'!BD130)),"",('2. Collected Data'!BD130-'2. Collected Data'!BD30))</f>
        <v>8062270</v>
      </c>
      <c r="BA30" s="75">
        <f>IF(OR(ISBLANK('2. Collected Data'!BE30),ISBLANK('2. Collected Data'!BE130)),"",('2. Collected Data'!BE130-'2. Collected Data'!BE30))</f>
        <v>11418110</v>
      </c>
      <c r="BB30" s="75">
        <f>IF(OR(ISBLANK('2. Collected Data'!BF30),ISBLANK('2. Collected Data'!BF130)),"",('2. Collected Data'!BF130-'2. Collected Data'!BF30))</f>
        <v>26557340</v>
      </c>
      <c r="BC30" s="50"/>
      <c r="BD30" s="78">
        <f>IF(OR(ISBLANK('2. Collected Data'!BH30),ISBLANK('2. Collected Data'!BH130)),"",('2. Collected Data'!BH130-'2. Collected Data'!BH30))</f>
        <v>24</v>
      </c>
      <c r="BE30" s="130"/>
      <c r="BF30" s="213"/>
    </row>
    <row r="31" spans="1:58" s="51" customFormat="1" ht="11.25" customHeight="1" x14ac:dyDescent="0.15">
      <c r="A31" s="89" t="s">
        <v>53</v>
      </c>
      <c r="B31" s="172"/>
      <c r="C31" s="52" t="str">
        <f>IF(OR(ISBLANK('2. Collected Data'!G31),ISBLANK('2. Collected Data'!G131)),"",('2. Collected Data'!G131-'2. Collected Data'!G31))</f>
        <v/>
      </c>
      <c r="D31" s="47" t="str">
        <f>IF(OR(ISBLANK('2. Collected Data'!H31),ISBLANK('2. Collected Data'!H131)),"",('2. Collected Data'!H131-'2. Collected Data'!H31))</f>
        <v/>
      </c>
      <c r="E31" s="47" t="str">
        <f>IF(OR(ISBLANK('2. Collected Data'!I31),ISBLANK('2. Collected Data'!I131)),"",('2. Collected Data'!I131-'2. Collected Data'!I31))</f>
        <v/>
      </c>
      <c r="F31" s="47" t="str">
        <f>IF(OR(ISBLANK('2. Collected Data'!J31),ISBLANK('2. Collected Data'!J131)),"",('2. Collected Data'!J131-'2. Collected Data'!J31))</f>
        <v/>
      </c>
      <c r="G31" s="47" t="str">
        <f>IF(OR(ISBLANK('2. Collected Data'!K31),ISBLANK('2. Collected Data'!K131)),"",('2. Collected Data'!K131-'2. Collected Data'!K31))</f>
        <v/>
      </c>
      <c r="H31" s="47" t="str">
        <f>IF(OR(ISBLANK('2. Collected Data'!L31),ISBLANK('2. Collected Data'!L131)),"",('2. Collected Data'!L131-'2. Collected Data'!L31))</f>
        <v/>
      </c>
      <c r="I31" s="47" t="str">
        <f>IF(OR(ISBLANK('2. Collected Data'!M31),ISBLANK('2. Collected Data'!M131)),"",('2. Collected Data'!M131-'2. Collected Data'!M31))</f>
        <v/>
      </c>
      <c r="J31" s="47" t="str">
        <f>IF(OR(ISBLANK('2. Collected Data'!N31),ISBLANK('2. Collected Data'!N131)),"",('2. Collected Data'!N131-'2. Collected Data'!N31))</f>
        <v/>
      </c>
      <c r="K31" s="47" t="str">
        <f>IF(OR(ISBLANK('2. Collected Data'!O31),ISBLANK('2. Collected Data'!O131)),"",('2. Collected Data'!O131-'2. Collected Data'!O31))</f>
        <v/>
      </c>
      <c r="L31" s="47" t="str">
        <f>IF(OR(ISBLANK('2. Collected Data'!P31),ISBLANK('2. Collected Data'!P131)),"",('2. Collected Data'!P131-'2. Collected Data'!P31))</f>
        <v/>
      </c>
      <c r="M31" s="47" t="str">
        <f>IF(OR(ISBLANK('2. Collected Data'!Q31),ISBLANK('2. Collected Data'!Q131)),"",('2. Collected Data'!Q131-'2. Collected Data'!Q31))</f>
        <v/>
      </c>
      <c r="N31" s="47" t="str">
        <f>IF(OR(ISBLANK('2. Collected Data'!R31),ISBLANK('2. Collected Data'!R131)),"",('2. Collected Data'!R131-'2. Collected Data'!R31))</f>
        <v/>
      </c>
      <c r="O31" s="47" t="str">
        <f>IF(OR(ISBLANK('2. Collected Data'!S31),ISBLANK('2. Collected Data'!S131)),"",('2. Collected Data'!S131-'2. Collected Data'!S31))</f>
        <v/>
      </c>
      <c r="P31" s="47" t="str">
        <f>IF(OR(ISBLANK('2. Collected Data'!T31),ISBLANK('2. Collected Data'!T131)),"",('2. Collected Data'!T131-'2. Collected Data'!T31))</f>
        <v/>
      </c>
      <c r="Q31" s="47" t="str">
        <f>IF(OR(ISBLANK('2. Collected Data'!U31),ISBLANK('2. Collected Data'!U131)),"",('2. Collected Data'!U131-'2. Collected Data'!U31))</f>
        <v/>
      </c>
      <c r="R31" s="47" t="str">
        <f>IF(OR(ISBLANK('2. Collected Data'!V31),ISBLANK('2. Collected Data'!V131)),"",('2. Collected Data'!V131-'2. Collected Data'!V31))</f>
        <v/>
      </c>
      <c r="S31" s="47" t="str">
        <f>IF(OR(ISBLANK('2. Collected Data'!W31),ISBLANK('2. Collected Data'!W131)),"",('2. Collected Data'!W131-'2. Collected Data'!W31))</f>
        <v/>
      </c>
      <c r="T31" s="47" t="str">
        <f>IF(OR(ISBLANK('2. Collected Data'!X31),ISBLANK('2. Collected Data'!X131)),"",('2. Collected Data'!X131-'2. Collected Data'!X31))</f>
        <v/>
      </c>
      <c r="U31" s="47" t="str">
        <f>IF(OR(ISBLANK('2. Collected Data'!Y31),ISBLANK('2. Collected Data'!Y131)),"",('2. Collected Data'!Y131-'2. Collected Data'!Y31))</f>
        <v/>
      </c>
      <c r="V31" s="47" t="str">
        <f>IF(OR(ISBLANK('2. Collected Data'!Z31),ISBLANK('2. Collected Data'!Z131)),"",('2. Collected Data'!Z131-'2. Collected Data'!Z31))</f>
        <v/>
      </c>
      <c r="W31" s="80" t="str">
        <f>IF(OR(ISBLANK('2. Collected Data'!AA31),ISBLANK('2. Collected Data'!AA131)),"",('2. Collected Data'!AA131-'2. Collected Data'!AA31))</f>
        <v/>
      </c>
      <c r="X31" s="80" t="str">
        <f>IF(OR(ISBLANK('2. Collected Data'!AB31),ISBLANK('2. Collected Data'!AB131)),"",('2. Collected Data'!AB131-'2. Collected Data'!AB31))</f>
        <v/>
      </c>
      <c r="Y31" s="80" t="str">
        <f>IF(OR(ISBLANK('2. Collected Data'!AC31),ISBLANK('2. Collected Data'!AC131)),"",('2. Collected Data'!AC131-'2. Collected Data'!AC31))</f>
        <v/>
      </c>
      <c r="Z31" s="47" t="str">
        <f>IF(OR(ISBLANK('2. Collected Data'!AD31),ISBLANK('2. Collected Data'!AD131)),"",('2. Collected Data'!AD131-'2. Collected Data'!AD31))</f>
        <v/>
      </c>
      <c r="AA31" s="47" t="str">
        <f>IF(OR(ISBLANK('2. Collected Data'!AE31),ISBLANK('2. Collected Data'!AE131)),"",('2. Collected Data'!AE131-'2. Collected Data'!AE31))</f>
        <v/>
      </c>
      <c r="AB31" s="47" t="str">
        <f>IF(OR(ISBLANK('2. Collected Data'!AF31),ISBLANK('2. Collected Data'!AF131)),"",('2. Collected Data'!AF131-'2. Collected Data'!AF31))</f>
        <v/>
      </c>
      <c r="AC31" s="85" t="str">
        <f>IF(OR(ISBLANK('2. Collected Data'!AG31),ISBLANK('2. Collected Data'!AG131)),"",('2. Collected Data'!AG131-'2. Collected Data'!AG31))</f>
        <v/>
      </c>
      <c r="AD31" s="88"/>
      <c r="AE31" s="121" t="str">
        <f>IF(OR(ISBLANK('2. Collected Data'!AI31),ISBLANK('2. Collected Data'!AI131)),"",('2. Collected Data'!AI131-'2. Collected Data'!AI31))</f>
        <v/>
      </c>
      <c r="AF31" s="47" t="str">
        <f>IF(OR(ISBLANK('2. Collected Data'!AJ31),ISBLANK('2. Collected Data'!AJ131)),"",('2. Collected Data'!AJ131-'2. Collected Data'!AJ31))</f>
        <v/>
      </c>
      <c r="AG31" s="47" t="str">
        <f>IF(OR(ISBLANK('2. Collected Data'!AK31),ISBLANK('2. Collected Data'!AK131)),"",('2. Collected Data'!AK131-'2. Collected Data'!AK31))</f>
        <v/>
      </c>
      <c r="AH31" s="47" t="str">
        <f>IF(OR(ISBLANK('2. Collected Data'!AL31),ISBLANK('2. Collected Data'!AL131)),"",('2. Collected Data'!AL131-'2. Collected Data'!AL31))</f>
        <v/>
      </c>
      <c r="AI31" s="47" t="str">
        <f>IF(OR(ISBLANK('2. Collected Data'!AM31),ISBLANK('2. Collected Data'!AM131)),"",('2. Collected Data'!AM131-'2. Collected Data'!AM31))</f>
        <v/>
      </c>
      <c r="AJ31" s="122"/>
      <c r="AK31" s="47" t="str">
        <f>IF(OR(ISBLANK('2. Collected Data'!AO31),ISBLANK('2. Collected Data'!AO131)),"",('2. Collected Data'!AO131-'2. Collected Data'!AO31))</f>
        <v/>
      </c>
      <c r="AL31" s="47" t="str">
        <f>IF(OR(ISBLANK('2. Collected Data'!AP31),ISBLANK('2. Collected Data'!AP131)),"",('2. Collected Data'!AP131-'2. Collected Data'!AP31))</f>
        <v/>
      </c>
      <c r="AM31" s="47" t="str">
        <f>IF(OR(ISBLANK('2. Collected Data'!AQ31),ISBLANK('2. Collected Data'!AQ131)),"",('2. Collected Data'!AQ131-'2. Collected Data'!AQ31))</f>
        <v/>
      </c>
      <c r="AN31" s="47" t="str">
        <f>IF(OR(ISBLANK('2. Collected Data'!AR31),ISBLANK('2. Collected Data'!AR131)),"",('2. Collected Data'!AR131-'2. Collected Data'!AR31))</f>
        <v/>
      </c>
      <c r="AO31" s="47" t="str">
        <f>IF(OR(ISBLANK('2. Collected Data'!AS31),ISBLANK('2. Collected Data'!AS131)),"",('2. Collected Data'!AS131-'2. Collected Data'!AS31))</f>
        <v/>
      </c>
      <c r="AP31" s="47" t="str">
        <f>IF(OR(ISBLANK('2. Collected Data'!AT31),ISBLANK('2. Collected Data'!AT131)),"",('2. Collected Data'!AT131-'2. Collected Data'!AT31))</f>
        <v/>
      </c>
      <c r="AQ31" s="85" t="str">
        <f>IF(OR(ISBLANK('2. Collected Data'!AU31),ISBLANK('2. Collected Data'!AU131)),"",('2. Collected Data'!AU131-'2. Collected Data'!AU31))</f>
        <v/>
      </c>
      <c r="AR31" s="88"/>
      <c r="AS31" s="80" t="str">
        <f>IF(OR(ISBLANK('2. Collected Data'!AW31),ISBLANK('2. Collected Data'!AW131)),"",('2. Collected Data'!AW131-'2. Collected Data'!AW31))</f>
        <v/>
      </c>
      <c r="AT31" s="80" t="str">
        <f>IF(OR(ISBLANK('2. Collected Data'!AX31),ISBLANK('2. Collected Data'!AX131)),"",('2. Collected Data'!AX131-'2. Collected Data'!AX31))</f>
        <v/>
      </c>
      <c r="AU31" s="50"/>
      <c r="AV31" s="91"/>
      <c r="AW31" s="88"/>
      <c r="AX31" s="78" t="str">
        <f>IF(OR(ISBLANK('2. Collected Data'!BB31),ISBLANK('2. Collected Data'!BB131)),"",('2. Collected Data'!BB131-'2. Collected Data'!BB31))</f>
        <v/>
      </c>
      <c r="AY31" s="75" t="str">
        <f>IF(OR(ISBLANK('2. Collected Data'!BC31),ISBLANK('2. Collected Data'!BC131)),"",('2. Collected Data'!BC131-'2. Collected Data'!BC31))</f>
        <v/>
      </c>
      <c r="AZ31" s="75" t="str">
        <f>IF(OR(ISBLANK('2. Collected Data'!BD31),ISBLANK('2. Collected Data'!BD131)),"",('2. Collected Data'!BD131-'2. Collected Data'!BD31))</f>
        <v/>
      </c>
      <c r="BA31" s="75" t="str">
        <f>IF(OR(ISBLANK('2. Collected Data'!BE31),ISBLANK('2. Collected Data'!BE131)),"",('2. Collected Data'!BE131-'2. Collected Data'!BE31))</f>
        <v/>
      </c>
      <c r="BB31" s="75" t="str">
        <f>IF(OR(ISBLANK('2. Collected Data'!BF31),ISBLANK('2. Collected Data'!BF131)),"",('2. Collected Data'!BF131-'2. Collected Data'!BF31))</f>
        <v/>
      </c>
      <c r="BC31" s="50"/>
      <c r="BD31" s="78" t="str">
        <f>IF(OR(ISBLANK('2. Collected Data'!BH31),ISBLANK('2. Collected Data'!BH131)),"",('2. Collected Data'!BH131-'2. Collected Data'!BH31))</f>
        <v/>
      </c>
      <c r="BE31" s="130"/>
      <c r="BF31" s="213"/>
    </row>
    <row r="32" spans="1:58" s="177" customFormat="1" ht="11.25" customHeight="1" x14ac:dyDescent="0.15">
      <c r="A32" s="89" t="s">
        <v>137</v>
      </c>
      <c r="B32" s="172"/>
      <c r="C32" s="52">
        <f>IF(OR(ISBLANK('2. Collected Data'!G32),ISBLANK('2. Collected Data'!G132)),"",('2. Collected Data'!G132-'2. Collected Data'!G32))</f>
        <v>0</v>
      </c>
      <c r="D32" s="47">
        <f>IF(OR(ISBLANK('2. Collected Data'!H32),ISBLANK('2. Collected Data'!H132)),"",('2. Collected Data'!H132-'2. Collected Data'!H32))</f>
        <v>0</v>
      </c>
      <c r="E32" s="47">
        <f>IF(OR(ISBLANK('2. Collected Data'!I32),ISBLANK('2. Collected Data'!I132)),"",('2. Collected Data'!I132-'2. Collected Data'!I32))</f>
        <v>1</v>
      </c>
      <c r="F32" s="47">
        <f>IF(OR(ISBLANK('2. Collected Data'!J32),ISBLANK('2. Collected Data'!J132)),"",('2. Collected Data'!J132-'2. Collected Data'!J32))</f>
        <v>0</v>
      </c>
      <c r="G32" s="47">
        <f>IF(OR(ISBLANK('2. Collected Data'!K32),ISBLANK('2. Collected Data'!K132)),"",('2. Collected Data'!K132-'2. Collected Data'!K32))</f>
        <v>0</v>
      </c>
      <c r="H32" s="47">
        <f>IF(OR(ISBLANK('2. Collected Data'!L32),ISBLANK('2. Collected Data'!L132)),"",('2. Collected Data'!L132-'2. Collected Data'!L32))</f>
        <v>1</v>
      </c>
      <c r="I32" s="47">
        <f>IF(OR(ISBLANK('2. Collected Data'!M32),ISBLANK('2. Collected Data'!M132)),"",('2. Collected Data'!M132-'2. Collected Data'!M32))</f>
        <v>0</v>
      </c>
      <c r="J32" s="47">
        <f>IF(OR(ISBLANK('2. Collected Data'!N32),ISBLANK('2. Collected Data'!N132)),"",('2. Collected Data'!N132-'2. Collected Data'!N32))</f>
        <v>0</v>
      </c>
      <c r="K32" s="47">
        <f>IF(OR(ISBLANK('2. Collected Data'!O32),ISBLANK('2. Collected Data'!O132)),"",('2. Collected Data'!O132-'2. Collected Data'!O32))</f>
        <v>1</v>
      </c>
      <c r="L32" s="47">
        <f>IF(OR(ISBLANK('2. Collected Data'!P32),ISBLANK('2. Collected Data'!P132)),"",('2. Collected Data'!P132-'2. Collected Data'!P32))</f>
        <v>0</v>
      </c>
      <c r="M32" s="47">
        <f>IF(OR(ISBLANK('2. Collected Data'!Q32),ISBLANK('2. Collected Data'!Q132)),"",('2. Collected Data'!Q132-'2. Collected Data'!Q32))</f>
        <v>0</v>
      </c>
      <c r="N32" s="47" t="str">
        <f>IF(OR(ISBLANK('2. Collected Data'!R32),ISBLANK('2. Collected Data'!R132)),"",('2. Collected Data'!R132-'2. Collected Data'!R32))</f>
        <v/>
      </c>
      <c r="O32" s="47" t="str">
        <f>IF(OR(ISBLANK('2. Collected Data'!S32),ISBLANK('2. Collected Data'!S132)),"",('2. Collected Data'!S132-'2. Collected Data'!S32))</f>
        <v/>
      </c>
      <c r="P32" s="47" t="str">
        <f>IF(OR(ISBLANK('2. Collected Data'!T32),ISBLANK('2. Collected Data'!T132)),"",('2. Collected Data'!T132-'2. Collected Data'!T32))</f>
        <v/>
      </c>
      <c r="Q32" s="47">
        <f>IF(OR(ISBLANK('2. Collected Data'!U32),ISBLANK('2. Collected Data'!U132)),"",('2. Collected Data'!U132-'2. Collected Data'!U32))</f>
        <v>0</v>
      </c>
      <c r="R32" s="47" t="str">
        <f>IF(OR(ISBLANK('2. Collected Data'!V32),ISBLANK('2. Collected Data'!V132)),"",('2. Collected Data'!V132-'2. Collected Data'!V32))</f>
        <v/>
      </c>
      <c r="S32" s="47" t="str">
        <f>IF(OR(ISBLANK('2. Collected Data'!W32),ISBLANK('2. Collected Data'!W132)),"",('2. Collected Data'!W132-'2. Collected Data'!W32))</f>
        <v/>
      </c>
      <c r="T32" s="47" t="str">
        <f>IF(OR(ISBLANK('2. Collected Data'!X32),ISBLANK('2. Collected Data'!X132)),"",('2. Collected Data'!X132-'2. Collected Data'!X32))</f>
        <v/>
      </c>
      <c r="U32" s="47">
        <f>IF(OR(ISBLANK('2. Collected Data'!Y32),ISBLANK('2. Collected Data'!Y132)),"",('2. Collected Data'!Y132-'2. Collected Data'!Y32))</f>
        <v>0</v>
      </c>
      <c r="V32" s="47">
        <f>IF(OR(ISBLANK('2. Collected Data'!Z32),ISBLANK('2. Collected Data'!Z132)),"",('2. Collected Data'!Z132-'2. Collected Data'!Z32))</f>
        <v>2</v>
      </c>
      <c r="W32" s="80">
        <f>IF(OR(ISBLANK('2. Collected Data'!AA32),ISBLANK('2. Collected Data'!AA132)),"",('2. Collected Data'!AA132-'2. Collected Data'!AA32))</f>
        <v>0</v>
      </c>
      <c r="X32" s="80">
        <f>IF(OR(ISBLANK('2. Collected Data'!AB32),ISBLANK('2. Collected Data'!AB132)),"",('2. Collected Data'!AB132-'2. Collected Data'!AB32))</f>
        <v>0</v>
      </c>
      <c r="Y32" s="80">
        <f>IF(OR(ISBLANK('2. Collected Data'!AC32),ISBLANK('2. Collected Data'!AC132)),"",('2. Collected Data'!AC132-'2. Collected Data'!AC32))</f>
        <v>0</v>
      </c>
      <c r="Z32" s="47">
        <f>IF(OR(ISBLANK('2. Collected Data'!AD32),ISBLANK('2. Collected Data'!AD132)),"",('2. Collected Data'!AD132-'2. Collected Data'!AD32))</f>
        <v>0</v>
      </c>
      <c r="AA32" s="47">
        <f>IF(OR(ISBLANK('2. Collected Data'!AE32),ISBLANK('2. Collected Data'!AE132)),"",('2. Collected Data'!AE132-'2. Collected Data'!AE32))</f>
        <v>-5000</v>
      </c>
      <c r="AB32" s="47">
        <f>IF(OR(ISBLANK('2. Collected Data'!AF32),ISBLANK('2. Collected Data'!AF132)),"",('2. Collected Data'!AF132-'2. Collected Data'!AF32))</f>
        <v>0</v>
      </c>
      <c r="AC32" s="85">
        <f>IF(OR(ISBLANK('2. Collected Data'!AG32),ISBLANK('2. Collected Data'!AG132)),"",('2. Collected Data'!AG132-'2. Collected Data'!AG32))</f>
        <v>0</v>
      </c>
      <c r="AD32" s="88"/>
      <c r="AE32" s="121">
        <f>IF(OR(ISBLANK('2. Collected Data'!AI32),ISBLANK('2. Collected Data'!AI132)),"",('2. Collected Data'!AI132-'2. Collected Data'!AI32))</f>
        <v>-46442</v>
      </c>
      <c r="AF32" s="47">
        <f>IF(OR(ISBLANK('2. Collected Data'!AJ32),ISBLANK('2. Collected Data'!AJ132)),"",('2. Collected Data'!AJ132-'2. Collected Data'!AJ32))</f>
        <v>-4</v>
      </c>
      <c r="AG32" s="47" t="str">
        <f>IF(OR(ISBLANK('2. Collected Data'!AK32),ISBLANK('2. Collected Data'!AK132)),"",('2. Collected Data'!AK132-'2. Collected Data'!AK32))</f>
        <v/>
      </c>
      <c r="AH32" s="47">
        <f>IF(OR(ISBLANK('2. Collected Data'!AL32),ISBLANK('2. Collected Data'!AL132)),"",('2. Collected Data'!AL132-'2. Collected Data'!AL32))</f>
        <v>-5766</v>
      </c>
      <c r="AI32" s="47" t="str">
        <f>IF(OR(ISBLANK('2. Collected Data'!AM32),ISBLANK('2. Collected Data'!AM132)),"",('2. Collected Data'!AM132-'2. Collected Data'!AM32))</f>
        <v/>
      </c>
      <c r="AJ32" s="122"/>
      <c r="AK32" s="47">
        <f>IF(OR(ISBLANK('2. Collected Data'!AO32),ISBLANK('2. Collected Data'!AO132)),"",('2. Collected Data'!AO132-'2. Collected Data'!AO32))</f>
        <v>-141236</v>
      </c>
      <c r="AL32" s="47" t="str">
        <f>IF(OR(ISBLANK('2. Collected Data'!AP32),ISBLANK('2. Collected Data'!AP132)),"",('2. Collected Data'!AP132-'2. Collected Data'!AP32))</f>
        <v/>
      </c>
      <c r="AM32" s="47">
        <f>IF(OR(ISBLANK('2. Collected Data'!AQ32),ISBLANK('2. Collected Data'!AQ132)),"",('2. Collected Data'!AQ132-'2. Collected Data'!AQ32))</f>
        <v>-184856</v>
      </c>
      <c r="AN32" s="47" t="str">
        <f>IF(OR(ISBLANK('2. Collected Data'!AR32),ISBLANK('2. Collected Data'!AR132)),"",('2. Collected Data'!AR132-'2. Collected Data'!AR32))</f>
        <v/>
      </c>
      <c r="AO32" s="47" t="str">
        <f>IF(OR(ISBLANK('2. Collected Data'!AS32),ISBLANK('2. Collected Data'!AS132)),"",('2. Collected Data'!AS132-'2. Collected Data'!AS32))</f>
        <v/>
      </c>
      <c r="AP32" s="47" t="str">
        <f>IF(OR(ISBLANK('2. Collected Data'!AT32),ISBLANK('2. Collected Data'!AT132)),"",('2. Collected Data'!AT132-'2. Collected Data'!AT32))</f>
        <v/>
      </c>
      <c r="AQ32" s="85" t="str">
        <f>IF(OR(ISBLANK('2. Collected Data'!AU32),ISBLANK('2. Collected Data'!AU132)),"",('2. Collected Data'!AU132-'2. Collected Data'!AU32))</f>
        <v/>
      </c>
      <c r="AR32" s="88"/>
      <c r="AS32" s="80">
        <f>IF(OR(ISBLANK('2. Collected Data'!AW32),ISBLANK('2. Collected Data'!AW132)),"",('2. Collected Data'!AW132-'2. Collected Data'!AW32))</f>
        <v>-1.0000000000000009E-2</v>
      </c>
      <c r="AT32" s="80">
        <f>IF(OR(ISBLANK('2. Collected Data'!AX32),ISBLANK('2. Collected Data'!AX132)),"",('2. Collected Data'!AX132-'2. Collected Data'!AX32))</f>
        <v>9.9999999999999811E-3</v>
      </c>
      <c r="AU32" s="50"/>
      <c r="AV32" s="91"/>
      <c r="AW32" s="88"/>
      <c r="AX32" s="78">
        <f>IF(OR(ISBLANK('2. Collected Data'!BB32),ISBLANK('2. Collected Data'!BB132)),"",('2. Collected Data'!BB132-'2. Collected Data'!BB32))</f>
        <v>-2</v>
      </c>
      <c r="AY32" s="75">
        <f>IF(OR(ISBLANK('2. Collected Data'!BC32),ISBLANK('2. Collected Data'!BC132)),"",('2. Collected Data'!BC132-'2. Collected Data'!BC32))</f>
        <v>-1386540</v>
      </c>
      <c r="AZ32" s="75">
        <f>IF(OR(ISBLANK('2. Collected Data'!BD32),ISBLANK('2. Collected Data'!BD132)),"",('2. Collected Data'!BD132-'2. Collected Data'!BD32))</f>
        <v>-1190757</v>
      </c>
      <c r="BA32" s="75">
        <f>IF(OR(ISBLANK('2. Collected Data'!BE32),ISBLANK('2. Collected Data'!BE132)),"",('2. Collected Data'!BE132-'2. Collected Data'!BE32))</f>
        <v>-2665532</v>
      </c>
      <c r="BB32" s="75">
        <f>IF(OR(ISBLANK('2. Collected Data'!BF32),ISBLANK('2. Collected Data'!BF132)),"",('2. Collected Data'!BF132-'2. Collected Data'!BF32))</f>
        <v>-2581553</v>
      </c>
      <c r="BC32" s="50"/>
      <c r="BD32" s="78">
        <f>IF(OR(ISBLANK('2. Collected Data'!BH32),ISBLANK('2. Collected Data'!BH132)),"",('2. Collected Data'!BH132-'2. Collected Data'!BH32))</f>
        <v>1.4599999999999937</v>
      </c>
      <c r="BE32" s="130"/>
      <c r="BF32" s="213"/>
    </row>
    <row r="33" spans="1:58" s="51" customFormat="1" ht="11.25" customHeight="1" x14ac:dyDescent="0.15">
      <c r="A33" s="89" t="s">
        <v>353</v>
      </c>
      <c r="B33" s="172"/>
      <c r="C33" s="52" t="str">
        <f>IF(OR(ISBLANK('2. Collected Data'!G33),ISBLANK('2. Collected Data'!G133)),"",('2. Collected Data'!G133-'2. Collected Data'!G33))</f>
        <v/>
      </c>
      <c r="D33" s="47" t="str">
        <f>IF(OR(ISBLANK('2. Collected Data'!H33),ISBLANK('2. Collected Data'!H133)),"",('2. Collected Data'!H133-'2. Collected Data'!H33))</f>
        <v/>
      </c>
      <c r="E33" s="47" t="str">
        <f>IF(OR(ISBLANK('2. Collected Data'!I33),ISBLANK('2. Collected Data'!I133)),"",('2. Collected Data'!I133-'2. Collected Data'!I33))</f>
        <v/>
      </c>
      <c r="F33" s="47" t="str">
        <f>IF(OR(ISBLANK('2. Collected Data'!J33),ISBLANK('2. Collected Data'!J133)),"",('2. Collected Data'!J133-'2. Collected Data'!J33))</f>
        <v/>
      </c>
      <c r="G33" s="47" t="str">
        <f>IF(OR(ISBLANK('2. Collected Data'!K33),ISBLANK('2. Collected Data'!K133)),"",('2. Collected Data'!K133-'2. Collected Data'!K33))</f>
        <v/>
      </c>
      <c r="H33" s="47" t="str">
        <f>IF(OR(ISBLANK('2. Collected Data'!L33),ISBLANK('2. Collected Data'!L133)),"",('2. Collected Data'!L133-'2. Collected Data'!L33))</f>
        <v/>
      </c>
      <c r="I33" s="47" t="str">
        <f>IF(OR(ISBLANK('2. Collected Data'!M33),ISBLANK('2. Collected Data'!M133)),"",('2. Collected Data'!M133-'2. Collected Data'!M33))</f>
        <v/>
      </c>
      <c r="J33" s="47" t="str">
        <f>IF(OR(ISBLANK('2. Collected Data'!N33),ISBLANK('2. Collected Data'!N133)),"",('2. Collected Data'!N133-'2. Collected Data'!N33))</f>
        <v/>
      </c>
      <c r="K33" s="47" t="str">
        <f>IF(OR(ISBLANK('2. Collected Data'!O33),ISBLANK('2. Collected Data'!O133)),"",('2. Collected Data'!O133-'2. Collected Data'!O33))</f>
        <v/>
      </c>
      <c r="L33" s="47" t="str">
        <f>IF(OR(ISBLANK('2. Collected Data'!P33),ISBLANK('2. Collected Data'!P133)),"",('2. Collected Data'!P133-'2. Collected Data'!P33))</f>
        <v/>
      </c>
      <c r="M33" s="47" t="str">
        <f>IF(OR(ISBLANK('2. Collected Data'!Q33),ISBLANK('2. Collected Data'!Q133)),"",('2. Collected Data'!Q133-'2. Collected Data'!Q33))</f>
        <v/>
      </c>
      <c r="N33" s="47" t="str">
        <f>IF(OR(ISBLANK('2. Collected Data'!R33),ISBLANK('2. Collected Data'!R133)),"",('2. Collected Data'!R133-'2. Collected Data'!R33))</f>
        <v/>
      </c>
      <c r="O33" s="47" t="str">
        <f>IF(OR(ISBLANK('2. Collected Data'!S33),ISBLANK('2. Collected Data'!S133)),"",('2. Collected Data'!S133-'2. Collected Data'!S33))</f>
        <v/>
      </c>
      <c r="P33" s="47" t="str">
        <f>IF(OR(ISBLANK('2. Collected Data'!T33),ISBLANK('2. Collected Data'!T133)),"",('2. Collected Data'!T133-'2. Collected Data'!T33))</f>
        <v/>
      </c>
      <c r="Q33" s="47" t="str">
        <f>IF(OR(ISBLANK('2. Collected Data'!U33),ISBLANK('2. Collected Data'!U133)),"",('2. Collected Data'!U133-'2. Collected Data'!U33))</f>
        <v/>
      </c>
      <c r="R33" s="47" t="str">
        <f>IF(OR(ISBLANK('2. Collected Data'!V33),ISBLANK('2. Collected Data'!V133)),"",('2. Collected Data'!V133-'2. Collected Data'!V33))</f>
        <v/>
      </c>
      <c r="S33" s="47" t="str">
        <f>IF(OR(ISBLANK('2. Collected Data'!W33),ISBLANK('2. Collected Data'!W133)),"",('2. Collected Data'!W133-'2. Collected Data'!W33))</f>
        <v/>
      </c>
      <c r="T33" s="47" t="str">
        <f>IF(OR(ISBLANK('2. Collected Data'!X33),ISBLANK('2. Collected Data'!X133)),"",('2. Collected Data'!X133-'2. Collected Data'!X33))</f>
        <v/>
      </c>
      <c r="U33" s="47" t="str">
        <f>IF(OR(ISBLANK('2. Collected Data'!Y33),ISBLANK('2. Collected Data'!Y133)),"",('2. Collected Data'!Y133-'2. Collected Data'!Y33))</f>
        <v/>
      </c>
      <c r="V33" s="47" t="str">
        <f>IF(OR(ISBLANK('2. Collected Data'!Z33),ISBLANK('2. Collected Data'!Z133)),"",('2. Collected Data'!Z133-'2. Collected Data'!Z33))</f>
        <v/>
      </c>
      <c r="W33" s="80" t="str">
        <f>IF(OR(ISBLANK('2. Collected Data'!AA33),ISBLANK('2. Collected Data'!AA133)),"",('2. Collected Data'!AA133-'2. Collected Data'!AA33))</f>
        <v/>
      </c>
      <c r="X33" s="80" t="str">
        <f>IF(OR(ISBLANK('2. Collected Data'!AB33),ISBLANK('2. Collected Data'!AB133)),"",('2. Collected Data'!AB133-'2. Collected Data'!AB33))</f>
        <v/>
      </c>
      <c r="Y33" s="80" t="str">
        <f>IF(OR(ISBLANK('2. Collected Data'!AC33),ISBLANK('2. Collected Data'!AC133)),"",('2. Collected Data'!AC133-'2. Collected Data'!AC33))</f>
        <v/>
      </c>
      <c r="Z33" s="47" t="str">
        <f>IF(OR(ISBLANK('2. Collected Data'!AD33),ISBLANK('2. Collected Data'!AD133)),"",('2. Collected Data'!AD133-'2. Collected Data'!AD33))</f>
        <v/>
      </c>
      <c r="AA33" s="47" t="str">
        <f>IF(OR(ISBLANK('2. Collected Data'!AE33),ISBLANK('2. Collected Data'!AE133)),"",('2. Collected Data'!AE133-'2. Collected Data'!AE33))</f>
        <v/>
      </c>
      <c r="AB33" s="47" t="str">
        <f>IF(OR(ISBLANK('2. Collected Data'!AF33),ISBLANK('2. Collected Data'!AF133)),"",('2. Collected Data'!AF133-'2. Collected Data'!AF33))</f>
        <v/>
      </c>
      <c r="AC33" s="85" t="str">
        <f>IF(OR(ISBLANK('2. Collected Data'!AG33),ISBLANK('2. Collected Data'!AG133)),"",('2. Collected Data'!AG133-'2. Collected Data'!AG33))</f>
        <v/>
      </c>
      <c r="AD33" s="88"/>
      <c r="AE33" s="121" t="str">
        <f>IF(OR(ISBLANK('2. Collected Data'!AI33),ISBLANK('2. Collected Data'!AI133)),"",('2. Collected Data'!AI133-'2. Collected Data'!AI33))</f>
        <v/>
      </c>
      <c r="AF33" s="47" t="str">
        <f>IF(OR(ISBLANK('2. Collected Data'!AJ33),ISBLANK('2. Collected Data'!AJ133)),"",('2. Collected Data'!AJ133-'2. Collected Data'!AJ33))</f>
        <v/>
      </c>
      <c r="AG33" s="47" t="str">
        <f>IF(OR(ISBLANK('2. Collected Data'!AK33),ISBLANK('2. Collected Data'!AK133)),"",('2. Collected Data'!AK133-'2. Collected Data'!AK33))</f>
        <v/>
      </c>
      <c r="AH33" s="47" t="str">
        <f>IF(OR(ISBLANK('2. Collected Data'!AL33),ISBLANK('2. Collected Data'!AL133)),"",('2. Collected Data'!AL133-'2. Collected Data'!AL33))</f>
        <v/>
      </c>
      <c r="AI33" s="47" t="str">
        <f>IF(OR(ISBLANK('2. Collected Data'!AM33),ISBLANK('2. Collected Data'!AM133)),"",('2. Collected Data'!AM133-'2. Collected Data'!AM33))</f>
        <v/>
      </c>
      <c r="AJ33" s="122"/>
      <c r="AK33" s="47" t="str">
        <f>IF(OR(ISBLANK('2. Collected Data'!AO33),ISBLANK('2. Collected Data'!AO133)),"",('2. Collected Data'!AO133-'2. Collected Data'!AO33))</f>
        <v/>
      </c>
      <c r="AL33" s="47" t="str">
        <f>IF(OR(ISBLANK('2. Collected Data'!AP33),ISBLANK('2. Collected Data'!AP133)),"",('2. Collected Data'!AP133-'2. Collected Data'!AP33))</f>
        <v/>
      </c>
      <c r="AM33" s="47" t="str">
        <f>IF(OR(ISBLANK('2. Collected Data'!AQ33),ISBLANK('2. Collected Data'!AQ133)),"",('2. Collected Data'!AQ133-'2. Collected Data'!AQ33))</f>
        <v/>
      </c>
      <c r="AN33" s="47" t="str">
        <f>IF(OR(ISBLANK('2. Collected Data'!AR33),ISBLANK('2. Collected Data'!AR133)),"",('2. Collected Data'!AR133-'2. Collected Data'!AR33))</f>
        <v/>
      </c>
      <c r="AO33" s="47" t="str">
        <f>IF(OR(ISBLANK('2. Collected Data'!AS33),ISBLANK('2. Collected Data'!AS133)),"",('2. Collected Data'!AS133-'2. Collected Data'!AS33))</f>
        <v/>
      </c>
      <c r="AP33" s="47" t="str">
        <f>IF(OR(ISBLANK('2. Collected Data'!AT33),ISBLANK('2. Collected Data'!AT133)),"",('2. Collected Data'!AT133-'2. Collected Data'!AT33))</f>
        <v/>
      </c>
      <c r="AQ33" s="85" t="str">
        <f>IF(OR(ISBLANK('2. Collected Data'!AU33),ISBLANK('2. Collected Data'!AU133)),"",('2. Collected Data'!AU133-'2. Collected Data'!AU33))</f>
        <v/>
      </c>
      <c r="AR33" s="88"/>
      <c r="AS33" s="80" t="str">
        <f>IF(OR(ISBLANK('2. Collected Data'!AW33),ISBLANK('2. Collected Data'!AW133)),"",('2. Collected Data'!AW133-'2. Collected Data'!AW33))</f>
        <v/>
      </c>
      <c r="AT33" s="80" t="str">
        <f>IF(OR(ISBLANK('2. Collected Data'!AX33),ISBLANK('2. Collected Data'!AX133)),"",('2. Collected Data'!AX133-'2. Collected Data'!AX33))</f>
        <v/>
      </c>
      <c r="AU33" s="50"/>
      <c r="AV33" s="91"/>
      <c r="AW33" s="88"/>
      <c r="AX33" s="78" t="str">
        <f>IF(OR(ISBLANK('2. Collected Data'!BB33),ISBLANK('2. Collected Data'!BB133)),"",('2. Collected Data'!BB133-'2. Collected Data'!BB33))</f>
        <v/>
      </c>
      <c r="AY33" s="75" t="str">
        <f>IF(OR(ISBLANK('2. Collected Data'!BC33),ISBLANK('2. Collected Data'!BC133)),"",('2. Collected Data'!BC133-'2. Collected Data'!BC33))</f>
        <v/>
      </c>
      <c r="AZ33" s="75" t="str">
        <f>IF(OR(ISBLANK('2. Collected Data'!BD33),ISBLANK('2. Collected Data'!BD133)),"",('2. Collected Data'!BD133-'2. Collected Data'!BD33))</f>
        <v/>
      </c>
      <c r="BA33" s="75" t="str">
        <f>IF(OR(ISBLANK('2. Collected Data'!BE33),ISBLANK('2. Collected Data'!BE133)),"",('2. Collected Data'!BE133-'2. Collected Data'!BE33))</f>
        <v/>
      </c>
      <c r="BB33" s="75" t="str">
        <f>IF(OR(ISBLANK('2. Collected Data'!BF33),ISBLANK('2. Collected Data'!BF133)),"",('2. Collected Data'!BF133-'2. Collected Data'!BF33))</f>
        <v/>
      </c>
      <c r="BC33" s="50"/>
      <c r="BD33" s="78" t="str">
        <f>IF(OR(ISBLANK('2. Collected Data'!BH33),ISBLANK('2. Collected Data'!BH133)),"",('2. Collected Data'!BH133-'2. Collected Data'!BH33))</f>
        <v/>
      </c>
      <c r="BE33" s="130"/>
      <c r="BF33" s="213"/>
    </row>
    <row r="34" spans="1:58" s="177" customFormat="1" ht="11.25" customHeight="1" x14ac:dyDescent="0.15">
      <c r="A34" s="89" t="s">
        <v>138</v>
      </c>
      <c r="B34" s="172"/>
      <c r="C34" s="52">
        <f>IF(OR(ISBLANK('2. Collected Data'!G34),ISBLANK('2. Collected Data'!G134)),"",('2. Collected Data'!G134-'2. Collected Data'!G34))</f>
        <v>0</v>
      </c>
      <c r="D34" s="47">
        <f>IF(OR(ISBLANK('2. Collected Data'!H34),ISBLANK('2. Collected Data'!H134)),"",('2. Collected Data'!H134-'2. Collected Data'!H34))</f>
        <v>-14500</v>
      </c>
      <c r="E34" s="47">
        <f>IF(OR(ISBLANK('2. Collected Data'!I34),ISBLANK('2. Collected Data'!I134)),"",('2. Collected Data'!I134-'2. Collected Data'!I34))</f>
        <v>-175</v>
      </c>
      <c r="F34" s="47">
        <f>IF(OR(ISBLANK('2. Collected Data'!J34),ISBLANK('2. Collected Data'!J134)),"",('2. Collected Data'!J134-'2. Collected Data'!J34))</f>
        <v>6</v>
      </c>
      <c r="G34" s="47">
        <f>IF(OR(ISBLANK('2. Collected Data'!K34),ISBLANK('2. Collected Data'!K134)),"",('2. Collected Data'!K134-'2. Collected Data'!K34))</f>
        <v>14</v>
      </c>
      <c r="H34" s="47">
        <f>IF(OR(ISBLANK('2. Collected Data'!L34),ISBLANK('2. Collected Data'!L134)),"",('2. Collected Data'!L134-'2. Collected Data'!L34))</f>
        <v>6</v>
      </c>
      <c r="I34" s="47">
        <f>IF(OR(ISBLANK('2. Collected Data'!M34),ISBLANK('2. Collected Data'!M134)),"",('2. Collected Data'!M134-'2. Collected Data'!M34))</f>
        <v>50</v>
      </c>
      <c r="J34" s="47">
        <f>IF(OR(ISBLANK('2. Collected Data'!N34),ISBLANK('2. Collected Data'!N134)),"",('2. Collected Data'!N134-'2. Collected Data'!N34))</f>
        <v>-8</v>
      </c>
      <c r="K34" s="47">
        <f>IF(OR(ISBLANK('2. Collected Data'!O34),ISBLANK('2. Collected Data'!O134)),"",('2. Collected Data'!O134-'2. Collected Data'!O34))</f>
        <v>-25</v>
      </c>
      <c r="L34" s="47">
        <f>IF(OR(ISBLANK('2. Collected Data'!P34),ISBLANK('2. Collected Data'!P134)),"",('2. Collected Data'!P134-'2. Collected Data'!P34))</f>
        <v>0</v>
      </c>
      <c r="M34" s="47">
        <f>IF(OR(ISBLANK('2. Collected Data'!Q34),ISBLANK('2. Collected Data'!Q134)),"",('2. Collected Data'!Q134-'2. Collected Data'!Q34))</f>
        <v>500</v>
      </c>
      <c r="N34" s="47">
        <f>IF(OR(ISBLANK('2. Collected Data'!R34),ISBLANK('2. Collected Data'!R134)),"",('2. Collected Data'!R134-'2. Collected Data'!R34))</f>
        <v>0</v>
      </c>
      <c r="O34" s="47">
        <f>IF(OR(ISBLANK('2. Collected Data'!S34),ISBLANK('2. Collected Data'!S134)),"",('2. Collected Data'!S134-'2. Collected Data'!S34))</f>
        <v>5</v>
      </c>
      <c r="P34" s="47">
        <f>IF(OR(ISBLANK('2. Collected Data'!T34),ISBLANK('2. Collected Data'!T134)),"",('2. Collected Data'!T134-'2. Collected Data'!T34))</f>
        <v>0</v>
      </c>
      <c r="Q34" s="47">
        <f>IF(OR(ISBLANK('2. Collected Data'!U34),ISBLANK('2. Collected Data'!U134)),"",('2. Collected Data'!U134-'2. Collected Data'!U34))</f>
        <v>-275</v>
      </c>
      <c r="R34" s="47">
        <f>IF(OR(ISBLANK('2. Collected Data'!V34),ISBLANK('2. Collected Data'!V134)),"",('2. Collected Data'!V134-'2. Collected Data'!V34))</f>
        <v>-40</v>
      </c>
      <c r="S34" s="47">
        <f>IF(OR(ISBLANK('2. Collected Data'!W34),ISBLANK('2. Collected Data'!W134)),"",('2. Collected Data'!W134-'2. Collected Data'!W34))</f>
        <v>-275</v>
      </c>
      <c r="T34" s="47">
        <f>IF(OR(ISBLANK('2. Collected Data'!X34),ISBLANK('2. Collected Data'!X134)),"",('2. Collected Data'!X134-'2. Collected Data'!X34))</f>
        <v>-140</v>
      </c>
      <c r="U34" s="47">
        <f>IF(OR(ISBLANK('2. Collected Data'!Y34),ISBLANK('2. Collected Data'!Y134)),"",('2. Collected Data'!Y134-'2. Collected Data'!Y34))</f>
        <v>400</v>
      </c>
      <c r="V34" s="47">
        <f>IF(OR(ISBLANK('2. Collected Data'!Z34),ISBLANK('2. Collected Data'!Z134)),"",('2. Collected Data'!Z134-'2. Collected Data'!Z34))</f>
        <v>-500</v>
      </c>
      <c r="W34" s="80">
        <f>IF(OR(ISBLANK('2. Collected Data'!AA34),ISBLANK('2. Collected Data'!AA134)),"",('2. Collected Data'!AA134-'2. Collected Data'!AA34))</f>
        <v>-0.09</v>
      </c>
      <c r="X34" s="80">
        <f>IF(OR(ISBLANK('2. Collected Data'!AB34),ISBLANK('2. Collected Data'!AB134)),"",('2. Collected Data'!AB134-'2. Collected Data'!AB34))</f>
        <v>8.9999999999999969E-2</v>
      </c>
      <c r="Y34" s="80">
        <f>IF(OR(ISBLANK('2. Collected Data'!AC34),ISBLANK('2. Collected Data'!AC134)),"",('2. Collected Data'!AC134-'2. Collected Data'!AC34))</f>
        <v>0</v>
      </c>
      <c r="Z34" s="47">
        <f>IF(OR(ISBLANK('2. Collected Data'!AD34),ISBLANK('2. Collected Data'!AD134)),"",('2. Collected Data'!AD134-'2. Collected Data'!AD34))</f>
        <v>-13</v>
      </c>
      <c r="AA34" s="47">
        <f>IF(OR(ISBLANK('2. Collected Data'!AE34),ISBLANK('2. Collected Data'!AE134)),"",('2. Collected Data'!AE134-'2. Collected Data'!AE34))</f>
        <v>-30000</v>
      </c>
      <c r="AB34" s="47">
        <f>IF(OR(ISBLANK('2. Collected Data'!AF34),ISBLANK('2. Collected Data'!AF134)),"",('2. Collected Data'!AF134-'2. Collected Data'!AF34))</f>
        <v>17</v>
      </c>
      <c r="AC34" s="85">
        <f>IF(OR(ISBLANK('2. Collected Data'!AG34),ISBLANK('2. Collected Data'!AG134)),"",('2. Collected Data'!AG134-'2. Collected Data'!AG34))</f>
        <v>-420000</v>
      </c>
      <c r="AD34" s="88"/>
      <c r="AE34" s="121">
        <f>IF(OR(ISBLANK('2. Collected Data'!AI34),ISBLANK('2. Collected Data'!AI134)),"",('2. Collected Data'!AI134-'2. Collected Data'!AI34))</f>
        <v>-147124</v>
      </c>
      <c r="AF34" s="47">
        <f>IF(OR(ISBLANK('2. Collected Data'!AJ34),ISBLANK('2. Collected Data'!AJ134)),"",('2. Collected Data'!AJ134-'2. Collected Data'!AJ34))</f>
        <v>0</v>
      </c>
      <c r="AG34" s="47">
        <f>IF(OR(ISBLANK('2. Collected Data'!AK34),ISBLANK('2. Collected Data'!AK134)),"",('2. Collected Data'!AK134-'2. Collected Data'!AK34))</f>
        <v>-703</v>
      </c>
      <c r="AH34" s="47">
        <f>IF(OR(ISBLANK('2. Collected Data'!AL34),ISBLANK('2. Collected Data'!AL134)),"",('2. Collected Data'!AL134-'2. Collected Data'!AL34))</f>
        <v>-10638</v>
      </c>
      <c r="AI34" s="47" t="str">
        <f>IF(OR(ISBLANK('2. Collected Data'!AM34),ISBLANK('2. Collected Data'!AM134)),"",('2. Collected Data'!AM134-'2. Collected Data'!AM34))</f>
        <v/>
      </c>
      <c r="AJ34" s="122"/>
      <c r="AK34" s="47">
        <f>IF(OR(ISBLANK('2. Collected Data'!AO34),ISBLANK('2. Collected Data'!AO134)),"",('2. Collected Data'!AO134-'2. Collected Data'!AO34))</f>
        <v>0</v>
      </c>
      <c r="AL34" s="47" t="str">
        <f>IF(OR(ISBLANK('2. Collected Data'!AP34),ISBLANK('2. Collected Data'!AP134)),"",('2. Collected Data'!AP134-'2. Collected Data'!AP34))</f>
        <v/>
      </c>
      <c r="AM34" s="47">
        <f>IF(OR(ISBLANK('2. Collected Data'!AQ34),ISBLANK('2. Collected Data'!AQ134)),"",('2. Collected Data'!AQ134-'2. Collected Data'!AQ34))</f>
        <v>-1540000</v>
      </c>
      <c r="AN34" s="47" t="str">
        <f>IF(OR(ISBLANK('2. Collected Data'!AR34),ISBLANK('2. Collected Data'!AR134)),"",('2. Collected Data'!AR134-'2. Collected Data'!AR34))</f>
        <v/>
      </c>
      <c r="AO34" s="47">
        <f>IF(OR(ISBLANK('2. Collected Data'!AS34),ISBLANK('2. Collected Data'!AS134)),"",('2. Collected Data'!AS134-'2. Collected Data'!AS34))</f>
        <v>-1300000</v>
      </c>
      <c r="AP34" s="47" t="str">
        <f>IF(OR(ISBLANK('2. Collected Data'!AT34),ISBLANK('2. Collected Data'!AT134)),"",('2. Collected Data'!AT134-'2. Collected Data'!AT34))</f>
        <v/>
      </c>
      <c r="AQ34" s="85" t="str">
        <f>IF(OR(ISBLANK('2. Collected Data'!AU34),ISBLANK('2. Collected Data'!AU134)),"",('2. Collected Data'!AU134-'2. Collected Data'!AU34))</f>
        <v/>
      </c>
      <c r="AR34" s="88"/>
      <c r="AS34" s="80">
        <f>IF(OR(ISBLANK('2. Collected Data'!AW34),ISBLANK('2. Collected Data'!AW134)),"",('2. Collected Data'!AW134-'2. Collected Data'!AW34))</f>
        <v>0.6</v>
      </c>
      <c r="AT34" s="80">
        <f>IF(OR(ISBLANK('2. Collected Data'!AX34),ISBLANK('2. Collected Data'!AX134)),"",('2. Collected Data'!AX134-'2. Collected Data'!AX34))</f>
        <v>-0.6</v>
      </c>
      <c r="AU34" s="50"/>
      <c r="AV34" s="91"/>
      <c r="AW34" s="88"/>
      <c r="AX34" s="78">
        <f>IF(OR(ISBLANK('2. Collected Data'!BB34),ISBLANK('2. Collected Data'!BB134)),"",('2. Collected Data'!BB134-'2. Collected Data'!BB34))</f>
        <v>0</v>
      </c>
      <c r="AY34" s="75">
        <f>IF(OR(ISBLANK('2. Collected Data'!BC34),ISBLANK('2. Collected Data'!BC134)),"",('2. Collected Data'!BC134-'2. Collected Data'!BC34))</f>
        <v>-3920000</v>
      </c>
      <c r="AZ34" s="75">
        <f>IF(OR(ISBLANK('2. Collected Data'!BD34),ISBLANK('2. Collected Data'!BD134)),"",('2. Collected Data'!BD134-'2. Collected Data'!BD34))</f>
        <v>-33656000</v>
      </c>
      <c r="BA34" s="75">
        <f>IF(OR(ISBLANK('2. Collected Data'!BE34),ISBLANK('2. Collected Data'!BE134)),"",('2. Collected Data'!BE134-'2. Collected Data'!BE34))</f>
        <v>-11210000</v>
      </c>
      <c r="BB34" s="75">
        <f>IF(OR(ISBLANK('2. Collected Data'!BF34),ISBLANK('2. Collected Data'!BF134)),"",('2. Collected Data'!BF134-'2. Collected Data'!BF34))</f>
        <v>-48837156</v>
      </c>
      <c r="BC34" s="50"/>
      <c r="BD34" s="78">
        <f>IF(OR(ISBLANK('2. Collected Data'!BH34),ISBLANK('2. Collected Data'!BH134)),"",('2. Collected Data'!BH134-'2. Collected Data'!BH34))</f>
        <v>2</v>
      </c>
      <c r="BE34" s="130"/>
      <c r="BF34" s="213"/>
    </row>
    <row r="35" spans="1:58" s="177" customFormat="1" ht="11.25" customHeight="1" x14ac:dyDescent="0.15">
      <c r="A35" s="89" t="s">
        <v>139</v>
      </c>
      <c r="B35" s="172"/>
      <c r="C35" s="52">
        <f>IF(OR(ISBLANK('2. Collected Data'!G35),ISBLANK('2. Collected Data'!G135)),"",('2. Collected Data'!G135-'2. Collected Data'!G35))</f>
        <v>-2</v>
      </c>
      <c r="D35" s="47">
        <f>IF(OR(ISBLANK('2. Collected Data'!H35),ISBLANK('2. Collected Data'!H135)),"",('2. Collected Data'!H135-'2. Collected Data'!H35))</f>
        <v>1</v>
      </c>
      <c r="E35" s="47">
        <f>IF(OR(ISBLANK('2. Collected Data'!I35),ISBLANK('2. Collected Data'!I135)),"",('2. Collected Data'!I135-'2. Collected Data'!I35))</f>
        <v>-3</v>
      </c>
      <c r="F35" s="47">
        <f>IF(OR(ISBLANK('2. Collected Data'!J35),ISBLANK('2. Collected Data'!J135)),"",('2. Collected Data'!J135-'2. Collected Data'!J35))</f>
        <v>0</v>
      </c>
      <c r="G35" s="47">
        <f>IF(OR(ISBLANK('2. Collected Data'!K35),ISBLANK('2. Collected Data'!K135)),"",('2. Collected Data'!K135-'2. Collected Data'!K35))</f>
        <v>0</v>
      </c>
      <c r="H35" s="47">
        <f>IF(OR(ISBLANK('2. Collected Data'!L35),ISBLANK('2. Collected Data'!L135)),"",('2. Collected Data'!L135-'2. Collected Data'!L35))</f>
        <v>0</v>
      </c>
      <c r="I35" s="47">
        <f>IF(OR(ISBLANK('2. Collected Data'!M35),ISBLANK('2. Collected Data'!M135)),"",('2. Collected Data'!M135-'2. Collected Data'!M35))</f>
        <v>-4</v>
      </c>
      <c r="J35" s="47">
        <f>IF(OR(ISBLANK('2. Collected Data'!N35),ISBLANK('2. Collected Data'!N135)),"",('2. Collected Data'!N135-'2. Collected Data'!N35))</f>
        <v>-3</v>
      </c>
      <c r="K35" s="47" t="str">
        <f>IF(OR(ISBLANK('2. Collected Data'!O35),ISBLANK('2. Collected Data'!O135)),"",('2. Collected Data'!O135-'2. Collected Data'!O35))</f>
        <v/>
      </c>
      <c r="L35" s="47" t="str">
        <f>IF(OR(ISBLANK('2. Collected Data'!P35),ISBLANK('2. Collected Data'!P135)),"",('2. Collected Data'!P135-'2. Collected Data'!P35))</f>
        <v/>
      </c>
      <c r="M35" s="47" t="str">
        <f>IF(OR(ISBLANK('2. Collected Data'!Q35),ISBLANK('2. Collected Data'!Q135)),"",('2. Collected Data'!Q135-'2. Collected Data'!Q35))</f>
        <v/>
      </c>
      <c r="N35" s="47" t="str">
        <f>IF(OR(ISBLANK('2. Collected Data'!R35),ISBLANK('2. Collected Data'!R135)),"",('2. Collected Data'!R135-'2. Collected Data'!R35))</f>
        <v/>
      </c>
      <c r="O35" s="47" t="str">
        <f>IF(OR(ISBLANK('2. Collected Data'!S35),ISBLANK('2. Collected Data'!S135)),"",('2. Collected Data'!S135-'2. Collected Data'!S35))</f>
        <v/>
      </c>
      <c r="P35" s="47" t="str">
        <f>IF(OR(ISBLANK('2. Collected Data'!T35),ISBLANK('2. Collected Data'!T135)),"",('2. Collected Data'!T135-'2. Collected Data'!T35))</f>
        <v/>
      </c>
      <c r="Q35" s="47" t="str">
        <f>IF(OR(ISBLANK('2. Collected Data'!U35),ISBLANK('2. Collected Data'!U135)),"",('2. Collected Data'!U135-'2. Collected Data'!U35))</f>
        <v/>
      </c>
      <c r="R35" s="47" t="str">
        <f>IF(OR(ISBLANK('2. Collected Data'!V35),ISBLANK('2. Collected Data'!V135)),"",('2. Collected Data'!V135-'2. Collected Data'!V35))</f>
        <v/>
      </c>
      <c r="S35" s="47" t="str">
        <f>IF(OR(ISBLANK('2. Collected Data'!W35),ISBLANK('2. Collected Data'!W135)),"",('2. Collected Data'!W135-'2. Collected Data'!W35))</f>
        <v/>
      </c>
      <c r="T35" s="47" t="str">
        <f>IF(OR(ISBLANK('2. Collected Data'!X35),ISBLANK('2. Collected Data'!X135)),"",('2. Collected Data'!X135-'2. Collected Data'!X35))</f>
        <v/>
      </c>
      <c r="U35" s="47">
        <f>IF(OR(ISBLANK('2. Collected Data'!Y35),ISBLANK('2. Collected Data'!Y135)),"",('2. Collected Data'!Y135-'2. Collected Data'!Y35))</f>
        <v>26</v>
      </c>
      <c r="V35" s="47">
        <f>IF(OR(ISBLANK('2. Collected Data'!Z35),ISBLANK('2. Collected Data'!Z135)),"",('2. Collected Data'!Z135-'2. Collected Data'!Z35))</f>
        <v>3</v>
      </c>
      <c r="W35" s="80">
        <f>IF(OR(ISBLANK('2. Collected Data'!AA35),ISBLANK('2. Collected Data'!AA135)),"",('2. Collected Data'!AA135-'2. Collected Data'!AA35))</f>
        <v>0</v>
      </c>
      <c r="X35" s="80">
        <f>IF(OR(ISBLANK('2. Collected Data'!AB35),ISBLANK('2. Collected Data'!AB135)),"",('2. Collected Data'!AB135-'2. Collected Data'!AB35))</f>
        <v>0</v>
      </c>
      <c r="Y35" s="80">
        <f>IF(OR(ISBLANK('2. Collected Data'!AC35),ISBLANK('2. Collected Data'!AC135)),"",('2. Collected Data'!AC135-'2. Collected Data'!AC35))</f>
        <v>0</v>
      </c>
      <c r="Z35" s="47" t="str">
        <f>IF(OR(ISBLANK('2. Collected Data'!AD35),ISBLANK('2. Collected Data'!AD135)),"",('2. Collected Data'!AD135-'2. Collected Data'!AD35))</f>
        <v/>
      </c>
      <c r="AA35" s="47" t="str">
        <f>IF(OR(ISBLANK('2. Collected Data'!AE35),ISBLANK('2. Collected Data'!AE135)),"",('2. Collected Data'!AE135-'2. Collected Data'!AE35))</f>
        <v/>
      </c>
      <c r="AB35" s="47" t="str">
        <f>IF(OR(ISBLANK('2. Collected Data'!AF35),ISBLANK('2. Collected Data'!AF135)),"",('2. Collected Data'!AF135-'2. Collected Data'!AF35))</f>
        <v/>
      </c>
      <c r="AC35" s="85" t="str">
        <f>IF(OR(ISBLANK('2. Collected Data'!AG35),ISBLANK('2. Collected Data'!AG135)),"",('2. Collected Data'!AG135-'2. Collected Data'!AG35))</f>
        <v/>
      </c>
      <c r="AD35" s="88"/>
      <c r="AE35" s="121">
        <f>IF(OR(ISBLANK('2. Collected Data'!AI35),ISBLANK('2. Collected Data'!AI135)),"",('2. Collected Data'!AI135-'2. Collected Data'!AI35))</f>
        <v>26177</v>
      </c>
      <c r="AF35" s="47" t="str">
        <f>IF(OR(ISBLANK('2. Collected Data'!AJ35),ISBLANK('2. Collected Data'!AJ135)),"",('2. Collected Data'!AJ135-'2. Collected Data'!AJ35))</f>
        <v/>
      </c>
      <c r="AG35" s="47" t="str">
        <f>IF(OR(ISBLANK('2. Collected Data'!AK35),ISBLANK('2. Collected Data'!AK135)),"",('2. Collected Data'!AK135-'2. Collected Data'!AK35))</f>
        <v/>
      </c>
      <c r="AH35" s="47">
        <f>IF(OR(ISBLANK('2. Collected Data'!AL35),ISBLANK('2. Collected Data'!AL135)),"",('2. Collected Data'!AL135-'2. Collected Data'!AL35))</f>
        <v>-30916</v>
      </c>
      <c r="AI35" s="47" t="str">
        <f>IF(OR(ISBLANK('2. Collected Data'!AM35),ISBLANK('2. Collected Data'!AM135)),"",('2. Collected Data'!AM135-'2. Collected Data'!AM35))</f>
        <v/>
      </c>
      <c r="AJ35" s="122"/>
      <c r="AK35" s="47">
        <f>IF(OR(ISBLANK('2. Collected Data'!AO35),ISBLANK('2. Collected Data'!AO135)),"",('2. Collected Data'!AO135-'2. Collected Data'!AO35))</f>
        <v>-81731</v>
      </c>
      <c r="AL35" s="47">
        <f>IF(OR(ISBLANK('2. Collected Data'!AP35),ISBLANK('2. Collected Data'!AP135)),"",('2. Collected Data'!AP135-'2. Collected Data'!AP35))</f>
        <v>-44672</v>
      </c>
      <c r="AM35" s="47">
        <f>IF(OR(ISBLANK('2. Collected Data'!AQ35),ISBLANK('2. Collected Data'!AQ135)),"",('2. Collected Data'!AQ135-'2. Collected Data'!AQ35))</f>
        <v>0</v>
      </c>
      <c r="AN35" s="47">
        <f>IF(OR(ISBLANK('2. Collected Data'!AR35),ISBLANK('2. Collected Data'!AR135)),"",('2. Collected Data'!AR135-'2. Collected Data'!AR35))</f>
        <v>0</v>
      </c>
      <c r="AO35" s="47">
        <f>IF(OR(ISBLANK('2. Collected Data'!AS35),ISBLANK('2. Collected Data'!AS135)),"",('2. Collected Data'!AS135-'2. Collected Data'!AS35))</f>
        <v>0</v>
      </c>
      <c r="AP35" s="47">
        <f>IF(OR(ISBLANK('2. Collected Data'!AT35),ISBLANK('2. Collected Data'!AT135)),"",('2. Collected Data'!AT135-'2. Collected Data'!AT35))</f>
        <v>0</v>
      </c>
      <c r="AQ35" s="85">
        <f>IF(OR(ISBLANK('2. Collected Data'!AU35),ISBLANK('2. Collected Data'!AU135)),"",('2. Collected Data'!AU135-'2. Collected Data'!AU35))</f>
        <v>0</v>
      </c>
      <c r="AR35" s="88"/>
      <c r="AS35" s="80">
        <f>IF(OR(ISBLANK('2. Collected Data'!AW35),ISBLANK('2. Collected Data'!AW135)),"",('2. Collected Data'!AW135-'2. Collected Data'!AW35))</f>
        <v>0</v>
      </c>
      <c r="AT35" s="80">
        <f>IF(OR(ISBLANK('2. Collected Data'!AX35),ISBLANK('2. Collected Data'!AX135)),"",('2. Collected Data'!AX135-'2. Collected Data'!AX35))</f>
        <v>0</v>
      </c>
      <c r="AU35" s="50"/>
      <c r="AV35" s="91"/>
      <c r="AW35" s="88"/>
      <c r="AX35" s="78">
        <f>IF(OR(ISBLANK('2. Collected Data'!BB35),ISBLANK('2. Collected Data'!BB135)),"",('2. Collected Data'!BB135-'2. Collected Data'!BB35))</f>
        <v>12</v>
      </c>
      <c r="AY35" s="75" t="str">
        <f>IF(OR(ISBLANK('2. Collected Data'!BC35),ISBLANK('2. Collected Data'!BC135)),"",('2. Collected Data'!BC135-'2. Collected Data'!BC35))</f>
        <v/>
      </c>
      <c r="AZ35" s="75" t="str">
        <f>IF(OR(ISBLANK('2. Collected Data'!BD35),ISBLANK('2. Collected Data'!BD135)),"",('2. Collected Data'!BD135-'2. Collected Data'!BD35))</f>
        <v/>
      </c>
      <c r="BA35" s="75" t="str">
        <f>IF(OR(ISBLANK('2. Collected Data'!BE35),ISBLANK('2. Collected Data'!BE135)),"",('2. Collected Data'!BE135-'2. Collected Data'!BE35))</f>
        <v/>
      </c>
      <c r="BB35" s="75">
        <f>IF(OR(ISBLANK('2. Collected Data'!BF35),ISBLANK('2. Collected Data'!BF135)),"",('2. Collected Data'!BF135-'2. Collected Data'!BF35))</f>
        <v>3000000</v>
      </c>
      <c r="BC35" s="50"/>
      <c r="BD35" s="78">
        <f>IF(OR(ISBLANK('2. Collected Data'!BH35),ISBLANK('2. Collected Data'!BH135)),"",('2. Collected Data'!BH135-'2. Collected Data'!BH35))</f>
        <v>13.96</v>
      </c>
      <c r="BE35" s="130"/>
      <c r="BF35" s="213"/>
    </row>
    <row r="36" spans="1:58" s="51" customFormat="1" ht="11.25" customHeight="1" x14ac:dyDescent="0.15">
      <c r="A36" s="89" t="s">
        <v>140</v>
      </c>
      <c r="B36" s="172"/>
      <c r="C36" s="52">
        <f>IF(OR(ISBLANK('2. Collected Data'!G36),ISBLANK('2. Collected Data'!G136)),"",('2. Collected Data'!G136-'2. Collected Data'!G36))</f>
        <v>115</v>
      </c>
      <c r="D36" s="47" t="str">
        <f>IF(OR(ISBLANK('2. Collected Data'!H36),ISBLANK('2. Collected Data'!H136)),"",('2. Collected Data'!H136-'2. Collected Data'!H36))</f>
        <v/>
      </c>
      <c r="E36" s="47" t="str">
        <f>IF(OR(ISBLANK('2. Collected Data'!I36),ISBLANK('2. Collected Data'!I136)),"",('2. Collected Data'!I136-'2. Collected Data'!I36))</f>
        <v/>
      </c>
      <c r="F36" s="47" t="str">
        <f>IF(OR(ISBLANK('2. Collected Data'!J36),ISBLANK('2. Collected Data'!J136)),"",('2. Collected Data'!J136-'2. Collected Data'!J36))</f>
        <v/>
      </c>
      <c r="G36" s="47" t="str">
        <f>IF(OR(ISBLANK('2. Collected Data'!K36),ISBLANK('2. Collected Data'!K136)),"",('2. Collected Data'!K136-'2. Collected Data'!K36))</f>
        <v/>
      </c>
      <c r="H36" s="47" t="str">
        <f>IF(OR(ISBLANK('2. Collected Data'!L36),ISBLANK('2. Collected Data'!L136)),"",('2. Collected Data'!L136-'2. Collected Data'!L36))</f>
        <v/>
      </c>
      <c r="I36" s="47" t="str">
        <f>IF(OR(ISBLANK('2. Collected Data'!M36),ISBLANK('2. Collected Data'!M136)),"",('2. Collected Data'!M136-'2. Collected Data'!M36))</f>
        <v/>
      </c>
      <c r="J36" s="47" t="str">
        <f>IF(OR(ISBLANK('2. Collected Data'!N36),ISBLANK('2. Collected Data'!N136)),"",('2. Collected Data'!N136-'2. Collected Data'!N36))</f>
        <v/>
      </c>
      <c r="K36" s="47" t="str">
        <f>IF(OR(ISBLANK('2. Collected Data'!O36),ISBLANK('2. Collected Data'!O136)),"",('2. Collected Data'!O136-'2. Collected Data'!O36))</f>
        <v/>
      </c>
      <c r="L36" s="47" t="str">
        <f>IF(OR(ISBLANK('2. Collected Data'!P36),ISBLANK('2. Collected Data'!P136)),"",('2. Collected Data'!P136-'2. Collected Data'!P36))</f>
        <v/>
      </c>
      <c r="M36" s="47" t="str">
        <f>IF(OR(ISBLANK('2. Collected Data'!Q36),ISBLANK('2. Collected Data'!Q136)),"",('2. Collected Data'!Q136-'2. Collected Data'!Q36))</f>
        <v/>
      </c>
      <c r="N36" s="47" t="str">
        <f>IF(OR(ISBLANK('2. Collected Data'!R36),ISBLANK('2. Collected Data'!R136)),"",('2. Collected Data'!R136-'2. Collected Data'!R36))</f>
        <v/>
      </c>
      <c r="O36" s="47" t="str">
        <f>IF(OR(ISBLANK('2. Collected Data'!S36),ISBLANK('2. Collected Data'!S136)),"",('2. Collected Data'!S136-'2. Collected Data'!S36))</f>
        <v/>
      </c>
      <c r="P36" s="47" t="str">
        <f>IF(OR(ISBLANK('2. Collected Data'!T36),ISBLANK('2. Collected Data'!T136)),"",('2. Collected Data'!T136-'2. Collected Data'!T36))</f>
        <v/>
      </c>
      <c r="Q36" s="47" t="str">
        <f>IF(OR(ISBLANK('2. Collected Data'!U36),ISBLANK('2. Collected Data'!U136)),"",('2. Collected Data'!U136-'2. Collected Data'!U36))</f>
        <v/>
      </c>
      <c r="R36" s="47" t="str">
        <f>IF(OR(ISBLANK('2. Collected Data'!V36),ISBLANK('2. Collected Data'!V136)),"",('2. Collected Data'!V136-'2. Collected Data'!V36))</f>
        <v/>
      </c>
      <c r="S36" s="47" t="str">
        <f>IF(OR(ISBLANK('2. Collected Data'!W36),ISBLANK('2. Collected Data'!W136)),"",('2. Collected Data'!W136-'2. Collected Data'!W36))</f>
        <v/>
      </c>
      <c r="T36" s="47" t="str">
        <f>IF(OR(ISBLANK('2. Collected Data'!X36),ISBLANK('2. Collected Data'!X136)),"",('2. Collected Data'!X136-'2. Collected Data'!X36))</f>
        <v/>
      </c>
      <c r="U36" s="47" t="str">
        <f>IF(OR(ISBLANK('2. Collected Data'!Y36),ISBLANK('2. Collected Data'!Y136)),"",('2. Collected Data'!Y136-'2. Collected Data'!Y36))</f>
        <v/>
      </c>
      <c r="V36" s="47" t="str">
        <f>IF(OR(ISBLANK('2. Collected Data'!Z36),ISBLANK('2. Collected Data'!Z136)),"",('2. Collected Data'!Z136-'2. Collected Data'!Z36))</f>
        <v/>
      </c>
      <c r="W36" s="80">
        <f>IF(OR(ISBLANK('2. Collected Data'!AA36),ISBLANK('2. Collected Data'!AA136)),"",('2. Collected Data'!AA136-'2. Collected Data'!AA36))</f>
        <v>0</v>
      </c>
      <c r="X36" s="80">
        <f>IF(OR(ISBLANK('2. Collected Data'!AB36),ISBLANK('2. Collected Data'!AB136)),"",('2. Collected Data'!AB136-'2. Collected Data'!AB36))</f>
        <v>0</v>
      </c>
      <c r="Y36" s="80">
        <f>IF(OR(ISBLANK('2. Collected Data'!AC36),ISBLANK('2. Collected Data'!AC136)),"",('2. Collected Data'!AC136-'2. Collected Data'!AC36))</f>
        <v>0</v>
      </c>
      <c r="Z36" s="47">
        <f>IF(OR(ISBLANK('2. Collected Data'!AD36),ISBLANK('2. Collected Data'!AD136)),"",('2. Collected Data'!AD136-'2. Collected Data'!AD36))</f>
        <v>-23</v>
      </c>
      <c r="AA36" s="47" t="str">
        <f>IF(OR(ISBLANK('2. Collected Data'!AE36),ISBLANK('2. Collected Data'!AE136)),"",('2. Collected Data'!AE136-'2. Collected Data'!AE36))</f>
        <v/>
      </c>
      <c r="AB36" s="47" t="str">
        <f>IF(OR(ISBLANK('2. Collected Data'!AF36),ISBLANK('2. Collected Data'!AF136)),"",('2. Collected Data'!AF136-'2. Collected Data'!AF36))</f>
        <v/>
      </c>
      <c r="AC36" s="85" t="str">
        <f>IF(OR(ISBLANK('2. Collected Data'!AG36),ISBLANK('2. Collected Data'!AG136)),"",('2. Collected Data'!AG136-'2. Collected Data'!AG36))</f>
        <v/>
      </c>
      <c r="AD36" s="88"/>
      <c r="AE36" s="121">
        <f>IF(OR(ISBLANK('2. Collected Data'!AI36),ISBLANK('2. Collected Data'!AI136)),"",('2. Collected Data'!AI136-'2. Collected Data'!AI36))</f>
        <v>-39605</v>
      </c>
      <c r="AF36" s="47" t="str">
        <f>IF(OR(ISBLANK('2. Collected Data'!AJ36),ISBLANK('2. Collected Data'!AJ136)),"",('2. Collected Data'!AJ136-'2. Collected Data'!AJ36))</f>
        <v/>
      </c>
      <c r="AG36" s="47" t="str">
        <f>IF(OR(ISBLANK('2. Collected Data'!AK36),ISBLANK('2. Collected Data'!AK136)),"",('2. Collected Data'!AK136-'2. Collected Data'!AK36))</f>
        <v/>
      </c>
      <c r="AH36" s="47">
        <f>IF(OR(ISBLANK('2. Collected Data'!AL36),ISBLANK('2. Collected Data'!AL136)),"",('2. Collected Data'!AL136-'2. Collected Data'!AL36))</f>
        <v>-13764</v>
      </c>
      <c r="AI36" s="47" t="str">
        <f>IF(OR(ISBLANK('2. Collected Data'!AM36),ISBLANK('2. Collected Data'!AM136)),"",('2. Collected Data'!AM136-'2. Collected Data'!AM36))</f>
        <v/>
      </c>
      <c r="AJ36" s="122"/>
      <c r="AK36" s="47">
        <f>IF(OR(ISBLANK('2. Collected Data'!AO36),ISBLANK('2. Collected Data'!AO136)),"",('2. Collected Data'!AO136-'2. Collected Data'!AO36))</f>
        <v>2210808</v>
      </c>
      <c r="AL36" s="47">
        <f>IF(OR(ISBLANK('2. Collected Data'!AP36),ISBLANK('2. Collected Data'!AP136)),"",('2. Collected Data'!AP136-'2. Collected Data'!AP36))</f>
        <v>102892</v>
      </c>
      <c r="AM36" s="47" t="str">
        <f>IF(OR(ISBLANK('2. Collected Data'!AQ36),ISBLANK('2. Collected Data'!AQ136)),"",('2. Collected Data'!AQ136-'2. Collected Data'!AQ36))</f>
        <v/>
      </c>
      <c r="AN36" s="47" t="str">
        <f>IF(OR(ISBLANK('2. Collected Data'!AR36),ISBLANK('2. Collected Data'!AR136)),"",('2. Collected Data'!AR136-'2. Collected Data'!AR36))</f>
        <v/>
      </c>
      <c r="AO36" s="47" t="str">
        <f>IF(OR(ISBLANK('2. Collected Data'!AS36),ISBLANK('2. Collected Data'!AS136)),"",('2. Collected Data'!AS136-'2. Collected Data'!AS36))</f>
        <v/>
      </c>
      <c r="AP36" s="47" t="str">
        <f>IF(OR(ISBLANK('2. Collected Data'!AT36),ISBLANK('2. Collected Data'!AT136)),"",('2. Collected Data'!AT136-'2. Collected Data'!AT36))</f>
        <v/>
      </c>
      <c r="AQ36" s="85" t="str">
        <f>IF(OR(ISBLANK('2. Collected Data'!AU36),ISBLANK('2. Collected Data'!AU136)),"",('2. Collected Data'!AU136-'2. Collected Data'!AU36))</f>
        <v/>
      </c>
      <c r="AR36" s="88"/>
      <c r="AS36" s="80" t="str">
        <f>IF(OR(ISBLANK('2. Collected Data'!AW36),ISBLANK('2. Collected Data'!AW136)),"",('2. Collected Data'!AW136-'2. Collected Data'!AW36))</f>
        <v/>
      </c>
      <c r="AT36" s="80" t="str">
        <f>IF(OR(ISBLANK('2. Collected Data'!AX36),ISBLANK('2. Collected Data'!AX136)),"",('2. Collected Data'!AX136-'2. Collected Data'!AX36))</f>
        <v/>
      </c>
      <c r="AU36" s="50"/>
      <c r="AV36" s="91"/>
      <c r="AW36" s="88"/>
      <c r="AX36" s="78">
        <f>IF(OR(ISBLANK('2. Collected Data'!BB36),ISBLANK('2. Collected Data'!BB136)),"",('2. Collected Data'!BB136-'2. Collected Data'!BB36))</f>
        <v>0</v>
      </c>
      <c r="AY36" s="75">
        <f>IF(OR(ISBLANK('2. Collected Data'!BC36),ISBLANK('2. Collected Data'!BC136)),"",('2. Collected Data'!BC136-'2. Collected Data'!BC36))</f>
        <v>-2129000</v>
      </c>
      <c r="AZ36" s="75">
        <f>IF(OR(ISBLANK('2. Collected Data'!BD36),ISBLANK('2. Collected Data'!BD136)),"",('2. Collected Data'!BD136-'2. Collected Data'!BD36))</f>
        <v>4729000</v>
      </c>
      <c r="BA36" s="75">
        <f>IF(OR(ISBLANK('2. Collected Data'!BE36),ISBLANK('2. Collected Data'!BE136)),"",('2. Collected Data'!BE136-'2. Collected Data'!BE36))</f>
        <v>-5473000</v>
      </c>
      <c r="BB36" s="75" t="str">
        <f>IF(OR(ISBLANK('2. Collected Data'!BF36),ISBLANK('2. Collected Data'!BF136)),"",('2. Collected Data'!BF136-'2. Collected Data'!BF36))</f>
        <v/>
      </c>
      <c r="BC36" s="50"/>
      <c r="BD36" s="78">
        <f>IF(OR(ISBLANK('2. Collected Data'!BH36),ISBLANK('2. Collected Data'!BH136)),"",('2. Collected Data'!BH136-'2. Collected Data'!BH36))</f>
        <v>15.060000000000009</v>
      </c>
      <c r="BE36" s="130"/>
      <c r="BF36" s="213"/>
    </row>
    <row r="37" spans="1:58" s="51" customFormat="1" ht="11.25" customHeight="1" x14ac:dyDescent="0.15">
      <c r="A37" s="89" t="s">
        <v>354</v>
      </c>
      <c r="B37" s="172"/>
      <c r="C37" s="52" t="str">
        <f>IF(OR(ISBLANK('2. Collected Data'!G37),ISBLANK('2. Collected Data'!G137)),"",('2. Collected Data'!G137-'2. Collected Data'!G37))</f>
        <v/>
      </c>
      <c r="D37" s="47" t="str">
        <f>IF(OR(ISBLANK('2. Collected Data'!H37),ISBLANK('2. Collected Data'!H137)),"",('2. Collected Data'!H137-'2. Collected Data'!H37))</f>
        <v/>
      </c>
      <c r="E37" s="47" t="str">
        <f>IF(OR(ISBLANK('2. Collected Data'!I37),ISBLANK('2. Collected Data'!I137)),"",('2. Collected Data'!I137-'2. Collected Data'!I37))</f>
        <v/>
      </c>
      <c r="F37" s="47" t="str">
        <f>IF(OR(ISBLANK('2. Collected Data'!J37),ISBLANK('2. Collected Data'!J137)),"",('2. Collected Data'!J137-'2. Collected Data'!J37))</f>
        <v/>
      </c>
      <c r="G37" s="47" t="str">
        <f>IF(OR(ISBLANK('2. Collected Data'!K37),ISBLANK('2. Collected Data'!K137)),"",('2. Collected Data'!K137-'2. Collected Data'!K37))</f>
        <v/>
      </c>
      <c r="H37" s="47" t="str">
        <f>IF(OR(ISBLANK('2. Collected Data'!L37),ISBLANK('2. Collected Data'!L137)),"",('2. Collected Data'!L137-'2. Collected Data'!L37))</f>
        <v/>
      </c>
      <c r="I37" s="47" t="str">
        <f>IF(OR(ISBLANK('2. Collected Data'!M37),ISBLANK('2. Collected Data'!M137)),"",('2. Collected Data'!M137-'2. Collected Data'!M37))</f>
        <v/>
      </c>
      <c r="J37" s="47" t="str">
        <f>IF(OR(ISBLANK('2. Collected Data'!N37),ISBLANK('2. Collected Data'!N137)),"",('2. Collected Data'!N137-'2. Collected Data'!N37))</f>
        <v/>
      </c>
      <c r="K37" s="47" t="str">
        <f>IF(OR(ISBLANK('2. Collected Data'!O37),ISBLANK('2. Collected Data'!O137)),"",('2. Collected Data'!O137-'2. Collected Data'!O37))</f>
        <v/>
      </c>
      <c r="L37" s="47" t="str">
        <f>IF(OR(ISBLANK('2. Collected Data'!P37),ISBLANK('2. Collected Data'!P137)),"",('2. Collected Data'!P137-'2. Collected Data'!P37))</f>
        <v/>
      </c>
      <c r="M37" s="47" t="str">
        <f>IF(OR(ISBLANK('2. Collected Data'!Q37),ISBLANK('2. Collected Data'!Q137)),"",('2. Collected Data'!Q137-'2. Collected Data'!Q37))</f>
        <v/>
      </c>
      <c r="N37" s="47" t="str">
        <f>IF(OR(ISBLANK('2. Collected Data'!R37),ISBLANK('2. Collected Data'!R137)),"",('2. Collected Data'!R137-'2. Collected Data'!R37))</f>
        <v/>
      </c>
      <c r="O37" s="47" t="str">
        <f>IF(OR(ISBLANK('2. Collected Data'!S37),ISBLANK('2. Collected Data'!S137)),"",('2. Collected Data'!S137-'2. Collected Data'!S37))</f>
        <v/>
      </c>
      <c r="P37" s="47" t="str">
        <f>IF(OR(ISBLANK('2. Collected Data'!T37),ISBLANK('2. Collected Data'!T137)),"",('2. Collected Data'!T137-'2. Collected Data'!T37))</f>
        <v/>
      </c>
      <c r="Q37" s="47" t="str">
        <f>IF(OR(ISBLANK('2. Collected Data'!U37),ISBLANK('2. Collected Data'!U137)),"",('2. Collected Data'!U137-'2. Collected Data'!U37))</f>
        <v/>
      </c>
      <c r="R37" s="47" t="str">
        <f>IF(OR(ISBLANK('2. Collected Data'!V37),ISBLANK('2. Collected Data'!V137)),"",('2. Collected Data'!V137-'2. Collected Data'!V37))</f>
        <v/>
      </c>
      <c r="S37" s="47" t="str">
        <f>IF(OR(ISBLANK('2. Collected Data'!W37),ISBLANK('2. Collected Data'!W137)),"",('2. Collected Data'!W137-'2. Collected Data'!W37))</f>
        <v/>
      </c>
      <c r="T37" s="47" t="str">
        <f>IF(OR(ISBLANK('2. Collected Data'!X37),ISBLANK('2. Collected Data'!X137)),"",('2. Collected Data'!X137-'2. Collected Data'!X37))</f>
        <v/>
      </c>
      <c r="U37" s="47" t="str">
        <f>IF(OR(ISBLANK('2. Collected Data'!Y37),ISBLANK('2. Collected Data'!Y137)),"",('2. Collected Data'!Y137-'2. Collected Data'!Y37))</f>
        <v/>
      </c>
      <c r="V37" s="47" t="str">
        <f>IF(OR(ISBLANK('2. Collected Data'!Z37),ISBLANK('2. Collected Data'!Z137)),"",('2. Collected Data'!Z137-'2. Collected Data'!Z37))</f>
        <v/>
      </c>
      <c r="W37" s="80" t="str">
        <f>IF(OR(ISBLANK('2. Collected Data'!AA37),ISBLANK('2. Collected Data'!AA137)),"",('2. Collected Data'!AA137-'2. Collected Data'!AA37))</f>
        <v/>
      </c>
      <c r="X37" s="80" t="str">
        <f>IF(OR(ISBLANK('2. Collected Data'!AB37),ISBLANK('2. Collected Data'!AB137)),"",('2. Collected Data'!AB137-'2. Collected Data'!AB37))</f>
        <v/>
      </c>
      <c r="Y37" s="80" t="str">
        <f>IF(OR(ISBLANK('2. Collected Data'!AC37),ISBLANK('2. Collected Data'!AC137)),"",('2. Collected Data'!AC137-'2. Collected Data'!AC37))</f>
        <v/>
      </c>
      <c r="Z37" s="47" t="str">
        <f>IF(OR(ISBLANK('2. Collected Data'!AD37),ISBLANK('2. Collected Data'!AD137)),"",('2. Collected Data'!AD137-'2. Collected Data'!AD37))</f>
        <v/>
      </c>
      <c r="AA37" s="47" t="str">
        <f>IF(OR(ISBLANK('2. Collected Data'!AE37),ISBLANK('2. Collected Data'!AE137)),"",('2. Collected Data'!AE137-'2. Collected Data'!AE37))</f>
        <v/>
      </c>
      <c r="AB37" s="47" t="str">
        <f>IF(OR(ISBLANK('2. Collected Data'!AF37),ISBLANK('2. Collected Data'!AF137)),"",('2. Collected Data'!AF137-'2. Collected Data'!AF37))</f>
        <v/>
      </c>
      <c r="AC37" s="85" t="str">
        <f>IF(OR(ISBLANK('2. Collected Data'!AG37),ISBLANK('2. Collected Data'!AG137)),"",('2. Collected Data'!AG137-'2. Collected Data'!AG37))</f>
        <v/>
      </c>
      <c r="AD37" s="88"/>
      <c r="AE37" s="121" t="str">
        <f>IF(OR(ISBLANK('2. Collected Data'!AI37),ISBLANK('2. Collected Data'!AI137)),"",('2. Collected Data'!AI137-'2. Collected Data'!AI37))</f>
        <v/>
      </c>
      <c r="AF37" s="47" t="str">
        <f>IF(OR(ISBLANK('2. Collected Data'!AJ37),ISBLANK('2. Collected Data'!AJ137)),"",('2. Collected Data'!AJ137-'2. Collected Data'!AJ37))</f>
        <v/>
      </c>
      <c r="AG37" s="47" t="str">
        <f>IF(OR(ISBLANK('2. Collected Data'!AK37),ISBLANK('2. Collected Data'!AK137)),"",('2. Collected Data'!AK137-'2. Collected Data'!AK37))</f>
        <v/>
      </c>
      <c r="AH37" s="47" t="str">
        <f>IF(OR(ISBLANK('2. Collected Data'!AL37),ISBLANK('2. Collected Data'!AL137)),"",('2. Collected Data'!AL137-'2. Collected Data'!AL37))</f>
        <v/>
      </c>
      <c r="AI37" s="47" t="str">
        <f>IF(OR(ISBLANK('2. Collected Data'!AM37),ISBLANK('2. Collected Data'!AM137)),"",('2. Collected Data'!AM137-'2. Collected Data'!AM37))</f>
        <v/>
      </c>
      <c r="AJ37" s="122"/>
      <c r="AK37" s="47" t="str">
        <f>IF(OR(ISBLANK('2. Collected Data'!AO37),ISBLANK('2. Collected Data'!AO137)),"",('2. Collected Data'!AO137-'2. Collected Data'!AO37))</f>
        <v/>
      </c>
      <c r="AL37" s="47" t="str">
        <f>IF(OR(ISBLANK('2. Collected Data'!AP37),ISBLANK('2. Collected Data'!AP137)),"",('2. Collected Data'!AP137-'2. Collected Data'!AP37))</f>
        <v/>
      </c>
      <c r="AM37" s="47" t="str">
        <f>IF(OR(ISBLANK('2. Collected Data'!AQ37),ISBLANK('2. Collected Data'!AQ137)),"",('2. Collected Data'!AQ137-'2. Collected Data'!AQ37))</f>
        <v/>
      </c>
      <c r="AN37" s="47" t="str">
        <f>IF(OR(ISBLANK('2. Collected Data'!AR37),ISBLANK('2. Collected Data'!AR137)),"",('2. Collected Data'!AR137-'2. Collected Data'!AR37))</f>
        <v/>
      </c>
      <c r="AO37" s="47" t="str">
        <f>IF(OR(ISBLANK('2. Collected Data'!AS37),ISBLANK('2. Collected Data'!AS137)),"",('2. Collected Data'!AS137-'2. Collected Data'!AS37))</f>
        <v/>
      </c>
      <c r="AP37" s="47" t="str">
        <f>IF(OR(ISBLANK('2. Collected Data'!AT37),ISBLANK('2. Collected Data'!AT137)),"",('2. Collected Data'!AT137-'2. Collected Data'!AT37))</f>
        <v/>
      </c>
      <c r="AQ37" s="85" t="str">
        <f>IF(OR(ISBLANK('2. Collected Data'!AU37),ISBLANK('2. Collected Data'!AU137)),"",('2. Collected Data'!AU137-'2. Collected Data'!AU37))</f>
        <v/>
      </c>
      <c r="AR37" s="88"/>
      <c r="AS37" s="80" t="str">
        <f>IF(OR(ISBLANK('2. Collected Data'!AW37),ISBLANK('2. Collected Data'!AW137)),"",('2. Collected Data'!AW137-'2. Collected Data'!AW37))</f>
        <v/>
      </c>
      <c r="AT37" s="80" t="str">
        <f>IF(OR(ISBLANK('2. Collected Data'!AX37),ISBLANK('2. Collected Data'!AX137)),"",('2. Collected Data'!AX137-'2. Collected Data'!AX37))</f>
        <v/>
      </c>
      <c r="AU37" s="50"/>
      <c r="AV37" s="91"/>
      <c r="AW37" s="88"/>
      <c r="AX37" s="78" t="str">
        <f>IF(OR(ISBLANK('2. Collected Data'!BB37),ISBLANK('2. Collected Data'!BB137)),"",('2. Collected Data'!BB137-'2. Collected Data'!BB37))</f>
        <v/>
      </c>
      <c r="AY37" s="75" t="str">
        <f>IF(OR(ISBLANK('2. Collected Data'!BC37),ISBLANK('2. Collected Data'!BC137)),"",('2. Collected Data'!BC137-'2. Collected Data'!BC37))</f>
        <v/>
      </c>
      <c r="AZ37" s="75" t="str">
        <f>IF(OR(ISBLANK('2. Collected Data'!BD37),ISBLANK('2. Collected Data'!BD137)),"",('2. Collected Data'!BD137-'2. Collected Data'!BD37))</f>
        <v/>
      </c>
      <c r="BA37" s="75" t="str">
        <f>IF(OR(ISBLANK('2. Collected Data'!BE37),ISBLANK('2. Collected Data'!BE137)),"",('2. Collected Data'!BE137-'2. Collected Data'!BE37))</f>
        <v/>
      </c>
      <c r="BB37" s="75" t="str">
        <f>IF(OR(ISBLANK('2. Collected Data'!BF37),ISBLANK('2. Collected Data'!BF137)),"",('2. Collected Data'!BF137-'2. Collected Data'!BF37))</f>
        <v/>
      </c>
      <c r="BC37" s="50"/>
      <c r="BD37" s="78" t="str">
        <f>IF(OR(ISBLANK('2. Collected Data'!BH37),ISBLANK('2. Collected Data'!BH137)),"",('2. Collected Data'!BH137-'2. Collected Data'!BH37))</f>
        <v/>
      </c>
      <c r="BE37" s="130"/>
      <c r="BF37" s="213"/>
    </row>
    <row r="38" spans="1:58" s="177" customFormat="1" ht="11.25" customHeight="1" x14ac:dyDescent="0.15">
      <c r="A38" s="89" t="s">
        <v>141</v>
      </c>
      <c r="B38" s="172"/>
      <c r="C38" s="52">
        <f>IF(OR(ISBLANK('2. Collected Data'!G38),ISBLANK('2. Collected Data'!G138)),"",('2. Collected Data'!G138-'2. Collected Data'!G38))</f>
        <v>0</v>
      </c>
      <c r="D38" s="47">
        <f>IF(OR(ISBLANK('2. Collected Data'!H38),ISBLANK('2. Collected Data'!H138)),"",('2. Collected Data'!H138-'2. Collected Data'!H38))</f>
        <v>0</v>
      </c>
      <c r="E38" s="47">
        <f>IF(OR(ISBLANK('2. Collected Data'!I38),ISBLANK('2. Collected Data'!I138)),"",('2. Collected Data'!I138-'2. Collected Data'!I38))</f>
        <v>25</v>
      </c>
      <c r="F38" s="47">
        <f>IF(OR(ISBLANK('2. Collected Data'!J38),ISBLANK('2. Collected Data'!J138)),"",('2. Collected Data'!J138-'2. Collected Data'!J38))</f>
        <v>0</v>
      </c>
      <c r="G38" s="47">
        <f>IF(OR(ISBLANK('2. Collected Data'!K38),ISBLANK('2. Collected Data'!K138)),"",('2. Collected Data'!K138-'2. Collected Data'!K38))</f>
        <v>1</v>
      </c>
      <c r="H38" s="47">
        <f>IF(OR(ISBLANK('2. Collected Data'!L38),ISBLANK('2. Collected Data'!L138)),"",('2. Collected Data'!L138-'2. Collected Data'!L38))</f>
        <v>0</v>
      </c>
      <c r="I38" s="47">
        <f>IF(OR(ISBLANK('2. Collected Data'!M38),ISBLANK('2. Collected Data'!M138)),"",('2. Collected Data'!M138-'2. Collected Data'!M38))</f>
        <v>-12</v>
      </c>
      <c r="J38" s="47">
        <f>IF(OR(ISBLANK('2. Collected Data'!N38),ISBLANK('2. Collected Data'!N138)),"",('2. Collected Data'!N138-'2. Collected Data'!N38))</f>
        <v>-38</v>
      </c>
      <c r="K38" s="47">
        <f>IF(OR(ISBLANK('2. Collected Data'!O38),ISBLANK('2. Collected Data'!O138)),"",('2. Collected Data'!O138-'2. Collected Data'!O38))</f>
        <v>-1280</v>
      </c>
      <c r="L38" s="47">
        <f>IF(OR(ISBLANK('2. Collected Data'!P38),ISBLANK('2. Collected Data'!P138)),"",('2. Collected Data'!P138-'2. Collected Data'!P38))</f>
        <v>0</v>
      </c>
      <c r="M38" s="47">
        <f>IF(OR(ISBLANK('2. Collected Data'!Q38),ISBLANK('2. Collected Data'!Q138)),"",('2. Collected Data'!Q138-'2. Collected Data'!Q38))</f>
        <v>0</v>
      </c>
      <c r="N38" s="47">
        <f>IF(OR(ISBLANK('2. Collected Data'!R38),ISBLANK('2. Collected Data'!R138)),"",('2. Collected Data'!R138-'2. Collected Data'!R38))</f>
        <v>0</v>
      </c>
      <c r="O38" s="47">
        <f>IF(OR(ISBLANK('2. Collected Data'!S38),ISBLANK('2. Collected Data'!S138)),"",('2. Collected Data'!S138-'2. Collected Data'!S38))</f>
        <v>0</v>
      </c>
      <c r="P38" s="47">
        <f>IF(OR(ISBLANK('2. Collected Data'!T38),ISBLANK('2. Collected Data'!T138)),"",('2. Collected Data'!T138-'2. Collected Data'!T38))</f>
        <v>0</v>
      </c>
      <c r="Q38" s="47">
        <f>IF(OR(ISBLANK('2. Collected Data'!U38),ISBLANK('2. Collected Data'!U138)),"",('2. Collected Data'!U138-'2. Collected Data'!U38))</f>
        <v>0</v>
      </c>
      <c r="R38" s="47">
        <f>IF(OR(ISBLANK('2. Collected Data'!V38),ISBLANK('2. Collected Data'!V138)),"",('2. Collected Data'!V138-'2. Collected Data'!V38))</f>
        <v>0</v>
      </c>
      <c r="S38" s="47">
        <f>IF(OR(ISBLANK('2. Collected Data'!W38),ISBLANK('2. Collected Data'!W138)),"",('2. Collected Data'!W138-'2. Collected Data'!W38))</f>
        <v>0</v>
      </c>
      <c r="T38" s="47">
        <f>IF(OR(ISBLANK('2. Collected Data'!X38),ISBLANK('2. Collected Data'!X138)),"",('2. Collected Data'!X138-'2. Collected Data'!X38))</f>
        <v>0</v>
      </c>
      <c r="U38" s="47">
        <f>IF(OR(ISBLANK('2. Collected Data'!Y38),ISBLANK('2. Collected Data'!Y138)),"",('2. Collected Data'!Y138-'2. Collected Data'!Y38))</f>
        <v>217</v>
      </c>
      <c r="V38" s="47">
        <f>IF(OR(ISBLANK('2. Collected Data'!Z38),ISBLANK('2. Collected Data'!Z138)),"",('2. Collected Data'!Z138-'2. Collected Data'!Z38))</f>
        <v>-30</v>
      </c>
      <c r="W38" s="80">
        <f>IF(OR(ISBLANK('2. Collected Data'!AA38),ISBLANK('2. Collected Data'!AA138)),"",('2. Collected Data'!AA138-'2. Collected Data'!AA38))</f>
        <v>0</v>
      </c>
      <c r="X38" s="80">
        <f>IF(OR(ISBLANK('2. Collected Data'!AB38),ISBLANK('2. Collected Data'!AB138)),"",('2. Collected Data'!AB138-'2. Collected Data'!AB38))</f>
        <v>0</v>
      </c>
      <c r="Y38" s="80">
        <f>IF(OR(ISBLANK('2. Collected Data'!AC38),ISBLANK('2. Collected Data'!AC138)),"",('2. Collected Data'!AC138-'2. Collected Data'!AC38))</f>
        <v>0</v>
      </c>
      <c r="Z38" s="47">
        <f>IF(OR(ISBLANK('2. Collected Data'!AD38),ISBLANK('2. Collected Data'!AD138)),"",('2. Collected Data'!AD138-'2. Collected Data'!AD38))</f>
        <v>0</v>
      </c>
      <c r="AA38" s="47">
        <f>IF(OR(ISBLANK('2. Collected Data'!AE38),ISBLANK('2. Collected Data'!AE138)),"",('2. Collected Data'!AE138-'2. Collected Data'!AE38))</f>
        <v>0</v>
      </c>
      <c r="AB38" s="47">
        <f>IF(OR(ISBLANK('2. Collected Data'!AF38),ISBLANK('2. Collected Data'!AF138)),"",('2. Collected Data'!AF138-'2. Collected Data'!AF38))</f>
        <v>0</v>
      </c>
      <c r="AC38" s="85">
        <f>IF(OR(ISBLANK('2. Collected Data'!AG38),ISBLANK('2. Collected Data'!AG138)),"",('2. Collected Data'!AG138-'2. Collected Data'!AG38))</f>
        <v>0</v>
      </c>
      <c r="AD38" s="88"/>
      <c r="AE38" s="121">
        <f>IF(OR(ISBLANK('2. Collected Data'!AI38),ISBLANK('2. Collected Data'!AI138)),"",('2. Collected Data'!AI138-'2. Collected Data'!AI38))</f>
        <v>-100</v>
      </c>
      <c r="AF38" s="47">
        <f>IF(OR(ISBLANK('2. Collected Data'!AJ38),ISBLANK('2. Collected Data'!AJ138)),"",('2. Collected Data'!AJ138-'2. Collected Data'!AJ38))</f>
        <v>0</v>
      </c>
      <c r="AG38" s="47">
        <f>IF(OR(ISBLANK('2. Collected Data'!AK38),ISBLANK('2. Collected Data'!AK138)),"",('2. Collected Data'!AK138-'2. Collected Data'!AK38))</f>
        <v>0</v>
      </c>
      <c r="AH38" s="47">
        <f>IF(OR(ISBLANK('2. Collected Data'!AL38),ISBLANK('2. Collected Data'!AL138)),"",('2. Collected Data'!AL138-'2. Collected Data'!AL38))</f>
        <v>22400</v>
      </c>
      <c r="AI38" s="47" t="str">
        <f>IF(OR(ISBLANK('2. Collected Data'!AM38),ISBLANK('2. Collected Data'!AM138)),"",('2. Collected Data'!AM138-'2. Collected Data'!AM38))</f>
        <v/>
      </c>
      <c r="AJ38" s="122"/>
      <c r="AK38" s="47">
        <f>IF(OR(ISBLANK('2. Collected Data'!AO38),ISBLANK('2. Collected Data'!AO138)),"",('2. Collected Data'!AO138-'2. Collected Data'!AO38))</f>
        <v>67000</v>
      </c>
      <c r="AL38" s="47">
        <f>IF(OR(ISBLANK('2. Collected Data'!AP38),ISBLANK('2. Collected Data'!AP138)),"",('2. Collected Data'!AP138-'2. Collected Data'!AP38))</f>
        <v>400</v>
      </c>
      <c r="AM38" s="47" t="str">
        <f>IF(OR(ISBLANK('2. Collected Data'!AQ38),ISBLANK('2. Collected Data'!AQ138)),"",('2. Collected Data'!AQ138-'2. Collected Data'!AQ38))</f>
        <v/>
      </c>
      <c r="AN38" s="47" t="str">
        <f>IF(OR(ISBLANK('2. Collected Data'!AR38),ISBLANK('2. Collected Data'!AR138)),"",('2. Collected Data'!AR138-'2. Collected Data'!AR38))</f>
        <v/>
      </c>
      <c r="AO38" s="47" t="str">
        <f>IF(OR(ISBLANK('2. Collected Data'!AS38),ISBLANK('2. Collected Data'!AS138)),"",('2. Collected Data'!AS138-'2. Collected Data'!AS38))</f>
        <v/>
      </c>
      <c r="AP38" s="47">
        <f>IF(OR(ISBLANK('2. Collected Data'!AT38),ISBLANK('2. Collected Data'!AT138)),"",('2. Collected Data'!AT138-'2. Collected Data'!AT38))</f>
        <v>269000</v>
      </c>
      <c r="AQ38" s="85" t="str">
        <f>IF(OR(ISBLANK('2. Collected Data'!AU38),ISBLANK('2. Collected Data'!AU138)),"",('2. Collected Data'!AU138-'2. Collected Data'!AU38))</f>
        <v/>
      </c>
      <c r="AR38" s="88"/>
      <c r="AS38" s="80">
        <f>IF(OR(ISBLANK('2. Collected Data'!AW38),ISBLANK('2. Collected Data'!AW138)),"",('2. Collected Data'!AW138-'2. Collected Data'!AW38))</f>
        <v>0</v>
      </c>
      <c r="AT38" s="80">
        <f>IF(OR(ISBLANK('2. Collected Data'!AX38),ISBLANK('2. Collected Data'!AX138)),"",('2. Collected Data'!AX138-'2. Collected Data'!AX38))</f>
        <v>0</v>
      </c>
      <c r="AU38" s="50"/>
      <c r="AV38" s="91"/>
      <c r="AW38" s="88"/>
      <c r="AX38" s="78">
        <f>IF(OR(ISBLANK('2. Collected Data'!BB38),ISBLANK('2. Collected Data'!BB138)),"",('2. Collected Data'!BB138-'2. Collected Data'!BB38))</f>
        <v>4.3400000000000034</v>
      </c>
      <c r="AY38" s="75">
        <f>IF(OR(ISBLANK('2. Collected Data'!BC38),ISBLANK('2. Collected Data'!BC138)),"",('2. Collected Data'!BC138-'2. Collected Data'!BC38))</f>
        <v>-900000</v>
      </c>
      <c r="AZ38" s="75">
        <f>IF(OR(ISBLANK('2. Collected Data'!BD38),ISBLANK('2. Collected Data'!BD138)),"",('2. Collected Data'!BD138-'2. Collected Data'!BD38))</f>
        <v>-400000</v>
      </c>
      <c r="BA38" s="75">
        <f>IF(OR(ISBLANK('2. Collected Data'!BE38),ISBLANK('2. Collected Data'!BE138)),"",('2. Collected Data'!BE138-'2. Collected Data'!BE38))</f>
        <v>-1900000</v>
      </c>
      <c r="BB38" s="75">
        <f>IF(OR(ISBLANK('2. Collected Data'!BF38),ISBLANK('2. Collected Data'!BF138)),"",('2. Collected Data'!BF138-'2. Collected Data'!BF38))</f>
        <v>-3350000</v>
      </c>
      <c r="BC38" s="50"/>
      <c r="BD38" s="78">
        <f>IF(OR(ISBLANK('2. Collected Data'!BH38),ISBLANK('2. Collected Data'!BH138)),"",('2. Collected Data'!BH138-'2. Collected Data'!BH38))</f>
        <v>2.3799999999999955</v>
      </c>
      <c r="BE38" s="130"/>
      <c r="BF38" s="213"/>
    </row>
    <row r="39" spans="1:58" s="177" customFormat="1" ht="11.25" customHeight="1" x14ac:dyDescent="0.15">
      <c r="A39" s="89" t="s">
        <v>142</v>
      </c>
      <c r="B39" s="172"/>
      <c r="C39" s="52">
        <f>IF(OR(ISBLANK('2. Collected Data'!G39),ISBLANK('2. Collected Data'!G139)),"",('2. Collected Data'!G139-'2. Collected Data'!G39))</f>
        <v>0</v>
      </c>
      <c r="D39" s="47">
        <f>IF(OR(ISBLANK('2. Collected Data'!H39),ISBLANK('2. Collected Data'!H139)),"",('2. Collected Data'!H139-'2. Collected Data'!H39))</f>
        <v>0</v>
      </c>
      <c r="E39" s="47">
        <f>IF(OR(ISBLANK('2. Collected Data'!I39),ISBLANK('2. Collected Data'!I139)),"",('2. Collected Data'!I139-'2. Collected Data'!I39))</f>
        <v>0</v>
      </c>
      <c r="F39" s="47">
        <f>IF(OR(ISBLANK('2. Collected Data'!J39),ISBLANK('2. Collected Data'!J139)),"",('2. Collected Data'!J139-'2. Collected Data'!J39))</f>
        <v>0</v>
      </c>
      <c r="G39" s="47">
        <f>IF(OR(ISBLANK('2. Collected Data'!K39),ISBLANK('2. Collected Data'!K139)),"",('2. Collected Data'!K139-'2. Collected Data'!K39))</f>
        <v>0</v>
      </c>
      <c r="H39" s="47">
        <f>IF(OR(ISBLANK('2. Collected Data'!L39),ISBLANK('2. Collected Data'!L139)),"",('2. Collected Data'!L139-'2. Collected Data'!L39))</f>
        <v>0</v>
      </c>
      <c r="I39" s="47">
        <f>IF(OR(ISBLANK('2. Collected Data'!M39),ISBLANK('2. Collected Data'!M139)),"",('2. Collected Data'!M139-'2. Collected Data'!M39))</f>
        <v>0</v>
      </c>
      <c r="J39" s="47">
        <f>IF(OR(ISBLANK('2. Collected Data'!N39),ISBLANK('2. Collected Data'!N139)),"",('2. Collected Data'!N139-'2. Collected Data'!N39))</f>
        <v>0</v>
      </c>
      <c r="K39" s="47">
        <f>IF(OR(ISBLANK('2. Collected Data'!O39),ISBLANK('2. Collected Data'!O139)),"",('2. Collected Data'!O139-'2. Collected Data'!O39))</f>
        <v>0</v>
      </c>
      <c r="L39" s="47">
        <f>IF(OR(ISBLANK('2. Collected Data'!P39),ISBLANK('2. Collected Data'!P139)),"",('2. Collected Data'!P139-'2. Collected Data'!P39))</f>
        <v>0</v>
      </c>
      <c r="M39" s="47">
        <f>IF(OR(ISBLANK('2. Collected Data'!Q39),ISBLANK('2. Collected Data'!Q139)),"",('2. Collected Data'!Q139-'2. Collected Data'!Q39))</f>
        <v>0</v>
      </c>
      <c r="N39" s="47">
        <f>IF(OR(ISBLANK('2. Collected Data'!R39),ISBLANK('2. Collected Data'!R139)),"",('2. Collected Data'!R139-'2. Collected Data'!R39))</f>
        <v>0</v>
      </c>
      <c r="O39" s="47">
        <f>IF(OR(ISBLANK('2. Collected Data'!S39),ISBLANK('2. Collected Data'!S139)),"",('2. Collected Data'!S139-'2. Collected Data'!S39))</f>
        <v>0</v>
      </c>
      <c r="P39" s="47">
        <f>IF(OR(ISBLANK('2. Collected Data'!T39),ISBLANK('2. Collected Data'!T139)),"",('2. Collected Data'!T139-'2. Collected Data'!T39))</f>
        <v>0</v>
      </c>
      <c r="Q39" s="47">
        <f>IF(OR(ISBLANK('2. Collected Data'!U39),ISBLANK('2. Collected Data'!U139)),"",('2. Collected Data'!U139-'2. Collected Data'!U39))</f>
        <v>0</v>
      </c>
      <c r="R39" s="47">
        <f>IF(OR(ISBLANK('2. Collected Data'!V39),ISBLANK('2. Collected Data'!V139)),"",('2. Collected Data'!V139-'2. Collected Data'!V39))</f>
        <v>0</v>
      </c>
      <c r="S39" s="47">
        <f>IF(OR(ISBLANK('2. Collected Data'!W39),ISBLANK('2. Collected Data'!W139)),"",('2. Collected Data'!W139-'2. Collected Data'!W39))</f>
        <v>0</v>
      </c>
      <c r="T39" s="47">
        <f>IF(OR(ISBLANK('2. Collected Data'!X39),ISBLANK('2. Collected Data'!X139)),"",('2. Collected Data'!X139-'2. Collected Data'!X39))</f>
        <v>0</v>
      </c>
      <c r="U39" s="47">
        <f>IF(OR(ISBLANK('2. Collected Data'!Y39),ISBLANK('2. Collected Data'!Y139)),"",('2. Collected Data'!Y139-'2. Collected Data'!Y39))</f>
        <v>0</v>
      </c>
      <c r="V39" s="47">
        <f>IF(OR(ISBLANK('2. Collected Data'!Z39),ISBLANK('2. Collected Data'!Z139)),"",('2. Collected Data'!Z139-'2. Collected Data'!Z39))</f>
        <v>0</v>
      </c>
      <c r="W39" s="80">
        <f>IF(OR(ISBLANK('2. Collected Data'!AA39),ISBLANK('2. Collected Data'!AA139)),"",('2. Collected Data'!AA139-'2. Collected Data'!AA39))</f>
        <v>0</v>
      </c>
      <c r="X39" s="80">
        <f>IF(OR(ISBLANK('2. Collected Data'!AB39),ISBLANK('2. Collected Data'!AB139)),"",('2. Collected Data'!AB139-'2. Collected Data'!AB39))</f>
        <v>0</v>
      </c>
      <c r="Y39" s="80">
        <f>IF(OR(ISBLANK('2. Collected Data'!AC39),ISBLANK('2. Collected Data'!AC139)),"",('2. Collected Data'!AC139-'2. Collected Data'!AC39))</f>
        <v>0</v>
      </c>
      <c r="Z39" s="47">
        <f>IF(OR(ISBLANK('2. Collected Data'!AD39),ISBLANK('2. Collected Data'!AD139)),"",('2. Collected Data'!AD139-'2. Collected Data'!AD39))</f>
        <v>0</v>
      </c>
      <c r="AA39" s="47">
        <f>IF(OR(ISBLANK('2. Collected Data'!AE39),ISBLANK('2. Collected Data'!AE139)),"",('2. Collected Data'!AE139-'2. Collected Data'!AE39))</f>
        <v>0</v>
      </c>
      <c r="AB39" s="47">
        <f>IF(OR(ISBLANK('2. Collected Data'!AF39),ISBLANK('2. Collected Data'!AF139)),"",('2. Collected Data'!AF139-'2. Collected Data'!AF39))</f>
        <v>0</v>
      </c>
      <c r="AC39" s="85">
        <f>IF(OR(ISBLANK('2. Collected Data'!AG39),ISBLANK('2. Collected Data'!AG139)),"",('2. Collected Data'!AG139-'2. Collected Data'!AG39))</f>
        <v>0</v>
      </c>
      <c r="AD39" s="88"/>
      <c r="AE39" s="121">
        <f>IF(OR(ISBLANK('2. Collected Data'!AI39),ISBLANK('2. Collected Data'!AI139)),"",('2. Collected Data'!AI139-'2. Collected Data'!AI39))</f>
        <v>-21768</v>
      </c>
      <c r="AF39" s="47" t="str">
        <f>IF(OR(ISBLANK('2. Collected Data'!AJ39),ISBLANK('2. Collected Data'!AJ139)),"",('2. Collected Data'!AJ139-'2. Collected Data'!AJ39))</f>
        <v/>
      </c>
      <c r="AG39" s="47" t="str">
        <f>IF(OR(ISBLANK('2. Collected Data'!AK39),ISBLANK('2. Collected Data'!AK139)),"",('2. Collected Data'!AK139-'2. Collected Data'!AK39))</f>
        <v/>
      </c>
      <c r="AH39" s="47">
        <f>IF(OR(ISBLANK('2. Collected Data'!AL39),ISBLANK('2. Collected Data'!AL139)),"",('2. Collected Data'!AL139-'2. Collected Data'!AL39))</f>
        <v>6007</v>
      </c>
      <c r="AI39" s="47" t="str">
        <f>IF(OR(ISBLANK('2. Collected Data'!AM39),ISBLANK('2. Collected Data'!AM139)),"",('2. Collected Data'!AM139-'2. Collected Data'!AM39))</f>
        <v/>
      </c>
      <c r="AJ39" s="122"/>
      <c r="AK39" s="47">
        <f>IF(OR(ISBLANK('2. Collected Data'!AO39),ISBLANK('2. Collected Data'!AO139)),"",('2. Collected Data'!AO139-'2. Collected Data'!AO39))</f>
        <v>5901218</v>
      </c>
      <c r="AL39" s="47">
        <f>IF(OR(ISBLANK('2. Collected Data'!AP39),ISBLANK('2. Collected Data'!AP139)),"",('2. Collected Data'!AP139-'2. Collected Data'!AP39))</f>
        <v>0</v>
      </c>
      <c r="AM39" s="47">
        <f>IF(OR(ISBLANK('2. Collected Data'!AQ39),ISBLANK('2. Collected Data'!AQ139)),"",('2. Collected Data'!AQ139-'2. Collected Data'!AQ39))</f>
        <v>552395</v>
      </c>
      <c r="AN39" s="47">
        <f>IF(OR(ISBLANK('2. Collected Data'!AR39),ISBLANK('2. Collected Data'!AR139)),"",('2. Collected Data'!AR139-'2. Collected Data'!AR39))</f>
        <v>-3000</v>
      </c>
      <c r="AO39" s="47">
        <f>IF(OR(ISBLANK('2. Collected Data'!AS39),ISBLANK('2. Collected Data'!AS139)),"",('2. Collected Data'!AS139-'2. Collected Data'!AS39))</f>
        <v>0</v>
      </c>
      <c r="AP39" s="47">
        <f>IF(OR(ISBLANK('2. Collected Data'!AT39),ISBLANK('2. Collected Data'!AT139)),"",('2. Collected Data'!AT139-'2. Collected Data'!AT39))</f>
        <v>0</v>
      </c>
      <c r="AQ39" s="85">
        <f>IF(OR(ISBLANK('2. Collected Data'!AU39),ISBLANK('2. Collected Data'!AU139)),"",('2. Collected Data'!AU139-'2. Collected Data'!AU39))</f>
        <v>0</v>
      </c>
      <c r="AR39" s="88"/>
      <c r="AS39" s="80">
        <f>IF(OR(ISBLANK('2. Collected Data'!AW39),ISBLANK('2. Collected Data'!AW139)),"",('2. Collected Data'!AW139-'2. Collected Data'!AW39))</f>
        <v>-0.17000000000000004</v>
      </c>
      <c r="AT39" s="80">
        <f>IF(OR(ISBLANK('2. Collected Data'!AX39),ISBLANK('2. Collected Data'!AX139)),"",('2. Collected Data'!AX139-'2. Collected Data'!AX39))</f>
        <v>0.17</v>
      </c>
      <c r="AU39" s="50"/>
      <c r="AV39" s="91"/>
      <c r="AW39" s="88"/>
      <c r="AX39" s="78">
        <f>IF(OR(ISBLANK('2. Collected Data'!BB39),ISBLANK('2. Collected Data'!BB139)),"",('2. Collected Data'!BB139-'2. Collected Data'!BB39))</f>
        <v>-2</v>
      </c>
      <c r="AY39" s="75">
        <f>IF(OR(ISBLANK('2. Collected Data'!BC39),ISBLANK('2. Collected Data'!BC139)),"",('2. Collected Data'!BC139-'2. Collected Data'!BC39))</f>
        <v>-2691199</v>
      </c>
      <c r="AZ39" s="75">
        <f>IF(OR(ISBLANK('2. Collected Data'!BD39),ISBLANK('2. Collected Data'!BD139)),"",('2. Collected Data'!BD139-'2. Collected Data'!BD39))</f>
        <v>-1739647</v>
      </c>
      <c r="BA39" s="75">
        <f>IF(OR(ISBLANK('2. Collected Data'!BE39),ISBLANK('2. Collected Data'!BE139)),"",('2. Collected Data'!BE139-'2. Collected Data'!BE39))</f>
        <v>-1153140</v>
      </c>
      <c r="BB39" s="75">
        <f>IF(OR(ISBLANK('2. Collected Data'!BF39),ISBLANK('2. Collected Data'!BF139)),"",('2. Collected Data'!BF139-'2. Collected Data'!BF39))</f>
        <v>-5153292</v>
      </c>
      <c r="BC39" s="50"/>
      <c r="BD39" s="78">
        <f>IF(OR(ISBLANK('2. Collected Data'!BH39),ISBLANK('2. Collected Data'!BH139)),"",('2. Collected Data'!BH139-'2. Collected Data'!BH39))</f>
        <v>-1</v>
      </c>
      <c r="BE39" s="130"/>
      <c r="BF39" s="213"/>
    </row>
    <row r="40" spans="1:58" s="177" customFormat="1" ht="11.25" customHeight="1" x14ac:dyDescent="0.15">
      <c r="A40" s="89" t="s">
        <v>64</v>
      </c>
      <c r="B40" s="172"/>
      <c r="C40" s="52">
        <f>IF(OR(ISBLANK('2. Collected Data'!G40),ISBLANK('2. Collected Data'!G140)),"",('2. Collected Data'!G140-'2. Collected Data'!G40))</f>
        <v>0</v>
      </c>
      <c r="D40" s="47">
        <f>IF(OR(ISBLANK('2. Collected Data'!H40),ISBLANK('2. Collected Data'!H140)),"",('2. Collected Data'!H140-'2. Collected Data'!H40))</f>
        <v>43</v>
      </c>
      <c r="E40" s="47">
        <f>IF(OR(ISBLANK('2. Collected Data'!I40),ISBLANK('2. Collected Data'!I140)),"",('2. Collected Data'!I140-'2. Collected Data'!I40))</f>
        <v>97</v>
      </c>
      <c r="F40" s="47">
        <f>IF(OR(ISBLANK('2. Collected Data'!J40),ISBLANK('2. Collected Data'!J140)),"",('2. Collected Data'!J140-'2. Collected Data'!J40))</f>
        <v>3</v>
      </c>
      <c r="G40" s="47">
        <f>IF(OR(ISBLANK('2. Collected Data'!K40),ISBLANK('2. Collected Data'!K140)),"",('2. Collected Data'!K140-'2. Collected Data'!K40))</f>
        <v>1</v>
      </c>
      <c r="H40" s="47">
        <f>IF(OR(ISBLANK('2. Collected Data'!L40),ISBLANK('2. Collected Data'!L140)),"",('2. Collected Data'!L140-'2. Collected Data'!L40))</f>
        <v>-5</v>
      </c>
      <c r="I40" s="47">
        <f>IF(OR(ISBLANK('2. Collected Data'!M40),ISBLANK('2. Collected Data'!M140)),"",('2. Collected Data'!M140-'2. Collected Data'!M40))</f>
        <v>-9</v>
      </c>
      <c r="J40" s="47">
        <f>IF(OR(ISBLANK('2. Collected Data'!N40),ISBLANK('2. Collected Data'!N140)),"",('2. Collected Data'!N140-'2. Collected Data'!N40))</f>
        <v>1</v>
      </c>
      <c r="K40" s="47">
        <f>IF(OR(ISBLANK('2. Collected Data'!O40),ISBLANK('2. Collected Data'!O140)),"",('2. Collected Data'!O140-'2. Collected Data'!O40))</f>
        <v>-18</v>
      </c>
      <c r="L40" s="47" t="str">
        <f>IF(OR(ISBLANK('2. Collected Data'!P40),ISBLANK('2. Collected Data'!P140)),"",('2. Collected Data'!P140-'2. Collected Data'!P40))</f>
        <v/>
      </c>
      <c r="M40" s="47" t="str">
        <f>IF(OR(ISBLANK('2. Collected Data'!Q40),ISBLANK('2. Collected Data'!Q140)),"",('2. Collected Data'!Q140-'2. Collected Data'!Q40))</f>
        <v/>
      </c>
      <c r="N40" s="47" t="str">
        <f>IF(OR(ISBLANK('2. Collected Data'!R40),ISBLANK('2. Collected Data'!R140)),"",('2. Collected Data'!R140-'2. Collected Data'!R40))</f>
        <v/>
      </c>
      <c r="O40" s="47" t="str">
        <f>IF(OR(ISBLANK('2. Collected Data'!S40),ISBLANK('2. Collected Data'!S140)),"",('2. Collected Data'!S140-'2. Collected Data'!S40))</f>
        <v/>
      </c>
      <c r="P40" s="47" t="str">
        <f>IF(OR(ISBLANK('2. Collected Data'!T40),ISBLANK('2. Collected Data'!T140)),"",('2. Collected Data'!T140-'2. Collected Data'!T40))</f>
        <v/>
      </c>
      <c r="Q40" s="47" t="str">
        <f>IF(OR(ISBLANK('2. Collected Data'!U40),ISBLANK('2. Collected Data'!U140)),"",('2. Collected Data'!U140-'2. Collected Data'!U40))</f>
        <v/>
      </c>
      <c r="R40" s="47" t="str">
        <f>IF(OR(ISBLANK('2. Collected Data'!V40),ISBLANK('2. Collected Data'!V140)),"",('2. Collected Data'!V140-'2. Collected Data'!V40))</f>
        <v/>
      </c>
      <c r="S40" s="47" t="str">
        <f>IF(OR(ISBLANK('2. Collected Data'!W40),ISBLANK('2. Collected Data'!W140)),"",('2. Collected Data'!W140-'2. Collected Data'!W40))</f>
        <v/>
      </c>
      <c r="T40" s="47" t="str">
        <f>IF(OR(ISBLANK('2. Collected Data'!X40),ISBLANK('2. Collected Data'!X140)),"",('2. Collected Data'!X140-'2. Collected Data'!X40))</f>
        <v/>
      </c>
      <c r="U40" s="47">
        <f>IF(OR(ISBLANK('2. Collected Data'!Y40),ISBLANK('2. Collected Data'!Y140)),"",('2. Collected Data'!Y140-'2. Collected Data'!Y40))</f>
        <v>-120</v>
      </c>
      <c r="V40" s="47" t="str">
        <f>IF(OR(ISBLANK('2. Collected Data'!Z40),ISBLANK('2. Collected Data'!Z140)),"",('2. Collected Data'!Z140-'2. Collected Data'!Z40))</f>
        <v/>
      </c>
      <c r="W40" s="80">
        <f>IF(OR(ISBLANK('2. Collected Data'!AA40),ISBLANK('2. Collected Data'!AA140)),"",('2. Collected Data'!AA140-'2. Collected Data'!AA40))</f>
        <v>0</v>
      </c>
      <c r="X40" s="80">
        <f>IF(OR(ISBLANK('2. Collected Data'!AB40),ISBLANK('2. Collected Data'!AB140)),"",('2. Collected Data'!AB140-'2. Collected Data'!AB40))</f>
        <v>0</v>
      </c>
      <c r="Y40" s="80">
        <f>IF(OR(ISBLANK('2. Collected Data'!AC40),ISBLANK('2. Collected Data'!AC140)),"",('2. Collected Data'!AC140-'2. Collected Data'!AC40))</f>
        <v>0</v>
      </c>
      <c r="Z40" s="47">
        <f>IF(OR(ISBLANK('2. Collected Data'!AD40),ISBLANK('2. Collected Data'!AD140)),"",('2. Collected Data'!AD140-'2. Collected Data'!AD40))</f>
        <v>3</v>
      </c>
      <c r="AA40" s="47">
        <f>IF(OR(ISBLANK('2. Collected Data'!AE40),ISBLANK('2. Collected Data'!AE140)),"",('2. Collected Data'!AE140-'2. Collected Data'!AE40))</f>
        <v>-5325</v>
      </c>
      <c r="AB40" s="47">
        <f>IF(OR(ISBLANK('2. Collected Data'!AF40),ISBLANK('2. Collected Data'!AF140)),"",('2. Collected Data'!AF140-'2. Collected Data'!AF40))</f>
        <v>41</v>
      </c>
      <c r="AC40" s="85">
        <f>IF(OR(ISBLANK('2. Collected Data'!AG40),ISBLANK('2. Collected Data'!AG140)),"",('2. Collected Data'!AG140-'2. Collected Data'!AG40))</f>
        <v>-680000</v>
      </c>
      <c r="AD40" s="88"/>
      <c r="AE40" s="121" t="str">
        <f>IF(OR(ISBLANK('2. Collected Data'!AI40),ISBLANK('2. Collected Data'!AI140)),"",('2. Collected Data'!AI140-'2. Collected Data'!AI40))</f>
        <v/>
      </c>
      <c r="AF40" s="47" t="str">
        <f>IF(OR(ISBLANK('2. Collected Data'!AJ40),ISBLANK('2. Collected Data'!AJ140)),"",('2. Collected Data'!AJ140-'2. Collected Data'!AJ40))</f>
        <v/>
      </c>
      <c r="AG40" s="47" t="str">
        <f>IF(OR(ISBLANK('2. Collected Data'!AK40),ISBLANK('2. Collected Data'!AK140)),"",('2. Collected Data'!AK140-'2. Collected Data'!AK40))</f>
        <v/>
      </c>
      <c r="AH40" s="47" t="str">
        <f>IF(OR(ISBLANK('2. Collected Data'!AL40),ISBLANK('2. Collected Data'!AL140)),"",('2. Collected Data'!AL140-'2. Collected Data'!AL40))</f>
        <v/>
      </c>
      <c r="AI40" s="47" t="str">
        <f>IF(OR(ISBLANK('2. Collected Data'!AM40),ISBLANK('2. Collected Data'!AM140)),"",('2. Collected Data'!AM140-'2. Collected Data'!AM40))</f>
        <v/>
      </c>
      <c r="AJ40" s="122"/>
      <c r="AK40" s="47" t="str">
        <f>IF(OR(ISBLANK('2. Collected Data'!AO40),ISBLANK('2. Collected Data'!AO140)),"",('2. Collected Data'!AO140-'2. Collected Data'!AO40))</f>
        <v/>
      </c>
      <c r="AL40" s="47" t="str">
        <f>IF(OR(ISBLANK('2. Collected Data'!AP40),ISBLANK('2. Collected Data'!AP140)),"",('2. Collected Data'!AP140-'2. Collected Data'!AP40))</f>
        <v/>
      </c>
      <c r="AM40" s="47" t="str">
        <f>IF(OR(ISBLANK('2. Collected Data'!AQ40),ISBLANK('2. Collected Data'!AQ140)),"",('2. Collected Data'!AQ140-'2. Collected Data'!AQ40))</f>
        <v/>
      </c>
      <c r="AN40" s="47" t="str">
        <f>IF(OR(ISBLANK('2. Collected Data'!AR40),ISBLANK('2. Collected Data'!AR140)),"",('2. Collected Data'!AR140-'2. Collected Data'!AR40))</f>
        <v/>
      </c>
      <c r="AO40" s="47" t="str">
        <f>IF(OR(ISBLANK('2. Collected Data'!AS40),ISBLANK('2. Collected Data'!AS140)),"",('2. Collected Data'!AS140-'2. Collected Data'!AS40))</f>
        <v/>
      </c>
      <c r="AP40" s="47" t="str">
        <f>IF(OR(ISBLANK('2. Collected Data'!AT40),ISBLANK('2. Collected Data'!AT140)),"",('2. Collected Data'!AT140-'2. Collected Data'!AT40))</f>
        <v/>
      </c>
      <c r="AQ40" s="85" t="str">
        <f>IF(OR(ISBLANK('2. Collected Data'!AU40),ISBLANK('2. Collected Data'!AU140)),"",('2. Collected Data'!AU140-'2. Collected Data'!AU40))</f>
        <v/>
      </c>
      <c r="AR40" s="88"/>
      <c r="AS40" s="80"/>
      <c r="AT40" s="80" t="str">
        <f>IF(OR(ISBLANK('2. Collected Data'!AX40),ISBLANK('2. Collected Data'!AX140)),"",('2. Collected Data'!AX140-'2. Collected Data'!AX40))</f>
        <v/>
      </c>
      <c r="AU40" s="50"/>
      <c r="AV40" s="91"/>
      <c r="AW40" s="88"/>
      <c r="AX40" s="78">
        <f>IF(OR(ISBLANK('2. Collected Data'!BB40),ISBLANK('2. Collected Data'!BB140)),"",('2. Collected Data'!BB140-'2. Collected Data'!BB40))</f>
        <v>5.6600000000000037</v>
      </c>
      <c r="AY40" s="75">
        <f>IF(OR(ISBLANK('2. Collected Data'!BC40),ISBLANK('2. Collected Data'!BC140)),"",('2. Collected Data'!BC140-'2. Collected Data'!BC40))</f>
        <v>1520009</v>
      </c>
      <c r="AZ40" s="75">
        <f>IF(OR(ISBLANK('2. Collected Data'!BD40),ISBLANK('2. Collected Data'!BD140)),"",('2. Collected Data'!BD140-'2. Collected Data'!BD40))</f>
        <v>3788814</v>
      </c>
      <c r="BA40" s="75">
        <f>IF(OR(ISBLANK('2. Collected Data'!BE40),ISBLANK('2. Collected Data'!BE140)),"",('2. Collected Data'!BE140-'2. Collected Data'!BE40))</f>
        <v>-7207989</v>
      </c>
      <c r="BB40" s="75">
        <f>IF(OR(ISBLANK('2. Collected Data'!BF40),ISBLANK('2. Collected Data'!BF140)),"",('2. Collected Data'!BF140-'2. Collected Data'!BF40))</f>
        <v>10006387</v>
      </c>
      <c r="BC40" s="50"/>
      <c r="BD40" s="78">
        <f>IF(OR(ISBLANK('2. Collected Data'!BH40),ISBLANK('2. Collected Data'!BH140)),"",('2. Collected Data'!BH140-'2. Collected Data'!BH40))</f>
        <v>12.89</v>
      </c>
      <c r="BE40" s="130"/>
      <c r="BF40" s="213"/>
    </row>
    <row r="41" spans="1:58" s="51" customFormat="1" ht="11.25" customHeight="1" x14ac:dyDescent="0.15">
      <c r="A41" s="89" t="s">
        <v>156</v>
      </c>
      <c r="B41" s="172"/>
      <c r="C41" s="52" t="str">
        <f>IF(OR(ISBLANK('2. Collected Data'!G41),ISBLANK('2. Collected Data'!G141)),"",('2. Collected Data'!G141-'2. Collected Data'!G41))</f>
        <v/>
      </c>
      <c r="D41" s="47" t="str">
        <f>IF(OR(ISBLANK('2. Collected Data'!H41),ISBLANK('2. Collected Data'!H141)),"",('2. Collected Data'!H141-'2. Collected Data'!H41))</f>
        <v/>
      </c>
      <c r="E41" s="47" t="str">
        <f>IF(OR(ISBLANK('2. Collected Data'!I41),ISBLANK('2. Collected Data'!I141)),"",('2. Collected Data'!I141-'2. Collected Data'!I41))</f>
        <v/>
      </c>
      <c r="F41" s="47" t="str">
        <f>IF(OR(ISBLANK('2. Collected Data'!J41),ISBLANK('2. Collected Data'!J141)),"",('2. Collected Data'!J141-'2. Collected Data'!J41))</f>
        <v/>
      </c>
      <c r="G41" s="47" t="str">
        <f>IF(OR(ISBLANK('2. Collected Data'!K41),ISBLANK('2. Collected Data'!K141)),"",('2. Collected Data'!K141-'2. Collected Data'!K41))</f>
        <v/>
      </c>
      <c r="H41" s="47" t="str">
        <f>IF(OR(ISBLANK('2. Collected Data'!L41),ISBLANK('2. Collected Data'!L141)),"",('2. Collected Data'!L141-'2. Collected Data'!L41))</f>
        <v/>
      </c>
      <c r="I41" s="47" t="str">
        <f>IF(OR(ISBLANK('2. Collected Data'!M41),ISBLANK('2. Collected Data'!M141)),"",('2. Collected Data'!M141-'2. Collected Data'!M41))</f>
        <v/>
      </c>
      <c r="J41" s="47" t="str">
        <f>IF(OR(ISBLANK('2. Collected Data'!N41),ISBLANK('2. Collected Data'!N141)),"",('2. Collected Data'!N141-'2. Collected Data'!N41))</f>
        <v/>
      </c>
      <c r="K41" s="47" t="str">
        <f>IF(OR(ISBLANK('2. Collected Data'!O41),ISBLANK('2. Collected Data'!O141)),"",('2. Collected Data'!O141-'2. Collected Data'!O41))</f>
        <v/>
      </c>
      <c r="L41" s="47" t="str">
        <f>IF(OR(ISBLANK('2. Collected Data'!P41),ISBLANK('2. Collected Data'!P141)),"",('2. Collected Data'!P141-'2. Collected Data'!P41))</f>
        <v/>
      </c>
      <c r="M41" s="47" t="str">
        <f>IF(OR(ISBLANK('2. Collected Data'!Q41),ISBLANK('2. Collected Data'!Q141)),"",('2. Collected Data'!Q141-'2. Collected Data'!Q41))</f>
        <v/>
      </c>
      <c r="N41" s="47" t="str">
        <f>IF(OR(ISBLANK('2. Collected Data'!R41),ISBLANK('2. Collected Data'!R141)),"",('2. Collected Data'!R141-'2. Collected Data'!R41))</f>
        <v/>
      </c>
      <c r="O41" s="47" t="str">
        <f>IF(OR(ISBLANK('2. Collected Data'!S41),ISBLANK('2. Collected Data'!S141)),"",('2. Collected Data'!S141-'2. Collected Data'!S41))</f>
        <v/>
      </c>
      <c r="P41" s="47" t="str">
        <f>IF(OR(ISBLANK('2. Collected Data'!T41),ISBLANK('2. Collected Data'!T141)),"",('2. Collected Data'!T141-'2. Collected Data'!T41))</f>
        <v/>
      </c>
      <c r="Q41" s="47" t="str">
        <f>IF(OR(ISBLANK('2. Collected Data'!U41),ISBLANK('2. Collected Data'!U141)),"",('2. Collected Data'!U141-'2. Collected Data'!U41))</f>
        <v/>
      </c>
      <c r="R41" s="47" t="str">
        <f>IF(OR(ISBLANK('2. Collected Data'!V41),ISBLANK('2. Collected Data'!V141)),"",('2. Collected Data'!V141-'2. Collected Data'!V41))</f>
        <v/>
      </c>
      <c r="S41" s="47" t="str">
        <f>IF(OR(ISBLANK('2. Collected Data'!W41),ISBLANK('2. Collected Data'!W141)),"",('2. Collected Data'!W141-'2. Collected Data'!W41))</f>
        <v/>
      </c>
      <c r="T41" s="47" t="str">
        <f>IF(OR(ISBLANK('2. Collected Data'!X41),ISBLANK('2. Collected Data'!X141)),"",('2. Collected Data'!X141-'2. Collected Data'!X41))</f>
        <v/>
      </c>
      <c r="U41" s="47" t="str">
        <f>IF(OR(ISBLANK('2. Collected Data'!Y41),ISBLANK('2. Collected Data'!Y141)),"",('2. Collected Data'!Y141-'2. Collected Data'!Y41))</f>
        <v/>
      </c>
      <c r="V41" s="47" t="str">
        <f>IF(OR(ISBLANK('2. Collected Data'!Z41),ISBLANK('2. Collected Data'!Z141)),"",('2. Collected Data'!Z141-'2. Collected Data'!Z41))</f>
        <v/>
      </c>
      <c r="W41" s="80" t="str">
        <f>IF(OR(ISBLANK('2. Collected Data'!AA41),ISBLANK('2. Collected Data'!AA141)),"",('2. Collected Data'!AA141-'2. Collected Data'!AA41))</f>
        <v/>
      </c>
      <c r="X41" s="80" t="str">
        <f>IF(OR(ISBLANK('2. Collected Data'!AB41),ISBLANK('2. Collected Data'!AB141)),"",('2. Collected Data'!AB141-'2. Collected Data'!AB41))</f>
        <v/>
      </c>
      <c r="Y41" s="80" t="str">
        <f>IF(OR(ISBLANK('2. Collected Data'!AC41),ISBLANK('2. Collected Data'!AC141)),"",('2. Collected Data'!AC141-'2. Collected Data'!AC41))</f>
        <v/>
      </c>
      <c r="Z41" s="47" t="str">
        <f>IF(OR(ISBLANK('2. Collected Data'!AD41),ISBLANK('2. Collected Data'!AD141)),"",('2. Collected Data'!AD141-'2. Collected Data'!AD41))</f>
        <v/>
      </c>
      <c r="AA41" s="47" t="str">
        <f>IF(OR(ISBLANK('2. Collected Data'!AE41),ISBLANK('2. Collected Data'!AE141)),"",('2. Collected Data'!AE141-'2. Collected Data'!AE41))</f>
        <v/>
      </c>
      <c r="AB41" s="47" t="str">
        <f>IF(OR(ISBLANK('2. Collected Data'!AF41),ISBLANK('2. Collected Data'!AF141)),"",('2. Collected Data'!AF141-'2. Collected Data'!AF41))</f>
        <v/>
      </c>
      <c r="AC41" s="85" t="str">
        <f>IF(OR(ISBLANK('2. Collected Data'!AG41),ISBLANK('2. Collected Data'!AG141)),"",('2. Collected Data'!AG141-'2. Collected Data'!AG41))</f>
        <v/>
      </c>
      <c r="AD41" s="88"/>
      <c r="AE41" s="121" t="str">
        <f>IF(OR(ISBLANK('2. Collected Data'!AI41),ISBLANK('2. Collected Data'!AI141)),"",('2. Collected Data'!AI141-'2. Collected Data'!AI41))</f>
        <v/>
      </c>
      <c r="AF41" s="47" t="str">
        <f>IF(OR(ISBLANK('2. Collected Data'!AJ41),ISBLANK('2. Collected Data'!AJ141)),"",('2. Collected Data'!AJ141-'2. Collected Data'!AJ41))</f>
        <v/>
      </c>
      <c r="AG41" s="47" t="str">
        <f>IF(OR(ISBLANK('2. Collected Data'!AK41),ISBLANK('2. Collected Data'!AK141)),"",('2. Collected Data'!AK141-'2. Collected Data'!AK41))</f>
        <v/>
      </c>
      <c r="AH41" s="47" t="str">
        <f>IF(OR(ISBLANK('2. Collected Data'!AL41),ISBLANK('2. Collected Data'!AL141)),"",('2. Collected Data'!AL141-'2. Collected Data'!AL41))</f>
        <v/>
      </c>
      <c r="AI41" s="47" t="str">
        <f>IF(OR(ISBLANK('2. Collected Data'!AM41),ISBLANK('2. Collected Data'!AM141)),"",('2. Collected Data'!AM141-'2. Collected Data'!AM41))</f>
        <v/>
      </c>
      <c r="AJ41" s="122"/>
      <c r="AK41" s="47" t="str">
        <f>IF(OR(ISBLANK('2. Collected Data'!AO41),ISBLANK('2. Collected Data'!AO141)),"",('2. Collected Data'!AO141-'2. Collected Data'!AO41))</f>
        <v/>
      </c>
      <c r="AL41" s="47" t="str">
        <f>IF(OR(ISBLANK('2. Collected Data'!AP41),ISBLANK('2. Collected Data'!AP141)),"",('2. Collected Data'!AP141-'2. Collected Data'!AP41))</f>
        <v/>
      </c>
      <c r="AM41" s="47" t="str">
        <f>IF(OR(ISBLANK('2. Collected Data'!AQ41),ISBLANK('2. Collected Data'!AQ141)),"",('2. Collected Data'!AQ141-'2. Collected Data'!AQ41))</f>
        <v/>
      </c>
      <c r="AN41" s="47" t="str">
        <f>IF(OR(ISBLANK('2. Collected Data'!AR41),ISBLANK('2. Collected Data'!AR141)),"",('2. Collected Data'!AR141-'2. Collected Data'!AR41))</f>
        <v/>
      </c>
      <c r="AO41" s="47" t="str">
        <f>IF(OR(ISBLANK('2. Collected Data'!AS41),ISBLANK('2. Collected Data'!AS141)),"",('2. Collected Data'!AS141-'2. Collected Data'!AS41))</f>
        <v/>
      </c>
      <c r="AP41" s="47" t="str">
        <f>IF(OR(ISBLANK('2. Collected Data'!AT41),ISBLANK('2. Collected Data'!AT141)),"",('2. Collected Data'!AT141-'2. Collected Data'!AT41))</f>
        <v/>
      </c>
      <c r="AQ41" s="85" t="str">
        <f>IF(OR(ISBLANK('2. Collected Data'!AU41),ISBLANK('2. Collected Data'!AU141)),"",('2. Collected Data'!AU141-'2. Collected Data'!AU41))</f>
        <v/>
      </c>
      <c r="AR41" s="88"/>
      <c r="AS41" s="80" t="str">
        <f>IF(OR(ISBLANK('2. Collected Data'!AW41),ISBLANK('2. Collected Data'!AW141)),"",('2. Collected Data'!AW141-'2. Collected Data'!AW41))</f>
        <v/>
      </c>
      <c r="AT41" s="80" t="str">
        <f>IF(OR(ISBLANK('2. Collected Data'!AX41),ISBLANK('2. Collected Data'!AX141)),"",('2. Collected Data'!AX141-'2. Collected Data'!AX41))</f>
        <v/>
      </c>
      <c r="AU41" s="50"/>
      <c r="AV41" s="91"/>
      <c r="AW41" s="88"/>
      <c r="AX41" s="78" t="str">
        <f>IF(OR(ISBLANK('2. Collected Data'!BB41),ISBLANK('2. Collected Data'!BB141)),"",('2. Collected Data'!BB141-'2. Collected Data'!BB41))</f>
        <v/>
      </c>
      <c r="AY41" s="75" t="str">
        <f>IF(OR(ISBLANK('2. Collected Data'!BC41),ISBLANK('2. Collected Data'!BC141)),"",('2. Collected Data'!BC141-'2. Collected Data'!BC41))</f>
        <v/>
      </c>
      <c r="AZ41" s="75" t="str">
        <f>IF(OR(ISBLANK('2. Collected Data'!BD41),ISBLANK('2. Collected Data'!BD141)),"",('2. Collected Data'!BD141-'2. Collected Data'!BD41))</f>
        <v/>
      </c>
      <c r="BA41" s="75" t="str">
        <f>IF(OR(ISBLANK('2. Collected Data'!BE41),ISBLANK('2. Collected Data'!BE141)),"",('2. Collected Data'!BE141-'2. Collected Data'!BE41))</f>
        <v/>
      </c>
      <c r="BB41" s="75" t="str">
        <f>IF(OR(ISBLANK('2. Collected Data'!BF41),ISBLANK('2. Collected Data'!BF141)),"",('2. Collected Data'!BF141-'2. Collected Data'!BF41))</f>
        <v/>
      </c>
      <c r="BC41" s="50"/>
      <c r="BD41" s="78" t="str">
        <f>IF(OR(ISBLANK('2. Collected Data'!BH41),ISBLANK('2. Collected Data'!BH141)),"",('2. Collected Data'!BH141-'2. Collected Data'!BH41))</f>
        <v/>
      </c>
      <c r="BE41" s="130"/>
      <c r="BF41" s="213"/>
    </row>
    <row r="42" spans="1:58" s="177" customFormat="1" ht="11.25" customHeight="1" x14ac:dyDescent="0.15">
      <c r="A42" s="89" t="s">
        <v>334</v>
      </c>
      <c r="B42" s="172"/>
      <c r="C42" s="52">
        <f>IF(OR(ISBLANK('2. Collected Data'!G42),ISBLANK('2. Collected Data'!G142)),"",('2. Collected Data'!G142-'2. Collected Data'!G42))</f>
        <v>-30</v>
      </c>
      <c r="D42" s="47">
        <f>IF(OR(ISBLANK('2. Collected Data'!H42),ISBLANK('2. Collected Data'!H142)),"",('2. Collected Data'!H142-'2. Collected Data'!H42))</f>
        <v>0</v>
      </c>
      <c r="E42" s="47">
        <f>IF(OR(ISBLANK('2. Collected Data'!I42),ISBLANK('2. Collected Data'!I142)),"",('2. Collected Data'!I142-'2. Collected Data'!I42))</f>
        <v>0</v>
      </c>
      <c r="F42" s="47">
        <f>IF(OR(ISBLANK('2. Collected Data'!J42),ISBLANK('2. Collected Data'!J142)),"",('2. Collected Data'!J142-'2. Collected Data'!J42))</f>
        <v>0</v>
      </c>
      <c r="G42" s="47">
        <f>IF(OR(ISBLANK('2. Collected Data'!K42),ISBLANK('2. Collected Data'!K142)),"",('2. Collected Data'!K142-'2. Collected Data'!K42))</f>
        <v>0</v>
      </c>
      <c r="H42" s="47">
        <f>IF(OR(ISBLANK('2. Collected Data'!L42),ISBLANK('2. Collected Data'!L142)),"",('2. Collected Data'!L142-'2. Collected Data'!L42))</f>
        <v>0</v>
      </c>
      <c r="I42" s="47">
        <f>IF(OR(ISBLANK('2. Collected Data'!M42),ISBLANK('2. Collected Data'!M142)),"",('2. Collected Data'!M142-'2. Collected Data'!M42))</f>
        <v>0</v>
      </c>
      <c r="J42" s="47">
        <f>IF(OR(ISBLANK('2. Collected Data'!N42),ISBLANK('2. Collected Data'!N142)),"",('2. Collected Data'!N142-'2. Collected Data'!N42))</f>
        <v>0</v>
      </c>
      <c r="K42" s="47">
        <f>IF(OR(ISBLANK('2. Collected Data'!O42),ISBLANK('2. Collected Data'!O142)),"",('2. Collected Data'!O142-'2. Collected Data'!O42))</f>
        <v>0</v>
      </c>
      <c r="L42" s="47">
        <f>IF(OR(ISBLANK('2. Collected Data'!P42),ISBLANK('2. Collected Data'!P142)),"",('2. Collected Data'!P142-'2. Collected Data'!P42))</f>
        <v>0</v>
      </c>
      <c r="M42" s="47">
        <f>IF(OR(ISBLANK('2. Collected Data'!Q42),ISBLANK('2. Collected Data'!Q142)),"",('2. Collected Data'!Q142-'2. Collected Data'!Q42))</f>
        <v>0</v>
      </c>
      <c r="N42" s="47">
        <f>IF(OR(ISBLANK('2. Collected Data'!R42),ISBLANK('2. Collected Data'!R142)),"",('2. Collected Data'!R142-'2. Collected Data'!R42))</f>
        <v>0</v>
      </c>
      <c r="O42" s="47">
        <f>IF(OR(ISBLANK('2. Collected Data'!S42),ISBLANK('2. Collected Data'!S142)),"",('2. Collected Data'!S142-'2. Collected Data'!S42))</f>
        <v>0</v>
      </c>
      <c r="P42" s="47">
        <f>IF(OR(ISBLANK('2. Collected Data'!T42),ISBLANK('2. Collected Data'!T142)),"",('2. Collected Data'!T142-'2. Collected Data'!T42))</f>
        <v>0</v>
      </c>
      <c r="Q42" s="47">
        <f>IF(OR(ISBLANK('2. Collected Data'!U42),ISBLANK('2. Collected Data'!U142)),"",('2. Collected Data'!U142-'2. Collected Data'!U42))</f>
        <v>0</v>
      </c>
      <c r="R42" s="47">
        <f>IF(OR(ISBLANK('2. Collected Data'!V42),ISBLANK('2. Collected Data'!V142)),"",('2. Collected Data'!V142-'2. Collected Data'!V42))</f>
        <v>0</v>
      </c>
      <c r="S42" s="47">
        <f>IF(OR(ISBLANK('2. Collected Data'!W42),ISBLANK('2. Collected Data'!W142)),"",('2. Collected Data'!W142-'2. Collected Data'!W42))</f>
        <v>0</v>
      </c>
      <c r="T42" s="47">
        <f>IF(OR(ISBLANK('2. Collected Data'!X42),ISBLANK('2. Collected Data'!X142)),"",('2. Collected Data'!X142-'2. Collected Data'!X42))</f>
        <v>0</v>
      </c>
      <c r="U42" s="47">
        <f>IF(OR(ISBLANK('2. Collected Data'!Y42),ISBLANK('2. Collected Data'!Y142)),"",('2. Collected Data'!Y142-'2. Collected Data'!Y42))</f>
        <v>0</v>
      </c>
      <c r="V42" s="47">
        <f>IF(OR(ISBLANK('2. Collected Data'!Z42),ISBLANK('2. Collected Data'!Z142)),"",('2. Collected Data'!Z142-'2. Collected Data'!Z42))</f>
        <v>0</v>
      </c>
      <c r="W42" s="80">
        <f>IF(OR(ISBLANK('2. Collected Data'!AA42),ISBLANK('2. Collected Data'!AA142)),"",('2. Collected Data'!AA142-'2. Collected Data'!AA42))</f>
        <v>0</v>
      </c>
      <c r="X42" s="80">
        <f>IF(OR(ISBLANK('2. Collected Data'!AB42),ISBLANK('2. Collected Data'!AB142)),"",('2. Collected Data'!AB142-'2. Collected Data'!AB42))</f>
        <v>0</v>
      </c>
      <c r="Y42" s="80">
        <f>IF(OR(ISBLANK('2. Collected Data'!AC42),ISBLANK('2. Collected Data'!AC142)),"",('2. Collected Data'!AC142-'2. Collected Data'!AC42))</f>
        <v>0</v>
      </c>
      <c r="Z42" s="47">
        <f>IF(OR(ISBLANK('2. Collected Data'!AD42),ISBLANK('2. Collected Data'!AD142)),"",('2. Collected Data'!AD142-'2. Collected Data'!AD42))</f>
        <v>0</v>
      </c>
      <c r="AA42" s="47">
        <f>IF(OR(ISBLANK('2. Collected Data'!AE42),ISBLANK('2. Collected Data'!AE142)),"",('2. Collected Data'!AE142-'2. Collected Data'!AE42))</f>
        <v>0</v>
      </c>
      <c r="AB42" s="47">
        <f>IF(OR(ISBLANK('2. Collected Data'!AF42),ISBLANK('2. Collected Data'!AF142)),"",('2. Collected Data'!AF142-'2. Collected Data'!AF42))</f>
        <v>0</v>
      </c>
      <c r="AC42" s="85">
        <f>IF(OR(ISBLANK('2. Collected Data'!AG42),ISBLANK('2. Collected Data'!AG142)),"",('2. Collected Data'!AG142-'2. Collected Data'!AG42))</f>
        <v>0</v>
      </c>
      <c r="AD42" s="88"/>
      <c r="AE42" s="123">
        <f>IF(OR(ISBLANK('2. Collected Data'!AI42),ISBLANK('2. Collected Data'!AI142)),"",('2. Collected Data'!AI142-'2. Collected Data'!AI42))</f>
        <v>-101719</v>
      </c>
      <c r="AF42" s="47">
        <f>IF(OR(ISBLANK('2. Collected Data'!AJ42),ISBLANK('2. Collected Data'!AJ142)),"",('2. Collected Data'!AJ142-'2. Collected Data'!AJ42))</f>
        <v>0</v>
      </c>
      <c r="AG42" s="47">
        <f>IF(OR(ISBLANK('2. Collected Data'!AK42),ISBLANK('2. Collected Data'!AK142)),"",('2. Collected Data'!AK142-'2. Collected Data'!AK42))</f>
        <v>0</v>
      </c>
      <c r="AH42" s="47">
        <f>IF(OR(ISBLANK('2. Collected Data'!AL42),ISBLANK('2. Collected Data'!AL142)),"",('2. Collected Data'!AL142-'2. Collected Data'!AL42))</f>
        <v>-7741</v>
      </c>
      <c r="AI42" s="47">
        <f>IF(OR(ISBLANK('2. Collected Data'!AM42),ISBLANK('2. Collected Data'!AM142)),"",('2. Collected Data'!AM142-'2. Collected Data'!AM42))</f>
        <v>-3070</v>
      </c>
      <c r="AJ42" s="122"/>
      <c r="AK42" s="49">
        <f>IF(OR(ISBLANK('2. Collected Data'!AO42),ISBLANK('2. Collected Data'!AO142)),"",('2. Collected Data'!AO142-'2. Collected Data'!AO42))</f>
        <v>-11081</v>
      </c>
      <c r="AL42" s="47">
        <f>IF(OR(ISBLANK('2. Collected Data'!AP42),ISBLANK('2. Collected Data'!AP142)),"",('2. Collected Data'!AP142-'2. Collected Data'!AP42))</f>
        <v>3319</v>
      </c>
      <c r="AM42" s="47">
        <f>IF(OR(ISBLANK('2. Collected Data'!AQ42),ISBLANK('2. Collected Data'!AQ142)),"",('2. Collected Data'!AQ142-'2. Collected Data'!AQ42))</f>
        <v>129830</v>
      </c>
      <c r="AN42" s="47">
        <f>IF(OR(ISBLANK('2. Collected Data'!AR42),ISBLANK('2. Collected Data'!AR142)),"",('2. Collected Data'!AR142-'2. Collected Data'!AR42))</f>
        <v>0</v>
      </c>
      <c r="AO42" s="47">
        <f>IF(OR(ISBLANK('2. Collected Data'!AS42),ISBLANK('2. Collected Data'!AS142)),"",('2. Collected Data'!AS142-'2. Collected Data'!AS42))</f>
        <v>0</v>
      </c>
      <c r="AP42" s="47">
        <f>IF(OR(ISBLANK('2. Collected Data'!AT42),ISBLANK('2. Collected Data'!AT142)),"",('2. Collected Data'!AT142-'2. Collected Data'!AT42))</f>
        <v>0</v>
      </c>
      <c r="AQ42" s="85">
        <f>IF(OR(ISBLANK('2. Collected Data'!AU42),ISBLANK('2. Collected Data'!AU142)),"",('2. Collected Data'!AU142-'2. Collected Data'!AU42))</f>
        <v>0</v>
      </c>
      <c r="AR42" s="88"/>
      <c r="AS42" s="80">
        <f>IF(OR(ISBLANK('2. Collected Data'!AW42),ISBLANK('2. Collected Data'!AW142)),"",('2. Collected Data'!AW142-'2. Collected Data'!AW42))</f>
        <v>0.12</v>
      </c>
      <c r="AT42" s="80">
        <f>IF(OR(ISBLANK('2. Collected Data'!AX42),ISBLANK('2. Collected Data'!AX142)),"",('2. Collected Data'!AX142-'2. Collected Data'!AX42))</f>
        <v>-0.12000000000000001</v>
      </c>
      <c r="AU42" s="50"/>
      <c r="AV42" s="91"/>
      <c r="AW42" s="88"/>
      <c r="AX42" s="78">
        <f>IF(OR(ISBLANK('2. Collected Data'!BB42),ISBLANK('2. Collected Data'!BB142)),"",('2. Collected Data'!BB142-'2. Collected Data'!BB42))</f>
        <v>-0.91000000000000369</v>
      </c>
      <c r="AY42" s="75">
        <f>IF(OR(ISBLANK('2. Collected Data'!BC42),ISBLANK('2. Collected Data'!BC142)),"",('2. Collected Data'!BC142-'2. Collected Data'!BC42))</f>
        <v>-11060498</v>
      </c>
      <c r="AZ42" s="75">
        <f>IF(OR(ISBLANK('2. Collected Data'!BD42),ISBLANK('2. Collected Data'!BD142)),"",('2. Collected Data'!BD142-'2. Collected Data'!BD42))</f>
        <v>-13971021</v>
      </c>
      <c r="BA42" s="75">
        <f>IF(OR(ISBLANK('2. Collected Data'!BE42),ISBLANK('2. Collected Data'!BE142)),"",('2. Collected Data'!BE142-'2. Collected Data'!BE42))</f>
        <v>-9874669</v>
      </c>
      <c r="BB42" s="75">
        <f>IF(OR(ISBLANK('2. Collected Data'!BF42),ISBLANK('2. Collected Data'!BF142)),"",('2. Collected Data'!BF142-'2. Collected Data'!BF42))</f>
        <v>-20841351</v>
      </c>
      <c r="BC42" s="50"/>
      <c r="BD42" s="78">
        <f>IF(OR(ISBLANK('2. Collected Data'!BH42),ISBLANK('2. Collected Data'!BH142)),"",('2. Collected Data'!BH142-'2. Collected Data'!BH42))</f>
        <v>0.72999999999999687</v>
      </c>
      <c r="BE42" s="130"/>
      <c r="BF42" s="213"/>
    </row>
    <row r="43" spans="1:58" s="51" customFormat="1" ht="11.25" customHeight="1" x14ac:dyDescent="0.15">
      <c r="A43" s="89" t="s">
        <v>157</v>
      </c>
      <c r="B43" s="172"/>
      <c r="C43" s="52" t="str">
        <f>IF(OR(ISBLANK('2. Collected Data'!G43),ISBLANK('2. Collected Data'!G143)),"",('2. Collected Data'!G143-'2. Collected Data'!G43))</f>
        <v/>
      </c>
      <c r="D43" s="47" t="str">
        <f>IF(OR(ISBLANK('2. Collected Data'!H43),ISBLANK('2. Collected Data'!H143)),"",('2. Collected Data'!H143-'2. Collected Data'!H43))</f>
        <v/>
      </c>
      <c r="E43" s="47" t="str">
        <f>IF(OR(ISBLANK('2. Collected Data'!I43),ISBLANK('2. Collected Data'!I143)),"",('2. Collected Data'!I143-'2. Collected Data'!I43))</f>
        <v/>
      </c>
      <c r="F43" s="47" t="str">
        <f>IF(OR(ISBLANK('2. Collected Data'!J43),ISBLANK('2. Collected Data'!J143)),"",('2. Collected Data'!J143-'2. Collected Data'!J43))</f>
        <v/>
      </c>
      <c r="G43" s="47" t="str">
        <f>IF(OR(ISBLANK('2. Collected Data'!K43),ISBLANK('2. Collected Data'!K143)),"",('2. Collected Data'!K143-'2. Collected Data'!K43))</f>
        <v/>
      </c>
      <c r="H43" s="47" t="str">
        <f>IF(OR(ISBLANK('2. Collected Data'!L43),ISBLANK('2. Collected Data'!L143)),"",('2. Collected Data'!L143-'2. Collected Data'!L43))</f>
        <v/>
      </c>
      <c r="I43" s="47" t="str">
        <f>IF(OR(ISBLANK('2. Collected Data'!M43),ISBLANK('2. Collected Data'!M143)),"",('2. Collected Data'!M143-'2. Collected Data'!M43))</f>
        <v/>
      </c>
      <c r="J43" s="47" t="str">
        <f>IF(OR(ISBLANK('2. Collected Data'!N43),ISBLANK('2. Collected Data'!N143)),"",('2. Collected Data'!N143-'2. Collected Data'!N43))</f>
        <v/>
      </c>
      <c r="K43" s="47" t="str">
        <f>IF(OR(ISBLANK('2. Collected Data'!O43),ISBLANK('2. Collected Data'!O143)),"",('2. Collected Data'!O143-'2. Collected Data'!O43))</f>
        <v/>
      </c>
      <c r="L43" s="47" t="str">
        <f>IF(OR(ISBLANK('2. Collected Data'!P43),ISBLANK('2. Collected Data'!P143)),"",('2. Collected Data'!P143-'2. Collected Data'!P43))</f>
        <v/>
      </c>
      <c r="M43" s="47" t="str">
        <f>IF(OR(ISBLANK('2. Collected Data'!Q43),ISBLANK('2. Collected Data'!Q143)),"",('2. Collected Data'!Q143-'2. Collected Data'!Q43))</f>
        <v/>
      </c>
      <c r="N43" s="47" t="str">
        <f>IF(OR(ISBLANK('2. Collected Data'!R43),ISBLANK('2. Collected Data'!R143)),"",('2. Collected Data'!R143-'2. Collected Data'!R43))</f>
        <v/>
      </c>
      <c r="O43" s="47" t="str">
        <f>IF(OR(ISBLANK('2. Collected Data'!S43),ISBLANK('2. Collected Data'!S143)),"",('2. Collected Data'!S143-'2. Collected Data'!S43))</f>
        <v/>
      </c>
      <c r="P43" s="47" t="str">
        <f>IF(OR(ISBLANK('2. Collected Data'!T43),ISBLANK('2. Collected Data'!T143)),"",('2. Collected Data'!T143-'2. Collected Data'!T43))</f>
        <v/>
      </c>
      <c r="Q43" s="47" t="str">
        <f>IF(OR(ISBLANK('2. Collected Data'!U43),ISBLANK('2. Collected Data'!U143)),"",('2. Collected Data'!U143-'2. Collected Data'!U43))</f>
        <v/>
      </c>
      <c r="R43" s="47" t="str">
        <f>IF(OR(ISBLANK('2. Collected Data'!V43),ISBLANK('2. Collected Data'!V143)),"",('2. Collected Data'!V143-'2. Collected Data'!V43))</f>
        <v/>
      </c>
      <c r="S43" s="47" t="str">
        <f>IF(OR(ISBLANK('2. Collected Data'!W43),ISBLANK('2. Collected Data'!W143)),"",('2. Collected Data'!W143-'2. Collected Data'!W43))</f>
        <v/>
      </c>
      <c r="T43" s="47" t="str">
        <f>IF(OR(ISBLANK('2. Collected Data'!X43),ISBLANK('2. Collected Data'!X143)),"",('2. Collected Data'!X143-'2. Collected Data'!X43))</f>
        <v/>
      </c>
      <c r="U43" s="47" t="str">
        <f>IF(OR(ISBLANK('2. Collected Data'!Y43),ISBLANK('2. Collected Data'!Y143)),"",('2. Collected Data'!Y143-'2. Collected Data'!Y43))</f>
        <v/>
      </c>
      <c r="V43" s="47" t="str">
        <f>IF(OR(ISBLANK('2. Collected Data'!Z43),ISBLANK('2. Collected Data'!Z143)),"",('2. Collected Data'!Z143-'2. Collected Data'!Z43))</f>
        <v/>
      </c>
      <c r="W43" s="80" t="str">
        <f>IF(OR(ISBLANK('2. Collected Data'!AA43),ISBLANK('2. Collected Data'!AA143)),"",('2. Collected Data'!AA143-'2. Collected Data'!AA43))</f>
        <v/>
      </c>
      <c r="X43" s="80" t="str">
        <f>IF(OR(ISBLANK('2. Collected Data'!AB43),ISBLANK('2. Collected Data'!AB143)),"",('2. Collected Data'!AB143-'2. Collected Data'!AB43))</f>
        <v/>
      </c>
      <c r="Y43" s="80" t="str">
        <f>IF(OR(ISBLANK('2. Collected Data'!AC43),ISBLANK('2. Collected Data'!AC143)),"",('2. Collected Data'!AC143-'2. Collected Data'!AC43))</f>
        <v/>
      </c>
      <c r="Z43" s="47" t="str">
        <f>IF(OR(ISBLANK('2. Collected Data'!AD43),ISBLANK('2. Collected Data'!AD143)),"",('2. Collected Data'!AD143-'2. Collected Data'!AD43))</f>
        <v/>
      </c>
      <c r="AA43" s="47" t="str">
        <f>IF(OR(ISBLANK('2. Collected Data'!AE43),ISBLANK('2. Collected Data'!AE143)),"",('2. Collected Data'!AE143-'2. Collected Data'!AE43))</f>
        <v/>
      </c>
      <c r="AB43" s="47" t="str">
        <f>IF(OR(ISBLANK('2. Collected Data'!AF43),ISBLANK('2. Collected Data'!AF143)),"",('2. Collected Data'!AF143-'2. Collected Data'!AF43))</f>
        <v/>
      </c>
      <c r="AC43" s="85" t="str">
        <f>IF(OR(ISBLANK('2. Collected Data'!AG43),ISBLANK('2. Collected Data'!AG143)),"",('2. Collected Data'!AG143-'2. Collected Data'!AG43))</f>
        <v/>
      </c>
      <c r="AD43" s="88"/>
      <c r="AE43" s="121" t="str">
        <f>IF(OR(ISBLANK('2. Collected Data'!AI43),ISBLANK('2. Collected Data'!AI143)),"",('2. Collected Data'!AI143-'2. Collected Data'!AI43))</f>
        <v/>
      </c>
      <c r="AF43" s="47" t="str">
        <f>IF(OR(ISBLANK('2. Collected Data'!AJ43),ISBLANK('2. Collected Data'!AJ143)),"",('2. Collected Data'!AJ143-'2. Collected Data'!AJ43))</f>
        <v/>
      </c>
      <c r="AG43" s="47" t="str">
        <f>IF(OR(ISBLANK('2. Collected Data'!AK43),ISBLANK('2. Collected Data'!AK143)),"",('2. Collected Data'!AK143-'2. Collected Data'!AK43))</f>
        <v/>
      </c>
      <c r="AH43" s="47" t="str">
        <f>IF(OR(ISBLANK('2. Collected Data'!AL43),ISBLANK('2. Collected Data'!AL143)),"",('2. Collected Data'!AL143-'2. Collected Data'!AL43))</f>
        <v/>
      </c>
      <c r="AI43" s="47" t="str">
        <f>IF(OR(ISBLANK('2. Collected Data'!AM43),ISBLANK('2. Collected Data'!AM143)),"",('2. Collected Data'!AM143-'2. Collected Data'!AM43))</f>
        <v/>
      </c>
      <c r="AJ43" s="122"/>
      <c r="AK43" s="47" t="str">
        <f>IF(OR(ISBLANK('2. Collected Data'!AO43),ISBLANK('2. Collected Data'!AO143)),"",('2. Collected Data'!AO143-'2. Collected Data'!AO43))</f>
        <v/>
      </c>
      <c r="AL43" s="47" t="str">
        <f>IF(OR(ISBLANK('2. Collected Data'!AP43),ISBLANK('2. Collected Data'!AP143)),"",('2. Collected Data'!AP143-'2. Collected Data'!AP43))</f>
        <v/>
      </c>
      <c r="AM43" s="47" t="str">
        <f>IF(OR(ISBLANK('2. Collected Data'!AQ43),ISBLANK('2. Collected Data'!AQ143)),"",('2. Collected Data'!AQ143-'2. Collected Data'!AQ43))</f>
        <v/>
      </c>
      <c r="AN43" s="47" t="str">
        <f>IF(OR(ISBLANK('2. Collected Data'!AR43),ISBLANK('2. Collected Data'!AR143)),"",('2. Collected Data'!AR143-'2. Collected Data'!AR43))</f>
        <v/>
      </c>
      <c r="AO43" s="47" t="str">
        <f>IF(OR(ISBLANK('2. Collected Data'!AS43),ISBLANK('2. Collected Data'!AS143)),"",('2. Collected Data'!AS143-'2. Collected Data'!AS43))</f>
        <v/>
      </c>
      <c r="AP43" s="47" t="str">
        <f>IF(OR(ISBLANK('2. Collected Data'!AT43),ISBLANK('2. Collected Data'!AT143)),"",('2. Collected Data'!AT143-'2. Collected Data'!AT43))</f>
        <v/>
      </c>
      <c r="AQ43" s="85" t="str">
        <f>IF(OR(ISBLANK('2. Collected Data'!AU43),ISBLANK('2. Collected Data'!AU143)),"",('2. Collected Data'!AU143-'2. Collected Data'!AU43))</f>
        <v/>
      </c>
      <c r="AR43" s="88"/>
      <c r="AS43" s="80" t="str">
        <f>IF(OR(ISBLANK('2. Collected Data'!AW43),ISBLANK('2. Collected Data'!AW143)),"",('2. Collected Data'!AW143-'2. Collected Data'!AW43))</f>
        <v/>
      </c>
      <c r="AT43" s="80" t="str">
        <f>IF(OR(ISBLANK('2. Collected Data'!AX43),ISBLANK('2. Collected Data'!AX143)),"",('2. Collected Data'!AX143-'2. Collected Data'!AX43))</f>
        <v/>
      </c>
      <c r="AU43" s="50"/>
      <c r="AV43" s="91"/>
      <c r="AW43" s="88"/>
      <c r="AX43" s="78" t="str">
        <f>IF(OR(ISBLANK('2. Collected Data'!BB43),ISBLANK('2. Collected Data'!BB143)),"",('2. Collected Data'!BB143-'2. Collected Data'!BB43))</f>
        <v/>
      </c>
      <c r="AY43" s="75" t="str">
        <f>IF(OR(ISBLANK('2. Collected Data'!BC43),ISBLANK('2. Collected Data'!BC143)),"",('2. Collected Data'!BC143-'2. Collected Data'!BC43))</f>
        <v/>
      </c>
      <c r="AZ43" s="75" t="str">
        <f>IF(OR(ISBLANK('2. Collected Data'!BD43),ISBLANK('2. Collected Data'!BD143)),"",('2. Collected Data'!BD143-'2. Collected Data'!BD43))</f>
        <v/>
      </c>
      <c r="BA43" s="75" t="str">
        <f>IF(OR(ISBLANK('2. Collected Data'!BE43),ISBLANK('2. Collected Data'!BE143)),"",('2. Collected Data'!BE143-'2. Collected Data'!BE43))</f>
        <v/>
      </c>
      <c r="BB43" s="75" t="str">
        <f>IF(OR(ISBLANK('2. Collected Data'!BF43),ISBLANK('2. Collected Data'!BF143)),"",('2. Collected Data'!BF143-'2. Collected Data'!BF43))</f>
        <v/>
      </c>
      <c r="BC43" s="50"/>
      <c r="BD43" s="78" t="str">
        <f>IF(OR(ISBLANK('2. Collected Data'!BH43),ISBLANK('2. Collected Data'!BH143)),"",('2. Collected Data'!BH143-'2. Collected Data'!BH43))</f>
        <v/>
      </c>
      <c r="BE43" s="130"/>
      <c r="BF43" s="213"/>
    </row>
    <row r="44" spans="1:58" s="51" customFormat="1" ht="11.25" customHeight="1" x14ac:dyDescent="0.15">
      <c r="A44" s="89" t="s">
        <v>355</v>
      </c>
      <c r="B44" s="172"/>
      <c r="C44" s="52" t="str">
        <f>IF(OR(ISBLANK('2. Collected Data'!G44),ISBLANK('2. Collected Data'!G144)),"",('2. Collected Data'!G144-'2. Collected Data'!G44))</f>
        <v/>
      </c>
      <c r="D44" s="47" t="str">
        <f>IF(OR(ISBLANK('2. Collected Data'!H44),ISBLANK('2. Collected Data'!H144)),"",('2. Collected Data'!H144-'2. Collected Data'!H44))</f>
        <v/>
      </c>
      <c r="E44" s="47" t="str">
        <f>IF(OR(ISBLANK('2. Collected Data'!I44),ISBLANK('2. Collected Data'!I144)),"",('2. Collected Data'!I144-'2. Collected Data'!I44))</f>
        <v/>
      </c>
      <c r="F44" s="47" t="str">
        <f>IF(OR(ISBLANK('2. Collected Data'!J44),ISBLANK('2. Collected Data'!J144)),"",('2. Collected Data'!J144-'2. Collected Data'!J44))</f>
        <v/>
      </c>
      <c r="G44" s="47" t="str">
        <f>IF(OR(ISBLANK('2. Collected Data'!K44),ISBLANK('2. Collected Data'!K144)),"",('2. Collected Data'!K144-'2. Collected Data'!K44))</f>
        <v/>
      </c>
      <c r="H44" s="47" t="str">
        <f>IF(OR(ISBLANK('2. Collected Data'!L44),ISBLANK('2. Collected Data'!L144)),"",('2. Collected Data'!L144-'2. Collected Data'!L44))</f>
        <v/>
      </c>
      <c r="I44" s="47" t="str">
        <f>IF(OR(ISBLANK('2. Collected Data'!M44),ISBLANK('2. Collected Data'!M144)),"",('2. Collected Data'!M144-'2. Collected Data'!M44))</f>
        <v/>
      </c>
      <c r="J44" s="47" t="str">
        <f>IF(OR(ISBLANK('2. Collected Data'!N44),ISBLANK('2. Collected Data'!N144)),"",('2. Collected Data'!N144-'2. Collected Data'!N44))</f>
        <v/>
      </c>
      <c r="K44" s="47" t="str">
        <f>IF(OR(ISBLANK('2. Collected Data'!O44),ISBLANK('2. Collected Data'!O144)),"",('2. Collected Data'!O144-'2. Collected Data'!O44))</f>
        <v/>
      </c>
      <c r="L44" s="47" t="str">
        <f>IF(OR(ISBLANK('2. Collected Data'!P44),ISBLANK('2. Collected Data'!P144)),"",('2. Collected Data'!P144-'2. Collected Data'!P44))</f>
        <v/>
      </c>
      <c r="M44" s="47" t="str">
        <f>IF(OR(ISBLANK('2. Collected Data'!Q44),ISBLANK('2. Collected Data'!Q144)),"",('2. Collected Data'!Q144-'2. Collected Data'!Q44))</f>
        <v/>
      </c>
      <c r="N44" s="47" t="str">
        <f>IF(OR(ISBLANK('2. Collected Data'!R44),ISBLANK('2. Collected Data'!R144)),"",('2. Collected Data'!R144-'2. Collected Data'!R44))</f>
        <v/>
      </c>
      <c r="O44" s="47" t="str">
        <f>IF(OR(ISBLANK('2. Collected Data'!S44),ISBLANK('2. Collected Data'!S144)),"",('2. Collected Data'!S144-'2. Collected Data'!S44))</f>
        <v/>
      </c>
      <c r="P44" s="47" t="str">
        <f>IF(OR(ISBLANK('2. Collected Data'!T44),ISBLANK('2. Collected Data'!T144)),"",('2. Collected Data'!T144-'2. Collected Data'!T44))</f>
        <v/>
      </c>
      <c r="Q44" s="47" t="str">
        <f>IF(OR(ISBLANK('2. Collected Data'!U44),ISBLANK('2. Collected Data'!U144)),"",('2. Collected Data'!U144-'2. Collected Data'!U44))</f>
        <v/>
      </c>
      <c r="R44" s="47" t="str">
        <f>IF(OR(ISBLANK('2. Collected Data'!V44),ISBLANK('2. Collected Data'!V144)),"",('2. Collected Data'!V144-'2. Collected Data'!V44))</f>
        <v/>
      </c>
      <c r="S44" s="47" t="str">
        <f>IF(OR(ISBLANK('2. Collected Data'!W44),ISBLANK('2. Collected Data'!W144)),"",('2. Collected Data'!W144-'2. Collected Data'!W44))</f>
        <v/>
      </c>
      <c r="T44" s="47" t="str">
        <f>IF(OR(ISBLANK('2. Collected Data'!X44),ISBLANK('2. Collected Data'!X144)),"",('2. Collected Data'!X144-'2. Collected Data'!X44))</f>
        <v/>
      </c>
      <c r="U44" s="47" t="str">
        <f>IF(OR(ISBLANK('2. Collected Data'!Y44),ISBLANK('2. Collected Data'!Y144)),"",('2. Collected Data'!Y144-'2. Collected Data'!Y44))</f>
        <v/>
      </c>
      <c r="V44" s="47" t="str">
        <f>IF(OR(ISBLANK('2. Collected Data'!Z44),ISBLANK('2. Collected Data'!Z144)),"",('2. Collected Data'!Z144-'2. Collected Data'!Z44))</f>
        <v/>
      </c>
      <c r="W44" s="80" t="str">
        <f>IF(OR(ISBLANK('2. Collected Data'!AA44),ISBLANK('2. Collected Data'!AA144)),"",('2. Collected Data'!AA144-'2. Collected Data'!AA44))</f>
        <v/>
      </c>
      <c r="X44" s="80" t="str">
        <f>IF(OR(ISBLANK('2. Collected Data'!AB44),ISBLANK('2. Collected Data'!AB144)),"",('2. Collected Data'!AB144-'2. Collected Data'!AB44))</f>
        <v/>
      </c>
      <c r="Y44" s="80" t="str">
        <f>IF(OR(ISBLANK('2. Collected Data'!AC44),ISBLANK('2. Collected Data'!AC144)),"",('2. Collected Data'!AC144-'2. Collected Data'!AC44))</f>
        <v/>
      </c>
      <c r="Z44" s="47" t="str">
        <f>IF(OR(ISBLANK('2. Collected Data'!AD44),ISBLANK('2. Collected Data'!AD144)),"",('2. Collected Data'!AD144-'2. Collected Data'!AD44))</f>
        <v/>
      </c>
      <c r="AA44" s="47" t="str">
        <f>IF(OR(ISBLANK('2. Collected Data'!AE44),ISBLANK('2. Collected Data'!AE144)),"",('2. Collected Data'!AE144-'2. Collected Data'!AE44))</f>
        <v/>
      </c>
      <c r="AB44" s="47" t="str">
        <f>IF(OR(ISBLANK('2. Collected Data'!AF44),ISBLANK('2. Collected Data'!AF144)),"",('2. Collected Data'!AF144-'2. Collected Data'!AF44))</f>
        <v/>
      </c>
      <c r="AC44" s="85" t="str">
        <f>IF(OR(ISBLANK('2. Collected Data'!AG44),ISBLANK('2. Collected Data'!AG144)),"",('2. Collected Data'!AG144-'2. Collected Data'!AG44))</f>
        <v/>
      </c>
      <c r="AD44" s="88"/>
      <c r="AE44" s="121" t="str">
        <f>IF(OR(ISBLANK('2. Collected Data'!AI44),ISBLANK('2. Collected Data'!AI144)),"",('2. Collected Data'!AI144-'2. Collected Data'!AI44))</f>
        <v/>
      </c>
      <c r="AF44" s="47" t="str">
        <f>IF(OR(ISBLANK('2. Collected Data'!AJ44),ISBLANK('2. Collected Data'!AJ144)),"",('2. Collected Data'!AJ144-'2. Collected Data'!AJ44))</f>
        <v/>
      </c>
      <c r="AG44" s="47" t="str">
        <f>IF(OR(ISBLANK('2. Collected Data'!AK44),ISBLANK('2. Collected Data'!AK144)),"",('2. Collected Data'!AK144-'2. Collected Data'!AK44))</f>
        <v/>
      </c>
      <c r="AH44" s="47" t="str">
        <f>IF(OR(ISBLANK('2. Collected Data'!AL44),ISBLANK('2. Collected Data'!AL144)),"",('2. Collected Data'!AL144-'2. Collected Data'!AL44))</f>
        <v/>
      </c>
      <c r="AI44" s="47" t="str">
        <f>IF(OR(ISBLANK('2. Collected Data'!AM44),ISBLANK('2. Collected Data'!AM144)),"",('2. Collected Data'!AM144-'2. Collected Data'!AM44))</f>
        <v/>
      </c>
      <c r="AJ44" s="122"/>
      <c r="AK44" s="47" t="str">
        <f>IF(OR(ISBLANK('2. Collected Data'!AO44),ISBLANK('2. Collected Data'!AO144)),"",('2. Collected Data'!AO144-'2. Collected Data'!AO44))</f>
        <v/>
      </c>
      <c r="AL44" s="47" t="str">
        <f>IF(OR(ISBLANK('2. Collected Data'!AP44),ISBLANK('2. Collected Data'!AP144)),"",('2. Collected Data'!AP144-'2. Collected Data'!AP44))</f>
        <v/>
      </c>
      <c r="AM44" s="47" t="str">
        <f>IF(OR(ISBLANK('2. Collected Data'!AQ44),ISBLANK('2. Collected Data'!AQ144)),"",('2. Collected Data'!AQ144-'2. Collected Data'!AQ44))</f>
        <v/>
      </c>
      <c r="AN44" s="47" t="str">
        <f>IF(OR(ISBLANK('2. Collected Data'!AR44),ISBLANK('2. Collected Data'!AR144)),"",('2. Collected Data'!AR144-'2. Collected Data'!AR44))</f>
        <v/>
      </c>
      <c r="AO44" s="47" t="str">
        <f>IF(OR(ISBLANK('2. Collected Data'!AS44),ISBLANK('2. Collected Data'!AS144)),"",('2. Collected Data'!AS144-'2. Collected Data'!AS44))</f>
        <v/>
      </c>
      <c r="AP44" s="47" t="str">
        <f>IF(OR(ISBLANK('2. Collected Data'!AT44),ISBLANK('2. Collected Data'!AT144)),"",('2. Collected Data'!AT144-'2. Collected Data'!AT44))</f>
        <v/>
      </c>
      <c r="AQ44" s="85" t="str">
        <f>IF(OR(ISBLANK('2. Collected Data'!AU44),ISBLANK('2. Collected Data'!AU144)),"",('2. Collected Data'!AU144-'2. Collected Data'!AU44))</f>
        <v/>
      </c>
      <c r="AR44" s="88"/>
      <c r="AS44" s="80" t="str">
        <f>IF(OR(ISBLANK('2. Collected Data'!AW44),ISBLANK('2. Collected Data'!AW144)),"",('2. Collected Data'!AW144-'2. Collected Data'!AW44))</f>
        <v/>
      </c>
      <c r="AT44" s="80" t="str">
        <f>IF(OR(ISBLANK('2. Collected Data'!AX44),ISBLANK('2. Collected Data'!AX144)),"",('2. Collected Data'!AX144-'2. Collected Data'!AX44))</f>
        <v/>
      </c>
      <c r="AU44" s="50"/>
      <c r="AV44" s="91"/>
      <c r="AW44" s="88"/>
      <c r="AX44" s="78" t="str">
        <f>IF(OR(ISBLANK('2. Collected Data'!BB44),ISBLANK('2. Collected Data'!BB144)),"",('2. Collected Data'!BB144-'2. Collected Data'!BB44))</f>
        <v/>
      </c>
      <c r="AY44" s="75" t="str">
        <f>IF(OR(ISBLANK('2. Collected Data'!BC44),ISBLANK('2. Collected Data'!BC144)),"",('2. Collected Data'!BC144-'2. Collected Data'!BC44))</f>
        <v/>
      </c>
      <c r="AZ44" s="75" t="str">
        <f>IF(OR(ISBLANK('2. Collected Data'!BD44),ISBLANK('2. Collected Data'!BD144)),"",('2. Collected Data'!BD144-'2. Collected Data'!BD44))</f>
        <v/>
      </c>
      <c r="BA44" s="75" t="str">
        <f>IF(OR(ISBLANK('2. Collected Data'!BE44),ISBLANK('2. Collected Data'!BE144)),"",('2. Collected Data'!BE144-'2. Collected Data'!BE44))</f>
        <v/>
      </c>
      <c r="BB44" s="75" t="str">
        <f>IF(OR(ISBLANK('2. Collected Data'!BF44),ISBLANK('2. Collected Data'!BF144)),"",('2. Collected Data'!BF144-'2. Collected Data'!BF44))</f>
        <v/>
      </c>
      <c r="BC44" s="50"/>
      <c r="BD44" s="78" t="str">
        <f>IF(OR(ISBLANK('2. Collected Data'!BH44),ISBLANK('2. Collected Data'!BH144)),"",('2. Collected Data'!BH144-'2. Collected Data'!BH44))</f>
        <v/>
      </c>
      <c r="BE44" s="130"/>
      <c r="BF44" s="213"/>
    </row>
    <row r="45" spans="1:58" s="51" customFormat="1" ht="11.25" customHeight="1" x14ac:dyDescent="0.15">
      <c r="A45" s="89" t="s">
        <v>100</v>
      </c>
      <c r="B45" s="172"/>
      <c r="C45" s="52">
        <f>IF(OR(ISBLANK('2. Collected Data'!G45),ISBLANK('2. Collected Data'!G145)),"",('2. Collected Data'!G145-'2. Collected Data'!G45))</f>
        <v>-170</v>
      </c>
      <c r="D45" s="47" t="str">
        <f>IF(OR(ISBLANK('2. Collected Data'!H45),ISBLANK('2. Collected Data'!H145)),"",('2. Collected Data'!H145-'2. Collected Data'!H45))</f>
        <v/>
      </c>
      <c r="E45" s="47">
        <f>IF(OR(ISBLANK('2. Collected Data'!I45),ISBLANK('2. Collected Data'!I145)),"",('2. Collected Data'!I145-'2. Collected Data'!I45))</f>
        <v>-3</v>
      </c>
      <c r="F45" s="47">
        <f>IF(OR(ISBLANK('2. Collected Data'!J45),ISBLANK('2. Collected Data'!J145)),"",('2. Collected Data'!J145-'2. Collected Data'!J45))</f>
        <v>40</v>
      </c>
      <c r="G45" s="47">
        <f>IF(OR(ISBLANK('2. Collected Data'!K45),ISBLANK('2. Collected Data'!K145)),"",('2. Collected Data'!K145-'2. Collected Data'!K45))</f>
        <v>21</v>
      </c>
      <c r="H45" s="47">
        <f>IF(OR(ISBLANK('2. Collected Data'!L45),ISBLANK('2. Collected Data'!L145)),"",('2. Collected Data'!L145-'2. Collected Data'!L45))</f>
        <v>10</v>
      </c>
      <c r="I45" s="47">
        <f>IF(OR(ISBLANK('2. Collected Data'!M45),ISBLANK('2. Collected Data'!M145)),"",('2. Collected Data'!M145-'2. Collected Data'!M45))</f>
        <v>-3</v>
      </c>
      <c r="J45" s="47">
        <f>IF(OR(ISBLANK('2. Collected Data'!N45),ISBLANK('2. Collected Data'!N145)),"",('2. Collected Data'!N145-'2. Collected Data'!N45))</f>
        <v>0</v>
      </c>
      <c r="K45" s="47">
        <f>IF(OR(ISBLANK('2. Collected Data'!O45),ISBLANK('2. Collected Data'!O145)),"",('2. Collected Data'!O145-'2. Collected Data'!O45))</f>
        <v>-3</v>
      </c>
      <c r="L45" s="47">
        <f>IF(OR(ISBLANK('2. Collected Data'!P45),ISBLANK('2. Collected Data'!P145)),"",('2. Collected Data'!P145-'2. Collected Data'!P45))</f>
        <v>0</v>
      </c>
      <c r="M45" s="47" t="str">
        <f>IF(OR(ISBLANK('2. Collected Data'!Q45),ISBLANK('2. Collected Data'!Q145)),"",('2. Collected Data'!Q145-'2. Collected Data'!Q45))</f>
        <v/>
      </c>
      <c r="N45" s="47" t="str">
        <f>IF(OR(ISBLANK('2. Collected Data'!R45),ISBLANK('2. Collected Data'!R145)),"",('2. Collected Data'!R145-'2. Collected Data'!R45))</f>
        <v/>
      </c>
      <c r="O45" s="47" t="str">
        <f>IF(OR(ISBLANK('2. Collected Data'!S45),ISBLANK('2. Collected Data'!S145)),"",('2. Collected Data'!S145-'2. Collected Data'!S45))</f>
        <v/>
      </c>
      <c r="P45" s="47" t="str">
        <f>IF(OR(ISBLANK('2. Collected Data'!T45),ISBLANK('2. Collected Data'!T145)),"",('2. Collected Data'!T145-'2. Collected Data'!T45))</f>
        <v/>
      </c>
      <c r="Q45" s="47" t="str">
        <f>IF(OR(ISBLANK('2. Collected Data'!U45),ISBLANK('2. Collected Data'!U145)),"",('2. Collected Data'!U145-'2. Collected Data'!U45))</f>
        <v/>
      </c>
      <c r="R45" s="47" t="str">
        <f>IF(OR(ISBLANK('2. Collected Data'!V45),ISBLANK('2. Collected Data'!V145)),"",('2. Collected Data'!V145-'2. Collected Data'!V45))</f>
        <v/>
      </c>
      <c r="S45" s="47" t="str">
        <f>IF(OR(ISBLANK('2. Collected Data'!W45),ISBLANK('2. Collected Data'!W145)),"",('2. Collected Data'!W145-'2. Collected Data'!W45))</f>
        <v/>
      </c>
      <c r="T45" s="47" t="str">
        <f>IF(OR(ISBLANK('2. Collected Data'!X45),ISBLANK('2. Collected Data'!X145)),"",('2. Collected Data'!X145-'2. Collected Data'!X45))</f>
        <v/>
      </c>
      <c r="U45" s="47" t="str">
        <f>IF(OR(ISBLANK('2. Collected Data'!Y45),ISBLANK('2. Collected Data'!Y145)),"",('2. Collected Data'!Y145-'2. Collected Data'!Y45))</f>
        <v/>
      </c>
      <c r="V45" s="47" t="str">
        <f>IF(OR(ISBLANK('2. Collected Data'!Z45),ISBLANK('2. Collected Data'!Z145)),"",('2. Collected Data'!Z145-'2. Collected Data'!Z45))</f>
        <v/>
      </c>
      <c r="W45" s="80">
        <f>IF(OR(ISBLANK('2. Collected Data'!AA45),ISBLANK('2. Collected Data'!AA145)),"",('2. Collected Data'!AA145-'2. Collected Data'!AA45))</f>
        <v>0</v>
      </c>
      <c r="X45" s="80">
        <f>IF(OR(ISBLANK('2. Collected Data'!AB45),ISBLANK('2. Collected Data'!AB145)),"",('2. Collected Data'!AB145-'2. Collected Data'!AB45))</f>
        <v>0</v>
      </c>
      <c r="Y45" s="80">
        <f>IF(OR(ISBLANK('2. Collected Data'!AC45),ISBLANK('2. Collected Data'!AC145)),"",('2. Collected Data'!AC145-'2. Collected Data'!AC45))</f>
        <v>0</v>
      </c>
      <c r="Z45" s="47">
        <f>IF(OR(ISBLANK('2. Collected Data'!AD45),ISBLANK('2. Collected Data'!AD145)),"",('2. Collected Data'!AD145-'2. Collected Data'!AD45))</f>
        <v>0</v>
      </c>
      <c r="AA45" s="47">
        <f>IF(OR(ISBLANK('2. Collected Data'!AE45),ISBLANK('2. Collected Data'!AE145)),"",('2. Collected Data'!AE145-'2. Collected Data'!AE45))</f>
        <v>0</v>
      </c>
      <c r="AB45" s="47">
        <f>IF(OR(ISBLANK('2. Collected Data'!AF45),ISBLANK('2. Collected Data'!AF145)),"",('2. Collected Data'!AF145-'2. Collected Data'!AF45))</f>
        <v>0</v>
      </c>
      <c r="AC45" s="85">
        <f>IF(OR(ISBLANK('2. Collected Data'!AG45),ISBLANK('2. Collected Data'!AG145)),"",('2. Collected Data'!AG145-'2. Collected Data'!AG45))</f>
        <v>0</v>
      </c>
      <c r="AD45" s="88"/>
      <c r="AE45" s="121">
        <f>IF(OR(ISBLANK('2. Collected Data'!AI45),ISBLANK('2. Collected Data'!AI145)),"",('2. Collected Data'!AI145-'2. Collected Data'!AI45))</f>
        <v>-523588</v>
      </c>
      <c r="AF45" s="47" t="str">
        <f>IF(OR(ISBLANK('2. Collected Data'!AJ45),ISBLANK('2. Collected Data'!AJ145)),"",('2. Collected Data'!AJ145-'2. Collected Data'!AJ45))</f>
        <v/>
      </c>
      <c r="AG45" s="47" t="str">
        <f>IF(OR(ISBLANK('2. Collected Data'!AK45),ISBLANK('2. Collected Data'!AK145)),"",('2. Collected Data'!AK145-'2. Collected Data'!AK45))</f>
        <v/>
      </c>
      <c r="AH45" s="47">
        <f>IF(OR(ISBLANK('2. Collected Data'!AL45),ISBLANK('2. Collected Data'!AL145)),"",('2. Collected Data'!AL145-'2. Collected Data'!AL45))</f>
        <v>1025</v>
      </c>
      <c r="AI45" s="47" t="str">
        <f>IF(OR(ISBLANK('2. Collected Data'!AM45),ISBLANK('2. Collected Data'!AM145)),"",('2. Collected Data'!AM145-'2. Collected Data'!AM45))</f>
        <v/>
      </c>
      <c r="AJ45" s="122"/>
      <c r="AK45" s="47">
        <f>IF(OR(ISBLANK('2. Collected Data'!AO45),ISBLANK('2. Collected Data'!AO145)),"",('2. Collected Data'!AO145-'2. Collected Data'!AO45))</f>
        <v>-906000</v>
      </c>
      <c r="AL45" s="47">
        <f>IF(OR(ISBLANK('2. Collected Data'!AP45),ISBLANK('2. Collected Data'!AP145)),"",('2. Collected Data'!AP145-'2. Collected Data'!AP45))</f>
        <v>14430</v>
      </c>
      <c r="AM45" s="47">
        <f>IF(OR(ISBLANK('2. Collected Data'!AQ45),ISBLANK('2. Collected Data'!AQ145)),"",('2. Collected Data'!AQ145-'2. Collected Data'!AQ45))</f>
        <v>9975</v>
      </c>
      <c r="AN45" s="47">
        <f>IF(OR(ISBLANK('2. Collected Data'!AR45),ISBLANK('2. Collected Data'!AR145)),"",('2. Collected Data'!AR145-'2. Collected Data'!AR45))</f>
        <v>0</v>
      </c>
      <c r="AO45" s="47">
        <f>IF(OR(ISBLANK('2. Collected Data'!AS45),ISBLANK('2. Collected Data'!AS145)),"",('2. Collected Data'!AS145-'2. Collected Data'!AS45))</f>
        <v>0</v>
      </c>
      <c r="AP45" s="47">
        <f>IF(OR(ISBLANK('2. Collected Data'!AT45),ISBLANK('2. Collected Data'!AT145)),"",('2. Collected Data'!AT145-'2. Collected Data'!AT45))</f>
        <v>-575</v>
      </c>
      <c r="AQ45" s="85" t="str">
        <f>IF(OR(ISBLANK('2. Collected Data'!AU45),ISBLANK('2. Collected Data'!AU145)),"",('2. Collected Data'!AU145-'2. Collected Data'!AU45))</f>
        <v/>
      </c>
      <c r="AR45" s="88"/>
      <c r="AS45" s="80">
        <f>IF(OR(ISBLANK('2. Collected Data'!AW45),ISBLANK('2. Collected Data'!AW145)),"",('2. Collected Data'!AW145-'2. Collected Data'!AW45))</f>
        <v>-0.91</v>
      </c>
      <c r="AT45" s="80">
        <f>IF(OR(ISBLANK('2. Collected Data'!AX45),ISBLANK('2. Collected Data'!AX145)),"",('2. Collected Data'!AX145-'2. Collected Data'!AX45))</f>
        <v>0.91</v>
      </c>
      <c r="AU45" s="50"/>
      <c r="AV45" s="91"/>
      <c r="AW45" s="88"/>
      <c r="AX45" s="78">
        <f>IF(OR(ISBLANK('2. Collected Data'!BB45),ISBLANK('2. Collected Data'!BB145)),"",('2. Collected Data'!BB145-'2. Collected Data'!BB45))</f>
        <v>0</v>
      </c>
      <c r="AY45" s="75">
        <f>IF(OR(ISBLANK('2. Collected Data'!BC45),ISBLANK('2. Collected Data'!BC145)),"",('2. Collected Data'!BC145-'2. Collected Data'!BC45))</f>
        <v>0</v>
      </c>
      <c r="AZ45" s="75">
        <f>IF(OR(ISBLANK('2. Collected Data'!BD45),ISBLANK('2. Collected Data'!BD145)),"",('2. Collected Data'!BD145-'2. Collected Data'!BD45))</f>
        <v>-4000000</v>
      </c>
      <c r="BA45" s="75">
        <f>IF(OR(ISBLANK('2. Collected Data'!BE45),ISBLANK('2. Collected Data'!BE145)),"",('2. Collected Data'!BE145-'2. Collected Data'!BE45))</f>
        <v>12000000</v>
      </c>
      <c r="BB45" s="75">
        <f>IF(OR(ISBLANK('2. Collected Data'!BF45),ISBLANK('2. Collected Data'!BF145)),"",('2. Collected Data'!BF145-'2. Collected Data'!BF45))</f>
        <v>19000000</v>
      </c>
      <c r="BC45" s="50"/>
      <c r="BD45" s="78">
        <f>IF(OR(ISBLANK('2. Collected Data'!BH45),ISBLANK('2. Collected Data'!BH145)),"",('2. Collected Data'!BH145-'2. Collected Data'!BH45))</f>
        <v>0.79999999999999716</v>
      </c>
      <c r="BE45" s="130"/>
      <c r="BF45" s="213"/>
    </row>
    <row r="46" spans="1:58" s="177" customFormat="1" ht="11.25" customHeight="1" x14ac:dyDescent="0.15">
      <c r="A46" s="89" t="s">
        <v>356</v>
      </c>
      <c r="B46" s="172"/>
      <c r="C46" s="52" t="str">
        <f>IF(OR(ISBLANK('2. Collected Data'!G46),ISBLANK('2. Collected Data'!G146)),"",('2. Collected Data'!G146-'2. Collected Data'!G46))</f>
        <v/>
      </c>
      <c r="D46" s="47" t="str">
        <f>IF(OR(ISBLANK('2. Collected Data'!H46),ISBLANK('2. Collected Data'!H146)),"",('2. Collected Data'!H146-'2. Collected Data'!H46))</f>
        <v/>
      </c>
      <c r="E46" s="47" t="str">
        <f>IF(OR(ISBLANK('2. Collected Data'!I46),ISBLANK('2. Collected Data'!I146)),"",('2. Collected Data'!I146-'2. Collected Data'!I46))</f>
        <v/>
      </c>
      <c r="F46" s="47" t="str">
        <f>IF(OR(ISBLANK('2. Collected Data'!J46),ISBLANK('2. Collected Data'!J146)),"",('2. Collected Data'!J146-'2. Collected Data'!J46))</f>
        <v/>
      </c>
      <c r="G46" s="47" t="str">
        <f>IF(OR(ISBLANK('2. Collected Data'!K46),ISBLANK('2. Collected Data'!K146)),"",('2. Collected Data'!K146-'2. Collected Data'!K46))</f>
        <v/>
      </c>
      <c r="H46" s="47" t="str">
        <f>IF(OR(ISBLANK('2. Collected Data'!L46),ISBLANK('2. Collected Data'!L146)),"",('2. Collected Data'!L146-'2. Collected Data'!L46))</f>
        <v/>
      </c>
      <c r="I46" s="47" t="str">
        <f>IF(OR(ISBLANK('2. Collected Data'!M46),ISBLANK('2. Collected Data'!M146)),"",('2. Collected Data'!M146-'2. Collected Data'!M46))</f>
        <v/>
      </c>
      <c r="J46" s="47" t="str">
        <f>IF(OR(ISBLANK('2. Collected Data'!N46),ISBLANK('2. Collected Data'!N146)),"",('2. Collected Data'!N146-'2. Collected Data'!N46))</f>
        <v/>
      </c>
      <c r="K46" s="47" t="str">
        <f>IF(OR(ISBLANK('2. Collected Data'!O46),ISBLANK('2. Collected Data'!O146)),"",('2. Collected Data'!O146-'2. Collected Data'!O46))</f>
        <v/>
      </c>
      <c r="L46" s="47" t="str">
        <f>IF(OR(ISBLANK('2. Collected Data'!P46),ISBLANK('2. Collected Data'!P146)),"",('2. Collected Data'!P146-'2. Collected Data'!P46))</f>
        <v/>
      </c>
      <c r="M46" s="47" t="str">
        <f>IF(OR(ISBLANK('2. Collected Data'!Q46),ISBLANK('2. Collected Data'!Q146)),"",('2. Collected Data'!Q146-'2. Collected Data'!Q46))</f>
        <v/>
      </c>
      <c r="N46" s="47" t="str">
        <f>IF(OR(ISBLANK('2. Collected Data'!R46),ISBLANK('2. Collected Data'!R146)),"",('2. Collected Data'!R146-'2. Collected Data'!R46))</f>
        <v/>
      </c>
      <c r="O46" s="47" t="str">
        <f>IF(OR(ISBLANK('2. Collected Data'!S46),ISBLANK('2. Collected Data'!S146)),"",('2. Collected Data'!S146-'2. Collected Data'!S46))</f>
        <v/>
      </c>
      <c r="P46" s="47" t="str">
        <f>IF(OR(ISBLANK('2. Collected Data'!T46),ISBLANK('2. Collected Data'!T146)),"",('2. Collected Data'!T146-'2. Collected Data'!T46))</f>
        <v/>
      </c>
      <c r="Q46" s="47" t="str">
        <f>IF(OR(ISBLANK('2. Collected Data'!U46),ISBLANK('2. Collected Data'!U146)),"",('2. Collected Data'!U146-'2. Collected Data'!U46))</f>
        <v/>
      </c>
      <c r="R46" s="47" t="str">
        <f>IF(OR(ISBLANK('2. Collected Data'!V46),ISBLANK('2. Collected Data'!V146)),"",('2. Collected Data'!V146-'2. Collected Data'!V46))</f>
        <v/>
      </c>
      <c r="S46" s="47" t="str">
        <f>IF(OR(ISBLANK('2. Collected Data'!W46),ISBLANK('2. Collected Data'!W146)),"",('2. Collected Data'!W146-'2. Collected Data'!W46))</f>
        <v/>
      </c>
      <c r="T46" s="47" t="str">
        <f>IF(OR(ISBLANK('2. Collected Data'!X46),ISBLANK('2. Collected Data'!X146)),"",('2. Collected Data'!X146-'2. Collected Data'!X46))</f>
        <v/>
      </c>
      <c r="U46" s="47" t="str">
        <f>IF(OR(ISBLANK('2. Collected Data'!Y46),ISBLANK('2. Collected Data'!Y146)),"",('2. Collected Data'!Y146-'2. Collected Data'!Y46))</f>
        <v/>
      </c>
      <c r="V46" s="47" t="str">
        <f>IF(OR(ISBLANK('2. Collected Data'!Z46),ISBLANK('2. Collected Data'!Z146)),"",('2. Collected Data'!Z146-'2. Collected Data'!Z46))</f>
        <v/>
      </c>
      <c r="W46" s="80" t="str">
        <f>IF(OR(ISBLANK('2. Collected Data'!AA46),ISBLANK('2. Collected Data'!AA146)),"",('2. Collected Data'!AA146-'2. Collected Data'!AA46))</f>
        <v/>
      </c>
      <c r="X46" s="80" t="str">
        <f>IF(OR(ISBLANK('2. Collected Data'!AB46),ISBLANK('2. Collected Data'!AB146)),"",('2. Collected Data'!AB146-'2. Collected Data'!AB46))</f>
        <v/>
      </c>
      <c r="Y46" s="80" t="str">
        <f>IF(OR(ISBLANK('2. Collected Data'!AC46),ISBLANK('2. Collected Data'!AC146)),"",('2. Collected Data'!AC146-'2. Collected Data'!AC46))</f>
        <v/>
      </c>
      <c r="Z46" s="47" t="str">
        <f>IF(OR(ISBLANK('2. Collected Data'!AD46),ISBLANK('2. Collected Data'!AD146)),"",('2. Collected Data'!AD146-'2. Collected Data'!AD46))</f>
        <v/>
      </c>
      <c r="AA46" s="47" t="str">
        <f>IF(OR(ISBLANK('2. Collected Data'!AE46),ISBLANK('2. Collected Data'!AE146)),"",('2. Collected Data'!AE146-'2. Collected Data'!AE46))</f>
        <v/>
      </c>
      <c r="AB46" s="47" t="str">
        <f>IF(OR(ISBLANK('2. Collected Data'!AF46),ISBLANK('2. Collected Data'!AF146)),"",('2. Collected Data'!AF146-'2. Collected Data'!AF46))</f>
        <v/>
      </c>
      <c r="AC46" s="85" t="str">
        <f>IF(OR(ISBLANK('2. Collected Data'!AG46),ISBLANK('2. Collected Data'!AG146)),"",('2. Collected Data'!AG146-'2. Collected Data'!AG46))</f>
        <v/>
      </c>
      <c r="AD46" s="88"/>
      <c r="AE46" s="121" t="str">
        <f>IF(OR(ISBLANK('2. Collected Data'!AI46),ISBLANK('2. Collected Data'!AI146)),"",('2. Collected Data'!AI146-'2. Collected Data'!AI46))</f>
        <v/>
      </c>
      <c r="AF46" s="47" t="str">
        <f>IF(OR(ISBLANK('2. Collected Data'!AJ46),ISBLANK('2. Collected Data'!AJ146)),"",('2. Collected Data'!AJ146-'2. Collected Data'!AJ46))</f>
        <v/>
      </c>
      <c r="AG46" s="47" t="str">
        <f>IF(OR(ISBLANK('2. Collected Data'!AK46),ISBLANK('2. Collected Data'!AK146)),"",('2. Collected Data'!AK146-'2. Collected Data'!AK46))</f>
        <v/>
      </c>
      <c r="AH46" s="47" t="str">
        <f>IF(OR(ISBLANK('2. Collected Data'!AL46),ISBLANK('2. Collected Data'!AL146)),"",('2. Collected Data'!AL146-'2. Collected Data'!AL46))</f>
        <v/>
      </c>
      <c r="AI46" s="47" t="str">
        <f>IF(OR(ISBLANK('2. Collected Data'!AM46),ISBLANK('2. Collected Data'!AM146)),"",('2. Collected Data'!AM146-'2. Collected Data'!AM46))</f>
        <v/>
      </c>
      <c r="AJ46" s="122"/>
      <c r="AK46" s="47" t="str">
        <f>IF(OR(ISBLANK('2. Collected Data'!AO46),ISBLANK('2. Collected Data'!AO146)),"",('2. Collected Data'!AO146-'2. Collected Data'!AO46))</f>
        <v/>
      </c>
      <c r="AL46" s="47" t="str">
        <f>IF(OR(ISBLANK('2. Collected Data'!AP46),ISBLANK('2. Collected Data'!AP146)),"",('2. Collected Data'!AP146-'2. Collected Data'!AP46))</f>
        <v/>
      </c>
      <c r="AM46" s="47" t="str">
        <f>IF(OR(ISBLANK('2. Collected Data'!AQ46),ISBLANK('2. Collected Data'!AQ146)),"",('2. Collected Data'!AQ146-'2. Collected Data'!AQ46))</f>
        <v/>
      </c>
      <c r="AN46" s="47" t="str">
        <f>IF(OR(ISBLANK('2. Collected Data'!AR46),ISBLANK('2. Collected Data'!AR146)),"",('2. Collected Data'!AR146-'2. Collected Data'!AR46))</f>
        <v/>
      </c>
      <c r="AO46" s="47" t="str">
        <f>IF(OR(ISBLANK('2. Collected Data'!AS46),ISBLANK('2. Collected Data'!AS146)),"",('2. Collected Data'!AS146-'2. Collected Data'!AS46))</f>
        <v/>
      </c>
      <c r="AP46" s="47" t="str">
        <f>IF(OR(ISBLANK('2. Collected Data'!AT46),ISBLANK('2. Collected Data'!AT146)),"",('2. Collected Data'!AT146-'2. Collected Data'!AT46))</f>
        <v/>
      </c>
      <c r="AQ46" s="85" t="str">
        <f>IF(OR(ISBLANK('2. Collected Data'!AU46),ISBLANK('2. Collected Data'!AU146)),"",('2. Collected Data'!AU146-'2. Collected Data'!AU46))</f>
        <v/>
      </c>
      <c r="AR46" s="88"/>
      <c r="AS46" s="80" t="str">
        <f>IF(OR(ISBLANK('2. Collected Data'!AW46),ISBLANK('2. Collected Data'!AW146)),"",('2. Collected Data'!AW146-'2. Collected Data'!AW46))</f>
        <v/>
      </c>
      <c r="AT46" s="80" t="str">
        <f>IF(OR(ISBLANK('2. Collected Data'!AX46),ISBLANK('2. Collected Data'!AX146)),"",('2. Collected Data'!AX146-'2. Collected Data'!AX46))</f>
        <v/>
      </c>
      <c r="AU46" s="50"/>
      <c r="AV46" s="91"/>
      <c r="AW46" s="88"/>
      <c r="AX46" s="78" t="str">
        <f>IF(OR(ISBLANK('2. Collected Data'!BB46),ISBLANK('2. Collected Data'!BB146)),"",('2. Collected Data'!BB146-'2. Collected Data'!BB46))</f>
        <v/>
      </c>
      <c r="AY46" s="75" t="str">
        <f>IF(OR(ISBLANK('2. Collected Data'!BC46),ISBLANK('2. Collected Data'!BC146)),"",('2. Collected Data'!BC146-'2. Collected Data'!BC46))</f>
        <v/>
      </c>
      <c r="AZ46" s="75" t="str">
        <f>IF(OR(ISBLANK('2. Collected Data'!BD46),ISBLANK('2. Collected Data'!BD146)),"",('2. Collected Data'!BD146-'2. Collected Data'!BD46))</f>
        <v/>
      </c>
      <c r="BA46" s="75" t="str">
        <f>IF(OR(ISBLANK('2. Collected Data'!BE46),ISBLANK('2. Collected Data'!BE146)),"",('2. Collected Data'!BE146-'2. Collected Data'!BE46))</f>
        <v/>
      </c>
      <c r="BB46" s="75" t="str">
        <f>IF(OR(ISBLANK('2. Collected Data'!BF46),ISBLANK('2. Collected Data'!BF146)),"",('2. Collected Data'!BF146-'2. Collected Data'!BF46))</f>
        <v/>
      </c>
      <c r="BC46" s="50"/>
      <c r="BD46" s="78" t="str">
        <f>IF(OR(ISBLANK('2. Collected Data'!BH46),ISBLANK('2. Collected Data'!BH146)),"",('2. Collected Data'!BH146-'2. Collected Data'!BH46))</f>
        <v/>
      </c>
      <c r="BE46" s="130"/>
      <c r="BF46" s="213"/>
    </row>
    <row r="47" spans="1:58" s="51" customFormat="1" ht="11.25" customHeight="1" x14ac:dyDescent="0.15">
      <c r="A47" s="89" t="s">
        <v>143</v>
      </c>
      <c r="B47" s="172"/>
      <c r="C47" s="52">
        <f>IF(OR(ISBLANK('2. Collected Data'!G47),ISBLANK('2. Collected Data'!G147)),"",('2. Collected Data'!G147-'2. Collected Data'!G47))</f>
        <v>-193</v>
      </c>
      <c r="D47" s="47">
        <f>IF(OR(ISBLANK('2. Collected Data'!H47),ISBLANK('2. Collected Data'!H147)),"",('2. Collected Data'!H147-'2. Collected Data'!H47))</f>
        <v>-97</v>
      </c>
      <c r="E47" s="47">
        <f>IF(OR(ISBLANK('2. Collected Data'!I47),ISBLANK('2. Collected Data'!I147)),"",('2. Collected Data'!I147-'2. Collected Data'!I47))</f>
        <v>5</v>
      </c>
      <c r="F47" s="47">
        <f>IF(OR(ISBLANK('2. Collected Data'!J47),ISBLANK('2. Collected Data'!J147)),"",('2. Collected Data'!J147-'2. Collected Data'!J47))</f>
        <v>1</v>
      </c>
      <c r="G47" s="47">
        <f>IF(OR(ISBLANK('2. Collected Data'!K47),ISBLANK('2. Collected Data'!K147)),"",('2. Collected Data'!K147-'2. Collected Data'!K47))</f>
        <v>0</v>
      </c>
      <c r="H47" s="47">
        <f>IF(OR(ISBLANK('2. Collected Data'!L47),ISBLANK('2. Collected Data'!L147)),"",('2. Collected Data'!L147-'2. Collected Data'!L47))</f>
        <v>-7</v>
      </c>
      <c r="I47" s="47">
        <f>IF(OR(ISBLANK('2. Collected Data'!M47),ISBLANK('2. Collected Data'!M147)),"",('2. Collected Data'!M147-'2. Collected Data'!M47))</f>
        <v>-11</v>
      </c>
      <c r="J47" s="47">
        <f>IF(OR(ISBLANK('2. Collected Data'!N47),ISBLANK('2. Collected Data'!N147)),"",('2. Collected Data'!N147-'2. Collected Data'!N47))</f>
        <v>100</v>
      </c>
      <c r="K47" s="47">
        <f>IF(OR(ISBLANK('2. Collected Data'!O47),ISBLANK('2. Collected Data'!O147)),"",('2. Collected Data'!O147-'2. Collected Data'!O47))</f>
        <v>5</v>
      </c>
      <c r="L47" s="47">
        <f>IF(OR(ISBLANK('2. Collected Data'!P47),ISBLANK('2. Collected Data'!P147)),"",('2. Collected Data'!P147-'2. Collected Data'!P47))</f>
        <v>-3</v>
      </c>
      <c r="M47" s="47">
        <f>IF(OR(ISBLANK('2. Collected Data'!Q47),ISBLANK('2. Collected Data'!Q147)),"",('2. Collected Data'!Q147-'2. Collected Data'!Q47))</f>
        <v>0</v>
      </c>
      <c r="N47" s="47">
        <f>IF(OR(ISBLANK('2. Collected Data'!R47),ISBLANK('2. Collected Data'!R147)),"",('2. Collected Data'!R147-'2. Collected Data'!R47))</f>
        <v>0</v>
      </c>
      <c r="O47" s="47">
        <f>IF(OR(ISBLANK('2. Collected Data'!S47),ISBLANK('2. Collected Data'!S147)),"",('2. Collected Data'!S147-'2. Collected Data'!S47))</f>
        <v>0</v>
      </c>
      <c r="P47" s="47">
        <f>IF(OR(ISBLANK('2. Collected Data'!T47),ISBLANK('2. Collected Data'!T147)),"",('2. Collected Data'!T147-'2. Collected Data'!T47))</f>
        <v>0</v>
      </c>
      <c r="Q47" s="47">
        <f>IF(OR(ISBLANK('2. Collected Data'!U47),ISBLANK('2. Collected Data'!U147)),"",('2. Collected Data'!U147-'2. Collected Data'!U47))</f>
        <v>0</v>
      </c>
      <c r="R47" s="47">
        <f>IF(OR(ISBLANK('2. Collected Data'!V47),ISBLANK('2. Collected Data'!V147)),"",('2. Collected Data'!V147-'2. Collected Data'!V47))</f>
        <v>0</v>
      </c>
      <c r="S47" s="47">
        <f>IF(OR(ISBLANK('2. Collected Data'!W47),ISBLANK('2. Collected Data'!W147)),"",('2. Collected Data'!W147-'2. Collected Data'!W47))</f>
        <v>0</v>
      </c>
      <c r="T47" s="47">
        <f>IF(OR(ISBLANK('2. Collected Data'!X47),ISBLANK('2. Collected Data'!X147)),"",('2. Collected Data'!X147-'2. Collected Data'!X47))</f>
        <v>0</v>
      </c>
      <c r="U47" s="47">
        <f>IF(OR(ISBLANK('2. Collected Data'!Y47),ISBLANK('2. Collected Data'!Y147)),"",('2. Collected Data'!Y147-'2. Collected Data'!Y47))</f>
        <v>18</v>
      </c>
      <c r="V47" s="47">
        <f>IF(OR(ISBLANK('2. Collected Data'!Z47),ISBLANK('2. Collected Data'!Z147)),"",('2. Collected Data'!Z147-'2. Collected Data'!Z47))</f>
        <v>0</v>
      </c>
      <c r="W47" s="80">
        <f>IF(OR(ISBLANK('2. Collected Data'!AA47),ISBLANK('2. Collected Data'!AA147)),"",('2. Collected Data'!AA147-'2. Collected Data'!AA47))</f>
        <v>0</v>
      </c>
      <c r="X47" s="80">
        <f>IF(OR(ISBLANK('2. Collected Data'!AB47),ISBLANK('2. Collected Data'!AB147)),"",('2. Collected Data'!AB147-'2. Collected Data'!AB47))</f>
        <v>0</v>
      </c>
      <c r="Y47" s="80">
        <f>IF(OR(ISBLANK('2. Collected Data'!AC47),ISBLANK('2. Collected Data'!AC147)),"",('2. Collected Data'!AC147-'2. Collected Data'!AC47))</f>
        <v>0</v>
      </c>
      <c r="Z47" s="47">
        <f>IF(OR(ISBLANK('2. Collected Data'!AD47),ISBLANK('2. Collected Data'!AD147)),"",('2. Collected Data'!AD147-'2. Collected Data'!AD47))</f>
        <v>-2</v>
      </c>
      <c r="AA47" s="47">
        <f>IF(OR(ISBLANK('2. Collected Data'!AE47),ISBLANK('2. Collected Data'!AE147)),"",('2. Collected Data'!AE147-'2. Collected Data'!AE47))</f>
        <v>2750</v>
      </c>
      <c r="AB47" s="47">
        <f>IF(OR(ISBLANK('2. Collected Data'!AF47),ISBLANK('2. Collected Data'!AF147)),"",('2. Collected Data'!AF147-'2. Collected Data'!AF47))</f>
        <v>1</v>
      </c>
      <c r="AC47" s="85">
        <f>IF(OR(ISBLANK('2. Collected Data'!AG47),ISBLANK('2. Collected Data'!AG147)),"",('2. Collected Data'!AG147-'2. Collected Data'!AG47))</f>
        <v>0</v>
      </c>
      <c r="AD47" s="88"/>
      <c r="AE47" s="121">
        <f>IF(OR(ISBLANK('2. Collected Data'!AI47),ISBLANK('2. Collected Data'!AI147)),"",('2. Collected Data'!AI147-'2. Collected Data'!AI47))</f>
        <v>32</v>
      </c>
      <c r="AF47" s="47">
        <f>IF(OR(ISBLANK('2. Collected Data'!AJ47),ISBLANK('2. Collected Data'!AJ147)),"",('2. Collected Data'!AJ147-'2. Collected Data'!AJ47))</f>
        <v>0</v>
      </c>
      <c r="AG47" s="47">
        <f>IF(OR(ISBLANK('2. Collected Data'!AK47),ISBLANK('2. Collected Data'!AK147)),"",('2. Collected Data'!AK147-'2. Collected Data'!AK47))</f>
        <v>0</v>
      </c>
      <c r="AH47" s="47">
        <f>IF(OR(ISBLANK('2. Collected Data'!AL47),ISBLANK('2. Collected Data'!AL147)),"",('2. Collected Data'!AL147-'2. Collected Data'!AL47))</f>
        <v>10138</v>
      </c>
      <c r="AI47" s="47">
        <f>IF(OR(ISBLANK('2. Collected Data'!AM47),ISBLANK('2. Collected Data'!AM147)),"",('2. Collected Data'!AM147-'2. Collected Data'!AM47))</f>
        <v>0</v>
      </c>
      <c r="AJ47" s="122"/>
      <c r="AK47" s="47">
        <f>IF(OR(ISBLANK('2. Collected Data'!AO47),ISBLANK('2. Collected Data'!AO147)),"",('2. Collected Data'!AO147-'2. Collected Data'!AO47))</f>
        <v>406681</v>
      </c>
      <c r="AL47" s="47">
        <f>IF(OR(ISBLANK('2. Collected Data'!AP47),ISBLANK('2. Collected Data'!AP147)),"",('2. Collected Data'!AP147-'2. Collected Data'!AP47))</f>
        <v>0</v>
      </c>
      <c r="AM47" s="47">
        <f>IF(OR(ISBLANK('2. Collected Data'!AQ47),ISBLANK('2. Collected Data'!AQ147)),"",('2. Collected Data'!AQ147-'2. Collected Data'!AQ47))</f>
        <v>0</v>
      </c>
      <c r="AN47" s="47">
        <f>IF(OR(ISBLANK('2. Collected Data'!AR47),ISBLANK('2. Collected Data'!AR147)),"",('2. Collected Data'!AR147-'2. Collected Data'!AR47))</f>
        <v>2450</v>
      </c>
      <c r="AO47" s="47">
        <f>IF(OR(ISBLANK('2. Collected Data'!AS47),ISBLANK('2. Collected Data'!AS147)),"",('2. Collected Data'!AS147-'2. Collected Data'!AS47))</f>
        <v>0</v>
      </c>
      <c r="AP47" s="47">
        <f>IF(OR(ISBLANK('2. Collected Data'!AT47),ISBLANK('2. Collected Data'!AT147)),"",('2. Collected Data'!AT147-'2. Collected Data'!AT47))</f>
        <v>0</v>
      </c>
      <c r="AQ47" s="85">
        <f>IF(OR(ISBLANK('2. Collected Data'!AU47),ISBLANK('2. Collected Data'!AU147)),"",('2. Collected Data'!AU147-'2. Collected Data'!AU47))</f>
        <v>81926</v>
      </c>
      <c r="AR47" s="88"/>
      <c r="AS47" s="80">
        <f>IF(OR(ISBLANK('2. Collected Data'!AW47),ISBLANK('2. Collected Data'!AW147)),"",('2. Collected Data'!AW147-'2. Collected Data'!AW47))</f>
        <v>0</v>
      </c>
      <c r="AT47" s="80">
        <f>IF(OR(ISBLANK('2. Collected Data'!AX47),ISBLANK('2. Collected Data'!AX147)),"",('2. Collected Data'!AX147-'2. Collected Data'!AX47))</f>
        <v>0</v>
      </c>
      <c r="AU47" s="50"/>
      <c r="AV47" s="91"/>
      <c r="AW47" s="88"/>
      <c r="AX47" s="78">
        <f>IF(OR(ISBLANK('2. Collected Data'!BB47),ISBLANK('2. Collected Data'!BB147)),"",('2. Collected Data'!BB147-'2. Collected Data'!BB47))</f>
        <v>-2.6299999999999955</v>
      </c>
      <c r="AY47" s="75">
        <f>IF(OR(ISBLANK('2. Collected Data'!BC47),ISBLANK('2. Collected Data'!BC147)),"",('2. Collected Data'!BC147-'2. Collected Data'!BC47))</f>
        <v>-3005689</v>
      </c>
      <c r="AZ47" s="75">
        <f>IF(OR(ISBLANK('2. Collected Data'!BD47),ISBLANK('2. Collected Data'!BD147)),"",('2. Collected Data'!BD147-'2. Collected Data'!BD47))</f>
        <v>1858676</v>
      </c>
      <c r="BA47" s="75">
        <f>IF(OR(ISBLANK('2. Collected Data'!BE47),ISBLANK('2. Collected Data'!BE147)),"",('2. Collected Data'!BE147-'2. Collected Data'!BE47))</f>
        <v>-509172</v>
      </c>
      <c r="BB47" s="75">
        <f>IF(OR(ISBLANK('2. Collected Data'!BF47),ISBLANK('2. Collected Data'!BF147)),"",('2. Collected Data'!BF147-'2. Collected Data'!BF47))</f>
        <v>-6748190</v>
      </c>
      <c r="BC47" s="50"/>
      <c r="BD47" s="78">
        <f>IF(OR(ISBLANK('2. Collected Data'!BH47),ISBLANK('2. Collected Data'!BH147)),"",('2. Collected Data'!BH147-'2. Collected Data'!BH47))</f>
        <v>-2.6400000000000006</v>
      </c>
      <c r="BE47" s="130"/>
      <c r="BF47" s="213"/>
    </row>
    <row r="48" spans="1:58" s="177" customFormat="1" ht="11.25" customHeight="1" x14ac:dyDescent="0.15">
      <c r="A48" s="89" t="s">
        <v>116</v>
      </c>
      <c r="B48" s="172"/>
      <c r="C48" s="52">
        <f>IF(OR(ISBLANK('2. Collected Data'!G48),ISBLANK('2. Collected Data'!G148)),"",('2. Collected Data'!G148-'2. Collected Data'!G48))</f>
        <v>33</v>
      </c>
      <c r="D48" s="47">
        <f>IF(OR(ISBLANK('2. Collected Data'!H48),ISBLANK('2. Collected Data'!H148)),"",('2. Collected Data'!H148-'2. Collected Data'!H48))</f>
        <v>3</v>
      </c>
      <c r="E48" s="47">
        <f>IF(OR(ISBLANK('2. Collected Data'!I48),ISBLANK('2. Collected Data'!I148)),"",('2. Collected Data'!I148-'2. Collected Data'!I48))</f>
        <v>-72</v>
      </c>
      <c r="F48" s="47">
        <f>IF(OR(ISBLANK('2. Collected Data'!J48),ISBLANK('2. Collected Data'!J148)),"",('2. Collected Data'!J148-'2. Collected Data'!J48))</f>
        <v>10</v>
      </c>
      <c r="G48" s="47">
        <f>IF(OR(ISBLANK('2. Collected Data'!K48),ISBLANK('2. Collected Data'!K148)),"",('2. Collected Data'!K148-'2. Collected Data'!K48))</f>
        <v>10</v>
      </c>
      <c r="H48" s="47">
        <f>IF(OR(ISBLANK('2. Collected Data'!L48),ISBLANK('2. Collected Data'!L148)),"",('2. Collected Data'!L148-'2. Collected Data'!L48))</f>
        <v>0</v>
      </c>
      <c r="I48" s="47">
        <f>IF(OR(ISBLANK('2. Collected Data'!M48),ISBLANK('2. Collected Data'!M148)),"",('2. Collected Data'!M148-'2. Collected Data'!M48))</f>
        <v>21</v>
      </c>
      <c r="J48" s="47">
        <f>IF(OR(ISBLANK('2. Collected Data'!N48),ISBLANK('2. Collected Data'!N148)),"",('2. Collected Data'!N148-'2. Collected Data'!N48))</f>
        <v>17</v>
      </c>
      <c r="K48" s="47">
        <f>IF(OR(ISBLANK('2. Collected Data'!O48),ISBLANK('2. Collected Data'!O148)),"",('2. Collected Data'!O148-'2. Collected Data'!O48))</f>
        <v>-288</v>
      </c>
      <c r="L48" s="47">
        <f>IF(OR(ISBLANK('2. Collected Data'!P48),ISBLANK('2. Collected Data'!P148)),"",('2. Collected Data'!P148-'2. Collected Data'!P48))</f>
        <v>3</v>
      </c>
      <c r="M48" s="47">
        <f>IF(OR(ISBLANK('2. Collected Data'!Q48),ISBLANK('2. Collected Data'!Q148)),"",('2. Collected Data'!Q148-'2. Collected Data'!Q48))</f>
        <v>0</v>
      </c>
      <c r="N48" s="47">
        <f>IF(OR(ISBLANK('2. Collected Data'!R48),ISBLANK('2. Collected Data'!R148)),"",('2. Collected Data'!R148-'2. Collected Data'!R48))</f>
        <v>0</v>
      </c>
      <c r="O48" s="47">
        <f>IF(OR(ISBLANK('2. Collected Data'!S48),ISBLANK('2. Collected Data'!S148)),"",('2. Collected Data'!S148-'2. Collected Data'!S48))</f>
        <v>0</v>
      </c>
      <c r="P48" s="47">
        <f>IF(OR(ISBLANK('2. Collected Data'!T48),ISBLANK('2. Collected Data'!T148)),"",('2. Collected Data'!T148-'2. Collected Data'!T48))</f>
        <v>0</v>
      </c>
      <c r="Q48" s="47">
        <f>IF(OR(ISBLANK('2. Collected Data'!U48),ISBLANK('2. Collected Data'!U148)),"",('2. Collected Data'!U148-'2. Collected Data'!U48))</f>
        <v>0</v>
      </c>
      <c r="R48" s="47">
        <f>IF(OR(ISBLANK('2. Collected Data'!V48),ISBLANK('2. Collected Data'!V148)),"",('2. Collected Data'!V148-'2. Collected Data'!V48))</f>
        <v>0</v>
      </c>
      <c r="S48" s="47">
        <f>IF(OR(ISBLANK('2. Collected Data'!W48),ISBLANK('2. Collected Data'!W148)),"",('2. Collected Data'!W148-'2. Collected Data'!W48))</f>
        <v>0</v>
      </c>
      <c r="T48" s="47">
        <f>IF(OR(ISBLANK('2. Collected Data'!X48),ISBLANK('2. Collected Data'!X148)),"",('2. Collected Data'!X148-'2. Collected Data'!X48))</f>
        <v>0</v>
      </c>
      <c r="U48" s="47">
        <f>IF(OR(ISBLANK('2. Collected Data'!Y48),ISBLANK('2. Collected Data'!Y148)),"",('2. Collected Data'!Y148-'2. Collected Data'!Y48))</f>
        <v>-599</v>
      </c>
      <c r="V48" s="47">
        <f>IF(OR(ISBLANK('2. Collected Data'!Z48),ISBLANK('2. Collected Data'!Z148)),"",('2. Collected Data'!Z148-'2. Collected Data'!Z48))</f>
        <v>-165</v>
      </c>
      <c r="W48" s="80">
        <f>IF(OR(ISBLANK('2. Collected Data'!AA48),ISBLANK('2. Collected Data'!AA148)),"",('2. Collected Data'!AA148-'2. Collected Data'!AA48))</f>
        <v>1.0000000000000009E-2</v>
      </c>
      <c r="X48" s="80">
        <f>IF(OR(ISBLANK('2. Collected Data'!AB48),ISBLANK('2. Collected Data'!AB148)),"",('2. Collected Data'!AB148-'2. Collected Data'!AB48))</f>
        <v>-0.01</v>
      </c>
      <c r="Y48" s="80">
        <f>IF(OR(ISBLANK('2. Collected Data'!AC48),ISBLANK('2. Collected Data'!AC148)),"",('2. Collected Data'!AC148-'2. Collected Data'!AC48))</f>
        <v>0</v>
      </c>
      <c r="Z48" s="47">
        <f>IF(OR(ISBLANK('2. Collected Data'!AD48),ISBLANK('2. Collected Data'!AD148)),"",('2. Collected Data'!AD148-'2. Collected Data'!AD48))</f>
        <v>10</v>
      </c>
      <c r="AA48" s="47">
        <f>IF(OR(ISBLANK('2. Collected Data'!AE48),ISBLANK('2. Collected Data'!AE148)),"",('2. Collected Data'!AE148-'2. Collected Data'!AE48))</f>
        <v>-52000</v>
      </c>
      <c r="AB48" s="47">
        <f>IF(OR(ISBLANK('2. Collected Data'!AF48),ISBLANK('2. Collected Data'!AF148)),"",('2. Collected Data'!AF148-'2. Collected Data'!AF48))</f>
        <v>19</v>
      </c>
      <c r="AC48" s="85">
        <f>IF(OR(ISBLANK('2. Collected Data'!AG48),ISBLANK('2. Collected Data'!AG148)),"",('2. Collected Data'!AG148-'2. Collected Data'!AG48))</f>
        <v>-300989</v>
      </c>
      <c r="AD48" s="88"/>
      <c r="AE48" s="121">
        <f>IF(OR(ISBLANK('2. Collected Data'!AI48),ISBLANK('2. Collected Data'!AI148)),"",('2. Collected Data'!AI148-'2. Collected Data'!AI48))</f>
        <v>-17565</v>
      </c>
      <c r="AF48" s="47">
        <f>IF(OR(ISBLANK('2. Collected Data'!AJ48),ISBLANK('2. Collected Data'!AJ148)),"",('2. Collected Data'!AJ148-'2. Collected Data'!AJ48))</f>
        <v>0</v>
      </c>
      <c r="AG48" s="47">
        <f>IF(OR(ISBLANK('2. Collected Data'!AK48),ISBLANK('2. Collected Data'!AK148)),"",('2. Collected Data'!AK148-'2. Collected Data'!AK48))</f>
        <v>0</v>
      </c>
      <c r="AH48" s="47">
        <f>IF(OR(ISBLANK('2. Collected Data'!AL48),ISBLANK('2. Collected Data'!AL148)),"",('2. Collected Data'!AL148-'2. Collected Data'!AL48))</f>
        <v>-1100</v>
      </c>
      <c r="AI48" s="47" t="str">
        <f>IF(OR(ISBLANK('2. Collected Data'!AM48),ISBLANK('2. Collected Data'!AM148)),"",('2. Collected Data'!AM148-'2. Collected Data'!AM48))</f>
        <v/>
      </c>
      <c r="AJ48" s="122"/>
      <c r="AK48" s="47">
        <f>IF(OR(ISBLANK('2. Collected Data'!AO48),ISBLANK('2. Collected Data'!AO148)),"",('2. Collected Data'!AO148-'2. Collected Data'!AO48))</f>
        <v>-2305125</v>
      </c>
      <c r="AL48" s="47">
        <f>IF(OR(ISBLANK('2. Collected Data'!AP48),ISBLANK('2. Collected Data'!AP148)),"",('2. Collected Data'!AP148-'2. Collected Data'!AP48))</f>
        <v>240050</v>
      </c>
      <c r="AM48" s="47">
        <f>IF(OR(ISBLANK('2. Collected Data'!AQ48),ISBLANK('2. Collected Data'!AQ148)),"",('2. Collected Data'!AQ148-'2. Collected Data'!AQ48))</f>
        <v>0</v>
      </c>
      <c r="AN48" s="47">
        <f>IF(OR(ISBLANK('2. Collected Data'!AR48),ISBLANK('2. Collected Data'!AR148)),"",('2. Collected Data'!AR148-'2. Collected Data'!AR48))</f>
        <v>0</v>
      </c>
      <c r="AO48" s="47">
        <f>IF(OR(ISBLANK('2. Collected Data'!AS48),ISBLANK('2. Collected Data'!AS148)),"",('2. Collected Data'!AS148-'2. Collected Data'!AS48))</f>
        <v>653251</v>
      </c>
      <c r="AP48" s="47">
        <f>IF(OR(ISBLANK('2. Collected Data'!AT48),ISBLANK('2. Collected Data'!AT148)),"",('2. Collected Data'!AT148-'2. Collected Data'!AT48))</f>
        <v>559479</v>
      </c>
      <c r="AQ48" s="85">
        <f>IF(OR(ISBLANK('2. Collected Data'!AU48),ISBLANK('2. Collected Data'!AU148)),"",('2. Collected Data'!AU148-'2. Collected Data'!AU48))</f>
        <v>-918730</v>
      </c>
      <c r="AR48" s="88"/>
      <c r="AS48" s="80">
        <f>IF(OR(ISBLANK('2. Collected Data'!AW48),ISBLANK('2. Collected Data'!AW148)),"",('2. Collected Data'!AW148-'2. Collected Data'!AW48))</f>
        <v>-9.9999999999999978E-2</v>
      </c>
      <c r="AT48" s="80">
        <f>IF(OR(ISBLANK('2. Collected Data'!AX48),ISBLANK('2. Collected Data'!AX148)),"",('2. Collected Data'!AX148-'2. Collected Data'!AX48))</f>
        <v>0.1</v>
      </c>
      <c r="AU48" s="50"/>
      <c r="AV48" s="91"/>
      <c r="AW48" s="88"/>
      <c r="AX48" s="78">
        <f>IF(OR(ISBLANK('2. Collected Data'!BB48),ISBLANK('2. Collected Data'!BB148)),"",('2. Collected Data'!BB148-'2. Collected Data'!BB48))</f>
        <v>19.089999999999996</v>
      </c>
      <c r="AY48" s="75">
        <f>IF(OR(ISBLANK('2. Collected Data'!BC48),ISBLANK('2. Collected Data'!BC148)),"",('2. Collected Data'!BC148-'2. Collected Data'!BC48))</f>
        <v>-499370</v>
      </c>
      <c r="AZ48" s="75">
        <f>IF(OR(ISBLANK('2. Collected Data'!BD48),ISBLANK('2. Collected Data'!BD148)),"",('2. Collected Data'!BD148-'2. Collected Data'!BD48))</f>
        <v>-18700634</v>
      </c>
      <c r="BA48" s="75">
        <f>IF(OR(ISBLANK('2. Collected Data'!BE48),ISBLANK('2. Collected Data'!BE148)),"",('2. Collected Data'!BE148-'2. Collected Data'!BE48))</f>
        <v>3379014</v>
      </c>
      <c r="BB48" s="75">
        <f>IF(OR(ISBLANK('2. Collected Data'!BF48),ISBLANK('2. Collected Data'!BF148)),"",('2. Collected Data'!BF148-'2. Collected Data'!BF48))</f>
        <v>4093491</v>
      </c>
      <c r="BC48" s="50"/>
      <c r="BD48" s="78">
        <f>IF(OR(ISBLANK('2. Collected Data'!BH48),ISBLANK('2. Collected Data'!BH148)),"",('2. Collected Data'!BH148-'2. Collected Data'!BH48))</f>
        <v>2.990000000000002</v>
      </c>
      <c r="BE48" s="130"/>
      <c r="BF48" s="213"/>
    </row>
    <row r="49" spans="1:58" s="177" customFormat="1" ht="11.25" customHeight="1" x14ac:dyDescent="0.15">
      <c r="A49" s="89" t="s">
        <v>357</v>
      </c>
      <c r="B49" s="172"/>
      <c r="C49" s="52" t="str">
        <f>IF(OR(ISBLANK('2. Collected Data'!G49),ISBLANK('2. Collected Data'!G149)),"",('2. Collected Data'!G149-'2. Collected Data'!G49))</f>
        <v/>
      </c>
      <c r="D49" s="47" t="str">
        <f>IF(OR(ISBLANK('2. Collected Data'!H49),ISBLANK('2. Collected Data'!H149)),"",('2. Collected Data'!H149-'2. Collected Data'!H49))</f>
        <v/>
      </c>
      <c r="E49" s="47" t="str">
        <f>IF(OR(ISBLANK('2. Collected Data'!I49),ISBLANK('2. Collected Data'!I149)),"",('2. Collected Data'!I149-'2. Collected Data'!I49))</f>
        <v/>
      </c>
      <c r="F49" s="47" t="str">
        <f>IF(OR(ISBLANK('2. Collected Data'!J49),ISBLANK('2. Collected Data'!J149)),"",('2. Collected Data'!J149-'2. Collected Data'!J49))</f>
        <v/>
      </c>
      <c r="G49" s="47" t="str">
        <f>IF(OR(ISBLANK('2. Collected Data'!K49),ISBLANK('2. Collected Data'!K149)),"",('2. Collected Data'!K149-'2. Collected Data'!K49))</f>
        <v/>
      </c>
      <c r="H49" s="47" t="str">
        <f>IF(OR(ISBLANK('2. Collected Data'!L49),ISBLANK('2. Collected Data'!L149)),"",('2. Collected Data'!L149-'2. Collected Data'!L49))</f>
        <v/>
      </c>
      <c r="I49" s="47" t="str">
        <f>IF(OR(ISBLANK('2. Collected Data'!M49),ISBLANK('2. Collected Data'!M149)),"",('2. Collected Data'!M149-'2. Collected Data'!M49))</f>
        <v/>
      </c>
      <c r="J49" s="47" t="str">
        <f>IF(OR(ISBLANK('2. Collected Data'!N49),ISBLANK('2. Collected Data'!N149)),"",('2. Collected Data'!N149-'2. Collected Data'!N49))</f>
        <v/>
      </c>
      <c r="K49" s="47" t="str">
        <f>IF(OR(ISBLANK('2. Collected Data'!O49),ISBLANK('2. Collected Data'!O149)),"",('2. Collected Data'!O149-'2. Collected Data'!O49))</f>
        <v/>
      </c>
      <c r="L49" s="47" t="str">
        <f>IF(OR(ISBLANK('2. Collected Data'!P49),ISBLANK('2. Collected Data'!P149)),"",('2. Collected Data'!P149-'2. Collected Data'!P49))</f>
        <v/>
      </c>
      <c r="M49" s="47" t="str">
        <f>IF(OR(ISBLANK('2. Collected Data'!Q49),ISBLANK('2. Collected Data'!Q149)),"",('2. Collected Data'!Q149-'2. Collected Data'!Q49))</f>
        <v/>
      </c>
      <c r="N49" s="47" t="str">
        <f>IF(OR(ISBLANK('2. Collected Data'!R49),ISBLANK('2. Collected Data'!R149)),"",('2. Collected Data'!R149-'2. Collected Data'!R49))</f>
        <v/>
      </c>
      <c r="O49" s="47" t="str">
        <f>IF(OR(ISBLANK('2. Collected Data'!S49),ISBLANK('2. Collected Data'!S149)),"",('2. Collected Data'!S149-'2. Collected Data'!S49))</f>
        <v/>
      </c>
      <c r="P49" s="47" t="str">
        <f>IF(OR(ISBLANK('2. Collected Data'!T49),ISBLANK('2. Collected Data'!T149)),"",('2. Collected Data'!T149-'2. Collected Data'!T49))</f>
        <v/>
      </c>
      <c r="Q49" s="47" t="str">
        <f>IF(OR(ISBLANK('2. Collected Data'!U49),ISBLANK('2. Collected Data'!U149)),"",('2. Collected Data'!U149-'2. Collected Data'!U49))</f>
        <v/>
      </c>
      <c r="R49" s="47" t="str">
        <f>IF(OR(ISBLANK('2. Collected Data'!V49),ISBLANK('2. Collected Data'!V149)),"",('2. Collected Data'!V149-'2. Collected Data'!V49))</f>
        <v/>
      </c>
      <c r="S49" s="47" t="str">
        <f>IF(OR(ISBLANK('2. Collected Data'!W49),ISBLANK('2. Collected Data'!W149)),"",('2. Collected Data'!W149-'2. Collected Data'!W49))</f>
        <v/>
      </c>
      <c r="T49" s="47" t="str">
        <f>IF(OR(ISBLANK('2. Collected Data'!X49),ISBLANK('2. Collected Data'!X149)),"",('2. Collected Data'!X149-'2. Collected Data'!X49))</f>
        <v/>
      </c>
      <c r="U49" s="47" t="str">
        <f>IF(OR(ISBLANK('2. Collected Data'!Y49),ISBLANK('2. Collected Data'!Y149)),"",('2. Collected Data'!Y149-'2. Collected Data'!Y49))</f>
        <v/>
      </c>
      <c r="V49" s="47" t="str">
        <f>IF(OR(ISBLANK('2. Collected Data'!Z49),ISBLANK('2. Collected Data'!Z149)),"",('2. Collected Data'!Z149-'2. Collected Data'!Z49))</f>
        <v/>
      </c>
      <c r="W49" s="80" t="str">
        <f>IF(OR(ISBLANK('2. Collected Data'!AA49),ISBLANK('2. Collected Data'!AA149)),"",('2. Collected Data'!AA149-'2. Collected Data'!AA49))</f>
        <v/>
      </c>
      <c r="X49" s="80" t="str">
        <f>IF(OR(ISBLANK('2. Collected Data'!AB49),ISBLANK('2. Collected Data'!AB149)),"",('2. Collected Data'!AB149-'2. Collected Data'!AB49))</f>
        <v/>
      </c>
      <c r="Y49" s="80" t="str">
        <f>IF(OR(ISBLANK('2. Collected Data'!AC49),ISBLANK('2. Collected Data'!AC149)),"",('2. Collected Data'!AC149-'2. Collected Data'!AC49))</f>
        <v/>
      </c>
      <c r="Z49" s="47" t="str">
        <f>IF(OR(ISBLANK('2. Collected Data'!AD49),ISBLANK('2. Collected Data'!AD149)),"",('2. Collected Data'!AD149-'2. Collected Data'!AD49))</f>
        <v/>
      </c>
      <c r="AA49" s="47" t="str">
        <f>IF(OR(ISBLANK('2. Collected Data'!AE49),ISBLANK('2. Collected Data'!AE149)),"",('2. Collected Data'!AE149-'2. Collected Data'!AE49))</f>
        <v/>
      </c>
      <c r="AB49" s="47" t="str">
        <f>IF(OR(ISBLANK('2. Collected Data'!AF49),ISBLANK('2. Collected Data'!AF149)),"",('2. Collected Data'!AF149-'2. Collected Data'!AF49))</f>
        <v/>
      </c>
      <c r="AC49" s="85" t="str">
        <f>IF(OR(ISBLANK('2. Collected Data'!AG49),ISBLANK('2. Collected Data'!AG149)),"",('2. Collected Data'!AG149-'2. Collected Data'!AG49))</f>
        <v/>
      </c>
      <c r="AD49" s="88"/>
      <c r="AE49" s="121" t="str">
        <f>IF(OR(ISBLANK('2. Collected Data'!AI49),ISBLANK('2. Collected Data'!AI149)),"",('2. Collected Data'!AI149-'2. Collected Data'!AI49))</f>
        <v/>
      </c>
      <c r="AF49" s="47" t="str">
        <f>IF(OR(ISBLANK('2. Collected Data'!AJ49),ISBLANK('2. Collected Data'!AJ149)),"",('2. Collected Data'!AJ149-'2. Collected Data'!AJ49))</f>
        <v/>
      </c>
      <c r="AG49" s="47" t="str">
        <f>IF(OR(ISBLANK('2. Collected Data'!AK49),ISBLANK('2. Collected Data'!AK149)),"",('2. Collected Data'!AK149-'2. Collected Data'!AK49))</f>
        <v/>
      </c>
      <c r="AH49" s="47" t="str">
        <f>IF(OR(ISBLANK('2. Collected Data'!AL49),ISBLANK('2. Collected Data'!AL149)),"",('2. Collected Data'!AL149-'2. Collected Data'!AL49))</f>
        <v/>
      </c>
      <c r="AI49" s="47" t="str">
        <f>IF(OR(ISBLANK('2. Collected Data'!AM49),ISBLANK('2. Collected Data'!AM149)),"",('2. Collected Data'!AM149-'2. Collected Data'!AM49))</f>
        <v/>
      </c>
      <c r="AJ49" s="122"/>
      <c r="AK49" s="47" t="str">
        <f>IF(OR(ISBLANK('2. Collected Data'!AO49),ISBLANK('2. Collected Data'!AO149)),"",('2. Collected Data'!AO149-'2. Collected Data'!AO49))</f>
        <v/>
      </c>
      <c r="AL49" s="47" t="str">
        <f>IF(OR(ISBLANK('2. Collected Data'!AP49),ISBLANK('2. Collected Data'!AP149)),"",('2. Collected Data'!AP149-'2. Collected Data'!AP49))</f>
        <v/>
      </c>
      <c r="AM49" s="47" t="str">
        <f>IF(OR(ISBLANK('2. Collected Data'!AQ49),ISBLANK('2. Collected Data'!AQ149)),"",('2. Collected Data'!AQ149-'2. Collected Data'!AQ49))</f>
        <v/>
      </c>
      <c r="AN49" s="47" t="str">
        <f>IF(OR(ISBLANK('2. Collected Data'!AR49),ISBLANK('2. Collected Data'!AR149)),"",('2. Collected Data'!AR149-'2. Collected Data'!AR49))</f>
        <v/>
      </c>
      <c r="AO49" s="47" t="str">
        <f>IF(OR(ISBLANK('2. Collected Data'!AS49),ISBLANK('2. Collected Data'!AS149)),"",('2. Collected Data'!AS149-'2. Collected Data'!AS49))</f>
        <v/>
      </c>
      <c r="AP49" s="47" t="str">
        <f>IF(OR(ISBLANK('2. Collected Data'!AT49),ISBLANK('2. Collected Data'!AT149)),"",('2. Collected Data'!AT149-'2. Collected Data'!AT49))</f>
        <v/>
      </c>
      <c r="AQ49" s="85" t="str">
        <f>IF(OR(ISBLANK('2. Collected Data'!AU49),ISBLANK('2. Collected Data'!AU149)),"",('2. Collected Data'!AU149-'2. Collected Data'!AU49))</f>
        <v/>
      </c>
      <c r="AR49" s="88"/>
      <c r="AS49" s="80" t="str">
        <f>IF(OR(ISBLANK('2. Collected Data'!AW49),ISBLANK('2. Collected Data'!AW149)),"",('2. Collected Data'!AW149-'2. Collected Data'!AW49))</f>
        <v/>
      </c>
      <c r="AT49" s="80" t="str">
        <f>IF(OR(ISBLANK('2. Collected Data'!AX49),ISBLANK('2. Collected Data'!AX149)),"",('2. Collected Data'!AX149-'2. Collected Data'!AX49))</f>
        <v/>
      </c>
      <c r="AU49" s="50"/>
      <c r="AV49" s="91"/>
      <c r="AW49" s="88"/>
      <c r="AX49" s="78" t="str">
        <f>IF(OR(ISBLANK('2. Collected Data'!BB49),ISBLANK('2. Collected Data'!BB149)),"",('2. Collected Data'!BB149-'2. Collected Data'!BB49))</f>
        <v/>
      </c>
      <c r="AY49" s="75" t="str">
        <f>IF(OR(ISBLANK('2. Collected Data'!BC49),ISBLANK('2. Collected Data'!BC149)),"",('2. Collected Data'!BC149-'2. Collected Data'!BC49))</f>
        <v/>
      </c>
      <c r="AZ49" s="75" t="str">
        <f>IF(OR(ISBLANK('2. Collected Data'!BD49),ISBLANK('2. Collected Data'!BD149)),"",('2. Collected Data'!BD149-'2. Collected Data'!BD49))</f>
        <v/>
      </c>
      <c r="BA49" s="75" t="str">
        <f>IF(OR(ISBLANK('2. Collected Data'!BE49),ISBLANK('2. Collected Data'!BE149)),"",('2. Collected Data'!BE149-'2. Collected Data'!BE49))</f>
        <v/>
      </c>
      <c r="BB49" s="75" t="str">
        <f>IF(OR(ISBLANK('2. Collected Data'!BF49),ISBLANK('2. Collected Data'!BF149)),"",('2. Collected Data'!BF149-'2. Collected Data'!BF49))</f>
        <v/>
      </c>
      <c r="BC49" s="50"/>
      <c r="BD49" s="78" t="str">
        <f>IF(OR(ISBLANK('2. Collected Data'!BH49),ISBLANK('2. Collected Data'!BH149)),"",('2. Collected Data'!BH149-'2. Collected Data'!BH49))</f>
        <v/>
      </c>
      <c r="BE49" s="130"/>
      <c r="BF49" s="213"/>
    </row>
    <row r="50" spans="1:58" s="51" customFormat="1" ht="11.25" customHeight="1" x14ac:dyDescent="0.15">
      <c r="A50" s="89" t="s">
        <v>144</v>
      </c>
      <c r="B50" s="172"/>
      <c r="C50" s="52">
        <f>IF(OR(ISBLANK('2. Collected Data'!G50),ISBLANK('2. Collected Data'!G150)),"",('2. Collected Data'!G150-'2. Collected Data'!G50))</f>
        <v>0</v>
      </c>
      <c r="D50" s="47">
        <f>IF(OR(ISBLANK('2. Collected Data'!H50),ISBLANK('2. Collected Data'!H150)),"",('2. Collected Data'!H150-'2. Collected Data'!H50))</f>
        <v>0</v>
      </c>
      <c r="E50" s="47">
        <f>IF(OR(ISBLANK('2. Collected Data'!I50),ISBLANK('2. Collected Data'!I150)),"",('2. Collected Data'!I150-'2. Collected Data'!I50))</f>
        <v>-28</v>
      </c>
      <c r="F50" s="47">
        <f>IF(OR(ISBLANK('2. Collected Data'!J50),ISBLANK('2. Collected Data'!J150)),"",('2. Collected Data'!J150-'2. Collected Data'!J50))</f>
        <v>-8</v>
      </c>
      <c r="G50" s="47">
        <f>IF(OR(ISBLANK('2. Collected Data'!K50),ISBLANK('2. Collected Data'!K150)),"",('2. Collected Data'!K150-'2. Collected Data'!K50))</f>
        <v>0</v>
      </c>
      <c r="H50" s="47">
        <f>IF(OR(ISBLANK('2. Collected Data'!L50),ISBLANK('2. Collected Data'!L150)),"",('2. Collected Data'!L150-'2. Collected Data'!L50))</f>
        <v>-5</v>
      </c>
      <c r="I50" s="47">
        <f>IF(OR(ISBLANK('2. Collected Data'!M50),ISBLANK('2. Collected Data'!M150)),"",('2. Collected Data'!M150-'2. Collected Data'!M50))</f>
        <v>-31</v>
      </c>
      <c r="J50" s="47">
        <f>IF(OR(ISBLANK('2. Collected Data'!N50),ISBLANK('2. Collected Data'!N150)),"",('2. Collected Data'!N150-'2. Collected Data'!N50))</f>
        <v>-26</v>
      </c>
      <c r="K50" s="47">
        <f>IF(OR(ISBLANK('2. Collected Data'!O50),ISBLANK('2. Collected Data'!O150)),"",('2. Collected Data'!O150-'2. Collected Data'!O50))</f>
        <v>-5</v>
      </c>
      <c r="L50" s="47">
        <f>IF(OR(ISBLANK('2. Collected Data'!P50),ISBLANK('2. Collected Data'!P150)),"",('2. Collected Data'!P150-'2. Collected Data'!P50))</f>
        <v>0</v>
      </c>
      <c r="M50" s="47">
        <f>IF(OR(ISBLANK('2. Collected Data'!Q50),ISBLANK('2. Collected Data'!Q150)),"",('2. Collected Data'!Q150-'2. Collected Data'!Q50))</f>
        <v>0</v>
      </c>
      <c r="N50" s="47">
        <f>IF(OR(ISBLANK('2. Collected Data'!R50),ISBLANK('2. Collected Data'!R150)),"",('2. Collected Data'!R150-'2. Collected Data'!R50))</f>
        <v>0</v>
      </c>
      <c r="O50" s="47">
        <f>IF(OR(ISBLANK('2. Collected Data'!S50),ISBLANK('2. Collected Data'!S150)),"",('2. Collected Data'!S150-'2. Collected Data'!S50))</f>
        <v>0</v>
      </c>
      <c r="P50" s="47">
        <f>IF(OR(ISBLANK('2. Collected Data'!T50),ISBLANK('2. Collected Data'!T150)),"",('2. Collected Data'!T150-'2. Collected Data'!T50))</f>
        <v>0</v>
      </c>
      <c r="Q50" s="47">
        <f>IF(OR(ISBLANK('2. Collected Data'!U50),ISBLANK('2. Collected Data'!U150)),"",('2. Collected Data'!U150-'2. Collected Data'!U50))</f>
        <v>0</v>
      </c>
      <c r="R50" s="47">
        <f>IF(OR(ISBLANK('2. Collected Data'!V50),ISBLANK('2. Collected Data'!V150)),"",('2. Collected Data'!V150-'2. Collected Data'!V50))</f>
        <v>0</v>
      </c>
      <c r="S50" s="47">
        <f>IF(OR(ISBLANK('2. Collected Data'!W50),ISBLANK('2. Collected Data'!W150)),"",('2. Collected Data'!W150-'2. Collected Data'!W50))</f>
        <v>0</v>
      </c>
      <c r="T50" s="47">
        <f>IF(OR(ISBLANK('2. Collected Data'!X50),ISBLANK('2. Collected Data'!X150)),"",('2. Collected Data'!X150-'2. Collected Data'!X50))</f>
        <v>0</v>
      </c>
      <c r="U50" s="47">
        <f>IF(OR(ISBLANK('2. Collected Data'!Y50),ISBLANK('2. Collected Data'!Y150)),"",('2. Collected Data'!Y150-'2. Collected Data'!Y50))</f>
        <v>0</v>
      </c>
      <c r="V50" s="47">
        <f>IF(OR(ISBLANK('2. Collected Data'!Z50),ISBLANK('2. Collected Data'!Z150)),"",('2. Collected Data'!Z150-'2. Collected Data'!Z50))</f>
        <v>0</v>
      </c>
      <c r="W50" s="80">
        <f>IF(OR(ISBLANK('2. Collected Data'!AA50),ISBLANK('2. Collected Data'!AA150)),"",('2. Collected Data'!AA150-'2. Collected Data'!AA50))</f>
        <v>0</v>
      </c>
      <c r="X50" s="80">
        <f>IF(OR(ISBLANK('2. Collected Data'!AB50),ISBLANK('2. Collected Data'!AB150)),"",('2. Collected Data'!AB150-'2. Collected Data'!AB50))</f>
        <v>0</v>
      </c>
      <c r="Y50" s="80">
        <f>IF(OR(ISBLANK('2. Collected Data'!AC50),ISBLANK('2. Collected Data'!AC150)),"",('2. Collected Data'!AC150-'2. Collected Data'!AC50))</f>
        <v>0</v>
      </c>
      <c r="Z50" s="47">
        <f>IF(OR(ISBLANK('2. Collected Data'!AD50),ISBLANK('2. Collected Data'!AD150)),"",('2. Collected Data'!AD150-'2. Collected Data'!AD50))</f>
        <v>0</v>
      </c>
      <c r="AA50" s="47">
        <f>IF(OR(ISBLANK('2. Collected Data'!AE50),ISBLANK('2. Collected Data'!AE150)),"",('2. Collected Data'!AE150-'2. Collected Data'!AE50))</f>
        <v>0</v>
      </c>
      <c r="AB50" s="47">
        <f>IF(OR(ISBLANK('2. Collected Data'!AF50),ISBLANK('2. Collected Data'!AF150)),"",('2. Collected Data'!AF150-'2. Collected Data'!AF50))</f>
        <v>-4</v>
      </c>
      <c r="AC50" s="85">
        <f>IF(OR(ISBLANK('2. Collected Data'!AG50),ISBLANK('2. Collected Data'!AG150)),"",('2. Collected Data'!AG150-'2. Collected Data'!AG50))</f>
        <v>0</v>
      </c>
      <c r="AD50" s="88"/>
      <c r="AE50" s="121">
        <f>IF(OR(ISBLANK('2. Collected Data'!AI50),ISBLANK('2. Collected Data'!AI150)),"",('2. Collected Data'!AI150-'2. Collected Data'!AI50))</f>
        <v>-433</v>
      </c>
      <c r="AF50" s="47">
        <f>IF(OR(ISBLANK('2. Collected Data'!AJ50),ISBLANK('2. Collected Data'!AJ150)),"",('2. Collected Data'!AJ150-'2. Collected Data'!AJ50))</f>
        <v>0</v>
      </c>
      <c r="AG50" s="47">
        <f>IF(OR(ISBLANK('2. Collected Data'!AK50),ISBLANK('2. Collected Data'!AK150)),"",('2. Collected Data'!AK150-'2. Collected Data'!AK50))</f>
        <v>0</v>
      </c>
      <c r="AH50" s="47">
        <f>IF(OR(ISBLANK('2. Collected Data'!AL50),ISBLANK('2. Collected Data'!AL150)),"",('2. Collected Data'!AL150-'2. Collected Data'!AL50))</f>
        <v>-141678</v>
      </c>
      <c r="AI50" s="47" t="str">
        <f>IF(OR(ISBLANK('2. Collected Data'!AM50),ISBLANK('2. Collected Data'!AM150)),"",('2. Collected Data'!AM150-'2. Collected Data'!AM50))</f>
        <v/>
      </c>
      <c r="AJ50" s="122"/>
      <c r="AK50" s="47">
        <f>IF(OR(ISBLANK('2. Collected Data'!AO50),ISBLANK('2. Collected Data'!AO150)),"",('2. Collected Data'!AO150-'2. Collected Data'!AO50))</f>
        <v>0</v>
      </c>
      <c r="AL50" s="47">
        <f>IF(OR(ISBLANK('2. Collected Data'!AP50),ISBLANK('2. Collected Data'!AP150)),"",('2. Collected Data'!AP150-'2. Collected Data'!AP50))</f>
        <v>0</v>
      </c>
      <c r="AM50" s="47">
        <f>IF(OR(ISBLANK('2. Collected Data'!AQ50),ISBLANK('2. Collected Data'!AQ150)),"",('2. Collected Data'!AQ150-'2. Collected Data'!AQ50))</f>
        <v>-611830</v>
      </c>
      <c r="AN50" s="47">
        <f>IF(OR(ISBLANK('2. Collected Data'!AR50),ISBLANK('2. Collected Data'!AR150)),"",('2. Collected Data'!AR150-'2. Collected Data'!AR50))</f>
        <v>0</v>
      </c>
      <c r="AO50" s="47">
        <f>IF(OR(ISBLANK('2. Collected Data'!AS50),ISBLANK('2. Collected Data'!AS150)),"",('2. Collected Data'!AS150-'2. Collected Data'!AS50))</f>
        <v>0</v>
      </c>
      <c r="AP50" s="47">
        <f>IF(OR(ISBLANK('2. Collected Data'!AT50),ISBLANK('2. Collected Data'!AT150)),"",('2. Collected Data'!AT150-'2. Collected Data'!AT50))</f>
        <v>0</v>
      </c>
      <c r="AQ50" s="85">
        <f>IF(OR(ISBLANK('2. Collected Data'!AU50),ISBLANK('2. Collected Data'!AU150)),"",('2. Collected Data'!AU150-'2. Collected Data'!AU50))</f>
        <v>0</v>
      </c>
      <c r="AR50" s="88"/>
      <c r="AS50" s="80">
        <f>IF(OR(ISBLANK('2. Collected Data'!AW50),ISBLANK('2. Collected Data'!AW150)),"",('2. Collected Data'!AW150-'2. Collected Data'!AW50))</f>
        <v>0</v>
      </c>
      <c r="AT50" s="80">
        <f>IF(OR(ISBLANK('2. Collected Data'!AX50),ISBLANK('2. Collected Data'!AX150)),"",('2. Collected Data'!AX150-'2. Collected Data'!AX50))</f>
        <v>0</v>
      </c>
      <c r="AU50" s="50"/>
      <c r="AV50" s="91"/>
      <c r="AW50" s="88"/>
      <c r="AX50" s="78">
        <f>IF(OR(ISBLANK('2. Collected Data'!BB50),ISBLANK('2. Collected Data'!BB150)),"",('2. Collected Data'!BB150-'2. Collected Data'!BB50))</f>
        <v>0</v>
      </c>
      <c r="AY50" s="75">
        <f>IF(OR(ISBLANK('2. Collected Data'!BC50),ISBLANK('2. Collected Data'!BC150)),"",('2. Collected Data'!BC150-'2. Collected Data'!BC50))</f>
        <v>-7249323</v>
      </c>
      <c r="AZ50" s="75">
        <f>IF(OR(ISBLANK('2. Collected Data'!BD50),ISBLANK('2. Collected Data'!BD150)),"",('2. Collected Data'!BD150-'2. Collected Data'!BD50))</f>
        <v>-9177154</v>
      </c>
      <c r="BA50" s="75">
        <f>IF(OR(ISBLANK('2. Collected Data'!BE50),ISBLANK('2. Collected Data'!BE150)),"",('2. Collected Data'!BE150-'2. Collected Data'!BE50))</f>
        <v>-3030558</v>
      </c>
      <c r="BB50" s="75">
        <f>IF(OR(ISBLANK('2. Collected Data'!BF50),ISBLANK('2. Collected Data'!BF150)),"",('2. Collected Data'!BF150-'2. Collected Data'!BF50))</f>
        <v>-19173604</v>
      </c>
      <c r="BC50" s="50"/>
      <c r="BD50" s="78">
        <f>IF(OR(ISBLANK('2. Collected Data'!BH50),ISBLANK('2. Collected Data'!BH150)),"",('2. Collected Data'!BH150-'2. Collected Data'!BH50))</f>
        <v>6</v>
      </c>
      <c r="BE50" s="130"/>
      <c r="BF50" s="213"/>
    </row>
    <row r="51" spans="1:58" s="177" customFormat="1" ht="11.25" customHeight="1" x14ac:dyDescent="0.15">
      <c r="A51" s="89" t="s">
        <v>145</v>
      </c>
      <c r="B51" s="172"/>
      <c r="C51" s="52" t="str">
        <f>IF(OR(ISBLANK('2. Collected Data'!G51),ISBLANK('2. Collected Data'!G151)),"",('2. Collected Data'!G151-'2. Collected Data'!G51))</f>
        <v/>
      </c>
      <c r="D51" s="47">
        <f>IF(OR(ISBLANK('2. Collected Data'!H51),ISBLANK('2. Collected Data'!H151)),"",('2. Collected Data'!H151-'2. Collected Data'!H51))</f>
        <v>0</v>
      </c>
      <c r="E51" s="47">
        <f>IF(OR(ISBLANK('2. Collected Data'!I51),ISBLANK('2. Collected Data'!I151)),"",('2. Collected Data'!I151-'2. Collected Data'!I51))</f>
        <v>70</v>
      </c>
      <c r="F51" s="47">
        <f>IF(OR(ISBLANK('2. Collected Data'!J51),ISBLANK('2. Collected Data'!J151)),"",('2. Collected Data'!J151-'2. Collected Data'!J51))</f>
        <v>-5</v>
      </c>
      <c r="G51" s="47">
        <f>IF(OR(ISBLANK('2. Collected Data'!K51),ISBLANK('2. Collected Data'!K151)),"",('2. Collected Data'!K151-'2. Collected Data'!K51))</f>
        <v>10</v>
      </c>
      <c r="H51" s="47">
        <f>IF(OR(ISBLANK('2. Collected Data'!L51),ISBLANK('2. Collected Data'!L151)),"",('2. Collected Data'!L151-'2. Collected Data'!L51))</f>
        <v>0</v>
      </c>
      <c r="I51" s="47">
        <f>IF(OR(ISBLANK('2. Collected Data'!M51),ISBLANK('2. Collected Data'!M151)),"",('2. Collected Data'!M151-'2. Collected Data'!M51))</f>
        <v>-182</v>
      </c>
      <c r="J51" s="47">
        <f>IF(OR(ISBLANK('2. Collected Data'!N51),ISBLANK('2. Collected Data'!N151)),"",('2. Collected Data'!N151-'2. Collected Data'!N51))</f>
        <v>0</v>
      </c>
      <c r="K51" s="47">
        <f>IF(OR(ISBLANK('2. Collected Data'!O51),ISBLANK('2. Collected Data'!O151)),"",('2. Collected Data'!O151-'2. Collected Data'!O51))</f>
        <v>70</v>
      </c>
      <c r="L51" s="47">
        <f>IF(OR(ISBLANK('2. Collected Data'!P51),ISBLANK('2. Collected Data'!P151)),"",('2. Collected Data'!P151-'2. Collected Data'!P51))</f>
        <v>0</v>
      </c>
      <c r="M51" s="47">
        <f>IF(OR(ISBLANK('2. Collected Data'!Q51),ISBLANK('2. Collected Data'!Q151)),"",('2. Collected Data'!Q151-'2. Collected Data'!Q51))</f>
        <v>656</v>
      </c>
      <c r="N51" s="47">
        <f>IF(OR(ISBLANK('2. Collected Data'!R51),ISBLANK('2. Collected Data'!R151)),"",('2. Collected Data'!R151-'2. Collected Data'!R51))</f>
        <v>100</v>
      </c>
      <c r="O51" s="47">
        <f>IF(OR(ISBLANK('2. Collected Data'!S51),ISBLANK('2. Collected Data'!S151)),"",('2. Collected Data'!S151-'2. Collected Data'!S51))</f>
        <v>50</v>
      </c>
      <c r="P51" s="47">
        <f>IF(OR(ISBLANK('2. Collected Data'!T51),ISBLANK('2. Collected Data'!T151)),"",('2. Collected Data'!T151-'2. Collected Data'!T51))</f>
        <v>0</v>
      </c>
      <c r="Q51" s="47">
        <f>IF(OR(ISBLANK('2. Collected Data'!U51),ISBLANK('2. Collected Data'!U151)),"",('2. Collected Data'!U151-'2. Collected Data'!U51))</f>
        <v>0</v>
      </c>
      <c r="R51" s="47">
        <f>IF(OR(ISBLANK('2. Collected Data'!V51),ISBLANK('2. Collected Data'!V151)),"",('2. Collected Data'!V151-'2. Collected Data'!V51))</f>
        <v>0</v>
      </c>
      <c r="S51" s="47">
        <f>IF(OR(ISBLANK('2. Collected Data'!W51),ISBLANK('2. Collected Data'!W151)),"",('2. Collected Data'!W151-'2. Collected Data'!W51))</f>
        <v>0</v>
      </c>
      <c r="T51" s="47">
        <f>IF(OR(ISBLANK('2. Collected Data'!X51),ISBLANK('2. Collected Data'!X151)),"",('2. Collected Data'!X151-'2. Collected Data'!X51))</f>
        <v>0</v>
      </c>
      <c r="U51" s="47">
        <f>IF(OR(ISBLANK('2. Collected Data'!Y51),ISBLANK('2. Collected Data'!Y151)),"",('2. Collected Data'!Y151-'2. Collected Data'!Y51))</f>
        <v>-876</v>
      </c>
      <c r="V51" s="47">
        <f>IF(OR(ISBLANK('2. Collected Data'!Z51),ISBLANK('2. Collected Data'!Z151)),"",('2. Collected Data'!Z151-'2. Collected Data'!Z51))</f>
        <v>96</v>
      </c>
      <c r="W51" s="80">
        <f>IF(OR(ISBLANK('2. Collected Data'!AA51),ISBLANK('2. Collected Data'!AA151)),"",('2. Collected Data'!AA151-'2. Collected Data'!AA51))</f>
        <v>-0.12</v>
      </c>
      <c r="X51" s="80">
        <f>IF(OR(ISBLANK('2. Collected Data'!AB51),ISBLANK('2. Collected Data'!AB151)),"",('2. Collected Data'!AB151-'2. Collected Data'!AB51))</f>
        <v>0</v>
      </c>
      <c r="Y51" s="80">
        <f>IF(OR(ISBLANK('2. Collected Data'!AC51),ISBLANK('2. Collected Data'!AC151)),"",('2. Collected Data'!AC151-'2. Collected Data'!AC51))</f>
        <v>0.12</v>
      </c>
      <c r="Z51" s="47">
        <f>IF(OR(ISBLANK('2. Collected Data'!AD51),ISBLANK('2. Collected Data'!AD151)),"",('2. Collected Data'!AD151-'2. Collected Data'!AD51))</f>
        <v>-16</v>
      </c>
      <c r="AA51" s="47">
        <f>IF(OR(ISBLANK('2. Collected Data'!AE51),ISBLANK('2. Collected Data'!AE151)),"",('2. Collected Data'!AE151-'2. Collected Data'!AE51))</f>
        <v>-38000</v>
      </c>
      <c r="AB51" s="47">
        <f>IF(OR(ISBLANK('2. Collected Data'!AF51),ISBLANK('2. Collected Data'!AF151)),"",('2. Collected Data'!AF151-'2. Collected Data'!AF51))</f>
        <v>0</v>
      </c>
      <c r="AC51" s="85">
        <f>IF(OR(ISBLANK('2. Collected Data'!AG51),ISBLANK('2. Collected Data'!AG151)),"",('2. Collected Data'!AG151-'2. Collected Data'!AG51))</f>
        <v>-222000</v>
      </c>
      <c r="AD51" s="88"/>
      <c r="AE51" s="121">
        <f>IF(OR(ISBLANK('2. Collected Data'!AI51),ISBLANK('2. Collected Data'!AI151)),"",('2. Collected Data'!AI151-'2. Collected Data'!AI51))</f>
        <v>-187000</v>
      </c>
      <c r="AF51" s="47">
        <f>IF(OR(ISBLANK('2. Collected Data'!AJ51),ISBLANK('2. Collected Data'!AJ151)),"",('2. Collected Data'!AJ151-'2. Collected Data'!AJ51))</f>
        <v>0</v>
      </c>
      <c r="AG51" s="47">
        <f>IF(OR(ISBLANK('2. Collected Data'!AK51),ISBLANK('2. Collected Data'!AK151)),"",('2. Collected Data'!AK151-'2. Collected Data'!AK51))</f>
        <v>0</v>
      </c>
      <c r="AH51" s="47">
        <f>IF(OR(ISBLANK('2. Collected Data'!AL51),ISBLANK('2. Collected Data'!AL151)),"",('2. Collected Data'!AL151-'2. Collected Data'!AL51))</f>
        <v>-157000</v>
      </c>
      <c r="AI51" s="47">
        <f>IF(OR(ISBLANK('2. Collected Data'!AM51),ISBLANK('2. Collected Data'!AM151)),"",('2. Collected Data'!AM151-'2. Collected Data'!AM51))</f>
        <v>0</v>
      </c>
      <c r="AJ51" s="122"/>
      <c r="AK51" s="47">
        <f>IF(OR(ISBLANK('2. Collected Data'!AO51),ISBLANK('2. Collected Data'!AO151)),"",('2. Collected Data'!AO151-'2. Collected Data'!AO51))</f>
        <v>-11000000</v>
      </c>
      <c r="AL51" s="47">
        <f>IF(OR(ISBLANK('2. Collected Data'!AP51),ISBLANK('2. Collected Data'!AP151)),"",('2. Collected Data'!AP151-'2. Collected Data'!AP51))</f>
        <v>0</v>
      </c>
      <c r="AM51" s="47">
        <f>IF(OR(ISBLANK('2. Collected Data'!AQ51),ISBLANK('2. Collected Data'!AQ151)),"",('2. Collected Data'!AQ151-'2. Collected Data'!AQ51))</f>
        <v>0</v>
      </c>
      <c r="AN51" s="47">
        <f>IF(OR(ISBLANK('2. Collected Data'!AR51),ISBLANK('2. Collected Data'!AR151)),"",('2. Collected Data'!AR151-'2. Collected Data'!AR51))</f>
        <v>0</v>
      </c>
      <c r="AO51" s="47">
        <f>IF(OR(ISBLANK('2. Collected Data'!AS51),ISBLANK('2. Collected Data'!AS151)),"",('2. Collected Data'!AS151-'2. Collected Data'!AS51))</f>
        <v>0</v>
      </c>
      <c r="AP51" s="47">
        <f>IF(OR(ISBLANK('2. Collected Data'!AT51),ISBLANK('2. Collected Data'!AT151)),"",('2. Collected Data'!AT151-'2. Collected Data'!AT51))</f>
        <v>0</v>
      </c>
      <c r="AQ51" s="85">
        <f>IF(OR(ISBLANK('2. Collected Data'!AU51),ISBLANK('2. Collected Data'!AU151)),"",('2. Collected Data'!AU151-'2. Collected Data'!AU51))</f>
        <v>0</v>
      </c>
      <c r="AR51" s="88"/>
      <c r="AS51" s="80">
        <f>IF(OR(ISBLANK('2. Collected Data'!AW51),ISBLANK('2. Collected Data'!AW151)),"",('2. Collected Data'!AW151-'2. Collected Data'!AW51))</f>
        <v>0</v>
      </c>
      <c r="AT51" s="80">
        <f>IF(OR(ISBLANK('2. Collected Data'!AX51),ISBLANK('2. Collected Data'!AX151)),"",('2. Collected Data'!AX151-'2. Collected Data'!AX51))</f>
        <v>0</v>
      </c>
      <c r="AU51" s="50"/>
      <c r="AV51" s="91"/>
      <c r="AW51" s="88"/>
      <c r="AX51" s="78">
        <f>IF(OR(ISBLANK('2. Collected Data'!BB51),ISBLANK('2. Collected Data'!BB151)),"",('2. Collected Data'!BB151-'2. Collected Data'!BB51))</f>
        <v>12.190000000000005</v>
      </c>
      <c r="AY51" s="75">
        <f>IF(OR(ISBLANK('2. Collected Data'!BC51),ISBLANK('2. Collected Data'!BC151)),"",('2. Collected Data'!BC151-'2. Collected Data'!BC51))</f>
        <v>-17000000</v>
      </c>
      <c r="AZ51" s="75">
        <f>IF(OR(ISBLANK('2. Collected Data'!BD51),ISBLANK('2. Collected Data'!BD151)),"",('2. Collected Data'!BD151-'2. Collected Data'!BD51))</f>
        <v>-11000000</v>
      </c>
      <c r="BA51" s="75">
        <f>IF(OR(ISBLANK('2. Collected Data'!BE51),ISBLANK('2. Collected Data'!BE151)),"",('2. Collected Data'!BE151-'2. Collected Data'!BE51))</f>
        <v>35500000</v>
      </c>
      <c r="BB51" s="75">
        <f>IF(OR(ISBLANK('2. Collected Data'!BF51),ISBLANK('2. Collected Data'!BF151)),"",('2. Collected Data'!BF151-'2. Collected Data'!BF51))</f>
        <v>-99000000</v>
      </c>
      <c r="BC51" s="50"/>
      <c r="BD51" s="78">
        <f>IF(OR(ISBLANK('2. Collected Data'!BH51),ISBLANK('2. Collected Data'!BH151)),"",('2. Collected Data'!BH151-'2. Collected Data'!BH51))</f>
        <v>0.21000000000000085</v>
      </c>
      <c r="BE51" s="130"/>
      <c r="BF51" s="213"/>
    </row>
    <row r="52" spans="1:58" s="177" customFormat="1" ht="11.25" customHeight="1" x14ac:dyDescent="0.15">
      <c r="A52" s="89" t="s">
        <v>322</v>
      </c>
      <c r="B52" s="172"/>
      <c r="C52" s="52" t="str">
        <f>IF(OR(ISBLANK('2. Collected Data'!G52),ISBLANK('2. Collected Data'!G152)),"",('2. Collected Data'!G152-'2. Collected Data'!G52))</f>
        <v/>
      </c>
      <c r="D52" s="47" t="str">
        <f>IF(OR(ISBLANK('2. Collected Data'!H52),ISBLANK('2. Collected Data'!H152)),"",('2. Collected Data'!H152-'2. Collected Data'!H52))</f>
        <v/>
      </c>
      <c r="E52" s="47" t="str">
        <f>IF(OR(ISBLANK('2. Collected Data'!I52),ISBLANK('2. Collected Data'!I152)),"",('2. Collected Data'!I152-'2. Collected Data'!I52))</f>
        <v/>
      </c>
      <c r="F52" s="47" t="str">
        <f>IF(OR(ISBLANK('2. Collected Data'!J52),ISBLANK('2. Collected Data'!J152)),"",('2. Collected Data'!J152-'2. Collected Data'!J52))</f>
        <v/>
      </c>
      <c r="G52" s="47" t="str">
        <f>IF(OR(ISBLANK('2. Collected Data'!K52),ISBLANK('2. Collected Data'!K152)),"",('2. Collected Data'!K152-'2. Collected Data'!K52))</f>
        <v/>
      </c>
      <c r="H52" s="47" t="str">
        <f>IF(OR(ISBLANK('2. Collected Data'!L52),ISBLANK('2. Collected Data'!L152)),"",('2. Collected Data'!L152-'2. Collected Data'!L52))</f>
        <v/>
      </c>
      <c r="I52" s="47" t="str">
        <f>IF(OR(ISBLANK('2. Collected Data'!M52),ISBLANK('2. Collected Data'!M152)),"",('2. Collected Data'!M152-'2. Collected Data'!M52))</f>
        <v/>
      </c>
      <c r="J52" s="47" t="str">
        <f>IF(OR(ISBLANK('2. Collected Data'!N52),ISBLANK('2. Collected Data'!N152)),"",('2. Collected Data'!N152-'2. Collected Data'!N52))</f>
        <v/>
      </c>
      <c r="K52" s="47" t="str">
        <f>IF(OR(ISBLANK('2. Collected Data'!O52),ISBLANK('2. Collected Data'!O152)),"",('2. Collected Data'!O152-'2. Collected Data'!O52))</f>
        <v/>
      </c>
      <c r="L52" s="47" t="str">
        <f>IF(OR(ISBLANK('2. Collected Data'!P52),ISBLANK('2. Collected Data'!P152)),"",('2. Collected Data'!P152-'2. Collected Data'!P52))</f>
        <v/>
      </c>
      <c r="M52" s="47" t="str">
        <f>IF(OR(ISBLANK('2. Collected Data'!Q52),ISBLANK('2. Collected Data'!Q152)),"",('2. Collected Data'!Q152-'2. Collected Data'!Q52))</f>
        <v/>
      </c>
      <c r="N52" s="47" t="str">
        <f>IF(OR(ISBLANK('2. Collected Data'!R52),ISBLANK('2. Collected Data'!R152)),"",('2. Collected Data'!R152-'2. Collected Data'!R52))</f>
        <v/>
      </c>
      <c r="O52" s="47" t="str">
        <f>IF(OR(ISBLANK('2. Collected Data'!S52),ISBLANK('2. Collected Data'!S152)),"",('2. Collected Data'!S152-'2. Collected Data'!S52))</f>
        <v/>
      </c>
      <c r="P52" s="47" t="str">
        <f>IF(OR(ISBLANK('2. Collected Data'!T52),ISBLANK('2. Collected Data'!T152)),"",('2. Collected Data'!T152-'2. Collected Data'!T52))</f>
        <v/>
      </c>
      <c r="Q52" s="47" t="str">
        <f>IF(OR(ISBLANK('2. Collected Data'!U52),ISBLANK('2. Collected Data'!U152)),"",('2. Collected Data'!U152-'2. Collected Data'!U52))</f>
        <v/>
      </c>
      <c r="R52" s="47" t="str">
        <f>IF(OR(ISBLANK('2. Collected Data'!V52),ISBLANK('2. Collected Data'!V152)),"",('2. Collected Data'!V152-'2. Collected Data'!V52))</f>
        <v/>
      </c>
      <c r="S52" s="47" t="str">
        <f>IF(OR(ISBLANK('2. Collected Data'!W52),ISBLANK('2. Collected Data'!W152)),"",('2. Collected Data'!W152-'2. Collected Data'!W52))</f>
        <v/>
      </c>
      <c r="T52" s="47" t="str">
        <f>IF(OR(ISBLANK('2. Collected Data'!X52),ISBLANK('2. Collected Data'!X152)),"",('2. Collected Data'!X152-'2. Collected Data'!X52))</f>
        <v/>
      </c>
      <c r="U52" s="47" t="str">
        <f>IF(OR(ISBLANK('2. Collected Data'!Y52),ISBLANK('2. Collected Data'!Y152)),"",('2. Collected Data'!Y152-'2. Collected Data'!Y52))</f>
        <v/>
      </c>
      <c r="V52" s="47" t="str">
        <f>IF(OR(ISBLANK('2. Collected Data'!Z52),ISBLANK('2. Collected Data'!Z152)),"",('2. Collected Data'!Z152-'2. Collected Data'!Z52))</f>
        <v/>
      </c>
      <c r="W52" s="80" t="str">
        <f>IF(OR(ISBLANK('2. Collected Data'!AA52),ISBLANK('2. Collected Data'!AA152)),"",('2. Collected Data'!AA152-'2. Collected Data'!AA52))</f>
        <v/>
      </c>
      <c r="X52" s="80" t="str">
        <f>IF(OR(ISBLANK('2. Collected Data'!AB52),ISBLANK('2. Collected Data'!AB152)),"",('2. Collected Data'!AB152-'2. Collected Data'!AB52))</f>
        <v/>
      </c>
      <c r="Y52" s="80" t="str">
        <f>IF(OR(ISBLANK('2. Collected Data'!AC52),ISBLANK('2. Collected Data'!AC152)),"",('2. Collected Data'!AC152-'2. Collected Data'!AC52))</f>
        <v/>
      </c>
      <c r="Z52" s="47" t="str">
        <f>IF(OR(ISBLANK('2. Collected Data'!AD52),ISBLANK('2. Collected Data'!AD152)),"",('2. Collected Data'!AD152-'2. Collected Data'!AD52))</f>
        <v/>
      </c>
      <c r="AA52" s="47" t="str">
        <f>IF(OR(ISBLANK('2. Collected Data'!AE52),ISBLANK('2. Collected Data'!AE152)),"",('2. Collected Data'!AE152-'2. Collected Data'!AE52))</f>
        <v/>
      </c>
      <c r="AB52" s="47" t="str">
        <f>IF(OR(ISBLANK('2. Collected Data'!AF52),ISBLANK('2. Collected Data'!AF152)),"",('2. Collected Data'!AF152-'2. Collected Data'!AF52))</f>
        <v/>
      </c>
      <c r="AC52" s="85" t="str">
        <f>IF(OR(ISBLANK('2. Collected Data'!AG52),ISBLANK('2. Collected Data'!AG152)),"",('2. Collected Data'!AG152-'2. Collected Data'!AG52))</f>
        <v/>
      </c>
      <c r="AD52" s="88"/>
      <c r="AE52" s="121" t="str">
        <f>IF(OR(ISBLANK('2. Collected Data'!AI52),ISBLANK('2. Collected Data'!AI152)),"",('2. Collected Data'!AI152-'2. Collected Data'!AI52))</f>
        <v/>
      </c>
      <c r="AF52" s="47" t="str">
        <f>IF(OR(ISBLANK('2. Collected Data'!AJ52),ISBLANK('2. Collected Data'!AJ152)),"",('2. Collected Data'!AJ152-'2. Collected Data'!AJ52))</f>
        <v/>
      </c>
      <c r="AG52" s="47" t="str">
        <f>IF(OR(ISBLANK('2. Collected Data'!AK52),ISBLANK('2. Collected Data'!AK152)),"",('2. Collected Data'!AK152-'2. Collected Data'!AK52))</f>
        <v/>
      </c>
      <c r="AH52" s="47" t="str">
        <f>IF(OR(ISBLANK('2. Collected Data'!AL52),ISBLANK('2. Collected Data'!AL152)),"",('2. Collected Data'!AL152-'2. Collected Data'!AL52))</f>
        <v/>
      </c>
      <c r="AI52" s="47" t="str">
        <f>IF(OR(ISBLANK('2. Collected Data'!AM52),ISBLANK('2. Collected Data'!AM152)),"",('2. Collected Data'!AM152-'2. Collected Data'!AM52))</f>
        <v/>
      </c>
      <c r="AJ52" s="122"/>
      <c r="AK52" s="47" t="str">
        <f>IF(OR(ISBLANK('2. Collected Data'!AO52),ISBLANK('2. Collected Data'!AO152)),"",('2. Collected Data'!AO152-'2. Collected Data'!AO52))</f>
        <v/>
      </c>
      <c r="AL52" s="47" t="str">
        <f>IF(OR(ISBLANK('2. Collected Data'!AP52),ISBLANK('2. Collected Data'!AP152)),"",('2. Collected Data'!AP152-'2. Collected Data'!AP52))</f>
        <v/>
      </c>
      <c r="AM52" s="47" t="str">
        <f>IF(OR(ISBLANK('2. Collected Data'!AQ52),ISBLANK('2. Collected Data'!AQ152)),"",('2. Collected Data'!AQ152-'2. Collected Data'!AQ52))</f>
        <v/>
      </c>
      <c r="AN52" s="47" t="str">
        <f>IF(OR(ISBLANK('2. Collected Data'!AR52),ISBLANK('2. Collected Data'!AR152)),"",('2. Collected Data'!AR152-'2. Collected Data'!AR52))</f>
        <v/>
      </c>
      <c r="AO52" s="47" t="str">
        <f>IF(OR(ISBLANK('2. Collected Data'!AS52),ISBLANK('2. Collected Data'!AS152)),"",('2. Collected Data'!AS152-'2. Collected Data'!AS52))</f>
        <v/>
      </c>
      <c r="AP52" s="47" t="str">
        <f>IF(OR(ISBLANK('2. Collected Data'!AT52),ISBLANK('2. Collected Data'!AT152)),"",('2. Collected Data'!AT152-'2. Collected Data'!AT52))</f>
        <v/>
      </c>
      <c r="AQ52" s="85" t="str">
        <f>IF(OR(ISBLANK('2. Collected Data'!AU52),ISBLANK('2. Collected Data'!AU152)),"",('2. Collected Data'!AU152-'2. Collected Data'!AU52))</f>
        <v/>
      </c>
      <c r="AR52" s="88"/>
      <c r="AS52" s="80" t="str">
        <f>IF(OR(ISBLANK('2. Collected Data'!AW52),ISBLANK('2. Collected Data'!AW152)),"",('2. Collected Data'!AW152-'2. Collected Data'!AW52))</f>
        <v/>
      </c>
      <c r="AT52" s="80" t="str">
        <f>IF(OR(ISBLANK('2. Collected Data'!AX52),ISBLANK('2. Collected Data'!AX152)),"",('2. Collected Data'!AX152-'2. Collected Data'!AX52))</f>
        <v/>
      </c>
      <c r="AU52" s="50"/>
      <c r="AV52" s="91"/>
      <c r="AW52" s="88"/>
      <c r="AX52" s="78" t="str">
        <f>IF(OR(ISBLANK('2. Collected Data'!BB52),ISBLANK('2. Collected Data'!BB152)),"",('2. Collected Data'!BB152-'2. Collected Data'!BB52))</f>
        <v/>
      </c>
      <c r="AY52" s="75" t="str">
        <f>IF(OR(ISBLANK('2. Collected Data'!BC52),ISBLANK('2. Collected Data'!BC152)),"",('2. Collected Data'!BC152-'2. Collected Data'!BC52))</f>
        <v/>
      </c>
      <c r="AZ52" s="75" t="str">
        <f>IF(OR(ISBLANK('2. Collected Data'!BD52),ISBLANK('2. Collected Data'!BD152)),"",('2. Collected Data'!BD152-'2. Collected Data'!BD52))</f>
        <v/>
      </c>
      <c r="BA52" s="75" t="str">
        <f>IF(OR(ISBLANK('2. Collected Data'!BE52),ISBLANK('2. Collected Data'!BE152)),"",('2. Collected Data'!BE152-'2. Collected Data'!BE52))</f>
        <v/>
      </c>
      <c r="BB52" s="75" t="str">
        <f>IF(OR(ISBLANK('2. Collected Data'!BF52),ISBLANK('2. Collected Data'!BF152)),"",('2. Collected Data'!BF152-'2. Collected Data'!BF52))</f>
        <v/>
      </c>
      <c r="BC52" s="50"/>
      <c r="BD52" s="78" t="str">
        <f>IF(OR(ISBLANK('2. Collected Data'!BH52),ISBLANK('2. Collected Data'!BH152)),"",('2. Collected Data'!BH152-'2. Collected Data'!BH52))</f>
        <v/>
      </c>
      <c r="BE52" s="130"/>
      <c r="BF52" s="213"/>
    </row>
    <row r="53" spans="1:58" s="51" customFormat="1" ht="11.25" customHeight="1" x14ac:dyDescent="0.15">
      <c r="A53" s="89" t="s">
        <v>70</v>
      </c>
      <c r="B53" s="172"/>
      <c r="C53" s="52">
        <f>IF(OR(ISBLANK('2. Collected Data'!G53),ISBLANK('2. Collected Data'!G153)),"",('2. Collected Data'!G153-'2. Collected Data'!G53))</f>
        <v>0</v>
      </c>
      <c r="D53" s="47">
        <f>IF(OR(ISBLANK('2. Collected Data'!H53),ISBLANK('2. Collected Data'!H153)),"",('2. Collected Data'!H153-'2. Collected Data'!H53))</f>
        <v>-123</v>
      </c>
      <c r="E53" s="47">
        <f>IF(OR(ISBLANK('2. Collected Data'!I53),ISBLANK('2. Collected Data'!I153)),"",('2. Collected Data'!I153-'2. Collected Data'!I53))</f>
        <v>0</v>
      </c>
      <c r="F53" s="47">
        <f>IF(OR(ISBLANK('2. Collected Data'!J53),ISBLANK('2. Collected Data'!J153)),"",('2. Collected Data'!J153-'2. Collected Data'!J53))</f>
        <v>0</v>
      </c>
      <c r="G53" s="47" t="str">
        <f>IF(OR(ISBLANK('2. Collected Data'!K53),ISBLANK('2. Collected Data'!K153)),"",('2. Collected Data'!K153-'2. Collected Data'!K53))</f>
        <v/>
      </c>
      <c r="H53" s="47" t="str">
        <f>IF(OR(ISBLANK('2. Collected Data'!L53),ISBLANK('2. Collected Data'!L153)),"",('2. Collected Data'!L153-'2. Collected Data'!L53))</f>
        <v/>
      </c>
      <c r="I53" s="47" t="str">
        <f>IF(OR(ISBLANK('2. Collected Data'!M53),ISBLANK('2. Collected Data'!M153)),"",('2. Collected Data'!M153-'2. Collected Data'!M53))</f>
        <v/>
      </c>
      <c r="J53" s="47" t="str">
        <f>IF(OR(ISBLANK('2. Collected Data'!N53),ISBLANK('2. Collected Data'!N153)),"",('2. Collected Data'!N153-'2. Collected Data'!N53))</f>
        <v/>
      </c>
      <c r="K53" s="47">
        <f>IF(OR(ISBLANK('2. Collected Data'!O53),ISBLANK('2. Collected Data'!O153)),"",('2. Collected Data'!O153-'2. Collected Data'!O53))</f>
        <v>0</v>
      </c>
      <c r="L53" s="47">
        <f>IF(OR(ISBLANK('2. Collected Data'!P53),ISBLANK('2. Collected Data'!P153)),"",('2. Collected Data'!P153-'2. Collected Data'!P53))</f>
        <v>0</v>
      </c>
      <c r="M53" s="47" t="str">
        <f>IF(OR(ISBLANK('2. Collected Data'!Q53),ISBLANK('2. Collected Data'!Q153)),"",('2. Collected Data'!Q153-'2. Collected Data'!Q53))</f>
        <v/>
      </c>
      <c r="N53" s="47">
        <f>IF(OR(ISBLANK('2. Collected Data'!R53),ISBLANK('2. Collected Data'!R153)),"",('2. Collected Data'!R153-'2. Collected Data'!R53))</f>
        <v>0</v>
      </c>
      <c r="O53" s="47" t="str">
        <f>IF(OR(ISBLANK('2. Collected Data'!S53),ISBLANK('2. Collected Data'!S153)),"",('2. Collected Data'!S153-'2. Collected Data'!S53))</f>
        <v/>
      </c>
      <c r="P53" s="47" t="str">
        <f>IF(OR(ISBLANK('2. Collected Data'!T53),ISBLANK('2. Collected Data'!T153)),"",('2. Collected Data'!T153-'2. Collected Data'!T53))</f>
        <v/>
      </c>
      <c r="Q53" s="47" t="str">
        <f>IF(OR(ISBLANK('2. Collected Data'!U53),ISBLANK('2. Collected Data'!U153)),"",('2. Collected Data'!U153-'2. Collected Data'!U53))</f>
        <v/>
      </c>
      <c r="R53" s="47" t="str">
        <f>IF(OR(ISBLANK('2. Collected Data'!V53),ISBLANK('2. Collected Data'!V153)),"",('2. Collected Data'!V153-'2. Collected Data'!V53))</f>
        <v/>
      </c>
      <c r="S53" s="47" t="str">
        <f>IF(OR(ISBLANK('2. Collected Data'!W53),ISBLANK('2. Collected Data'!W153)),"",('2. Collected Data'!W153-'2. Collected Data'!W53))</f>
        <v/>
      </c>
      <c r="T53" s="47" t="str">
        <f>IF(OR(ISBLANK('2. Collected Data'!X53),ISBLANK('2. Collected Data'!X153)),"",('2. Collected Data'!X153-'2. Collected Data'!X53))</f>
        <v/>
      </c>
      <c r="U53" s="47">
        <f>IF(OR(ISBLANK('2. Collected Data'!Y53),ISBLANK('2. Collected Data'!Y153)),"",('2. Collected Data'!Y153-'2. Collected Data'!Y53))</f>
        <v>84</v>
      </c>
      <c r="V53" s="47" t="str">
        <f>IF(OR(ISBLANK('2. Collected Data'!Z53),ISBLANK('2. Collected Data'!Z153)),"",('2. Collected Data'!Z153-'2. Collected Data'!Z53))</f>
        <v/>
      </c>
      <c r="W53" s="80">
        <f>IF(OR(ISBLANK('2. Collected Data'!AA53),ISBLANK('2. Collected Data'!AA153)),"",('2. Collected Data'!AA153-'2. Collected Data'!AA53))</f>
        <v>0</v>
      </c>
      <c r="X53" s="80">
        <f>IF(OR(ISBLANK('2. Collected Data'!AB53),ISBLANK('2. Collected Data'!AB153)),"",('2. Collected Data'!AB153-'2. Collected Data'!AB53))</f>
        <v>0</v>
      </c>
      <c r="Y53" s="80">
        <f>IF(OR(ISBLANK('2. Collected Data'!AC53),ISBLANK('2. Collected Data'!AC153)),"",('2. Collected Data'!AC153-'2. Collected Data'!AC53))</f>
        <v>0</v>
      </c>
      <c r="Z53" s="47">
        <f>IF(OR(ISBLANK('2. Collected Data'!AD53),ISBLANK('2. Collected Data'!AD153)),"",('2. Collected Data'!AD153-'2. Collected Data'!AD53))</f>
        <v>0</v>
      </c>
      <c r="AA53" s="47">
        <f>IF(OR(ISBLANK('2. Collected Data'!AE53),ISBLANK('2. Collected Data'!AE153)),"",('2. Collected Data'!AE153-'2. Collected Data'!AE53))</f>
        <v>0</v>
      </c>
      <c r="AB53" s="47">
        <f>IF(OR(ISBLANK('2. Collected Data'!AF53),ISBLANK('2. Collected Data'!AF153)),"",('2. Collected Data'!AF153-'2. Collected Data'!AF53))</f>
        <v>0</v>
      </c>
      <c r="AC53" s="85">
        <f>IF(OR(ISBLANK('2. Collected Data'!AG53),ISBLANK('2. Collected Data'!AG153)),"",('2. Collected Data'!AG153-'2. Collected Data'!AG53))</f>
        <v>0</v>
      </c>
      <c r="AD53" s="88"/>
      <c r="AE53" s="121">
        <f>IF(OR(ISBLANK('2. Collected Data'!AI53),ISBLANK('2. Collected Data'!AI153)),"",('2. Collected Data'!AI153-'2. Collected Data'!AI53))</f>
        <v>4588</v>
      </c>
      <c r="AF53" s="47" t="str">
        <f>IF(OR(ISBLANK('2. Collected Data'!AJ53),ISBLANK('2. Collected Data'!AJ153)),"",('2. Collected Data'!AJ153-'2. Collected Data'!AJ53))</f>
        <v/>
      </c>
      <c r="AG53" s="47" t="str">
        <f>IF(OR(ISBLANK('2. Collected Data'!AK53),ISBLANK('2. Collected Data'!AK153)),"",('2. Collected Data'!AK153-'2. Collected Data'!AK53))</f>
        <v/>
      </c>
      <c r="AH53" s="47">
        <f>IF(OR(ISBLANK('2. Collected Data'!AL53),ISBLANK('2. Collected Data'!AL153)),"",('2. Collected Data'!AL153-'2. Collected Data'!AL53))</f>
        <v>3587</v>
      </c>
      <c r="AI53" s="47" t="str">
        <f>IF(OR(ISBLANK('2. Collected Data'!AM53),ISBLANK('2. Collected Data'!AM153)),"",('2. Collected Data'!AM153-'2. Collected Data'!AM53))</f>
        <v/>
      </c>
      <c r="AJ53" s="122"/>
      <c r="AK53" s="47">
        <f>IF(OR(ISBLANK('2. Collected Data'!AO53),ISBLANK('2. Collected Data'!AO153)),"",('2. Collected Data'!AO153-'2. Collected Data'!AO53))</f>
        <v>404511</v>
      </c>
      <c r="AL53" s="47">
        <f>IF(OR(ISBLANK('2. Collected Data'!AP53),ISBLANK('2. Collected Data'!AP153)),"",('2. Collected Data'!AP153-'2. Collected Data'!AP53))</f>
        <v>19996</v>
      </c>
      <c r="AM53" s="47" t="str">
        <f>IF(OR(ISBLANK('2. Collected Data'!AQ53),ISBLANK('2. Collected Data'!AQ153)),"",('2. Collected Data'!AQ153-'2. Collected Data'!AQ53))</f>
        <v/>
      </c>
      <c r="AN53" s="47" t="str">
        <f>IF(OR(ISBLANK('2. Collected Data'!AR53),ISBLANK('2. Collected Data'!AR153)),"",('2. Collected Data'!AR153-'2. Collected Data'!AR53))</f>
        <v/>
      </c>
      <c r="AO53" s="47" t="str">
        <f>IF(OR(ISBLANK('2. Collected Data'!AS53),ISBLANK('2. Collected Data'!AS153)),"",('2. Collected Data'!AS153-'2. Collected Data'!AS53))</f>
        <v/>
      </c>
      <c r="AP53" s="47" t="str">
        <f>IF(OR(ISBLANK('2. Collected Data'!AT53),ISBLANK('2. Collected Data'!AT153)),"",('2. Collected Data'!AT153-'2. Collected Data'!AT53))</f>
        <v/>
      </c>
      <c r="AQ53" s="85" t="str">
        <f>IF(OR(ISBLANK('2. Collected Data'!AU53),ISBLANK('2. Collected Data'!AU153)),"",('2. Collected Data'!AU153-'2. Collected Data'!AU53))</f>
        <v/>
      </c>
      <c r="AR53" s="88"/>
      <c r="AS53" s="80">
        <f>IF(OR(ISBLANK('2. Collected Data'!AW53),ISBLANK('2. Collected Data'!AW153)),"",('2. Collected Data'!AW153-'2. Collected Data'!AW53))</f>
        <v>1.0000000000000009E-2</v>
      </c>
      <c r="AT53" s="80">
        <f>IF(OR(ISBLANK('2. Collected Data'!AX53),ISBLANK('2. Collected Data'!AX153)),"",('2. Collected Data'!AX153-'2. Collected Data'!AX53))</f>
        <v>-1.0000000000000002E-2</v>
      </c>
      <c r="AU53" s="50"/>
      <c r="AV53" s="91"/>
      <c r="AW53" s="88"/>
      <c r="AX53" s="78">
        <f>IF(OR(ISBLANK('2. Collected Data'!BB53),ISBLANK('2. Collected Data'!BB153)),"",('2. Collected Data'!BB153-'2. Collected Data'!BB53))</f>
        <v>20.400000000000006</v>
      </c>
      <c r="AY53" s="75">
        <f>IF(OR(ISBLANK('2. Collected Data'!BC53),ISBLANK('2. Collected Data'!BC153)),"",('2. Collected Data'!BC153-'2. Collected Data'!BC53))</f>
        <v>250674</v>
      </c>
      <c r="AZ53" s="75">
        <f>IF(OR(ISBLANK('2. Collected Data'!BD53),ISBLANK('2. Collected Data'!BD153)),"",('2. Collected Data'!BD153-'2. Collected Data'!BD53))</f>
        <v>17822</v>
      </c>
      <c r="BA53" s="75">
        <f>IF(OR(ISBLANK('2. Collected Data'!BE53),ISBLANK('2. Collected Data'!BE153)),"",('2. Collected Data'!BE153-'2. Collected Data'!BE53))</f>
        <v>523928</v>
      </c>
      <c r="BB53" s="75">
        <f>IF(OR(ISBLANK('2. Collected Data'!BF53),ISBLANK('2. Collected Data'!BF153)),"",('2. Collected Data'!BF153-'2. Collected Data'!BF53))</f>
        <v>797424</v>
      </c>
      <c r="BC53" s="50"/>
      <c r="BD53" s="78">
        <f>IF(OR(ISBLANK('2. Collected Data'!BH53),ISBLANK('2. Collected Data'!BH153)),"",('2. Collected Data'!BH153-'2. Collected Data'!BH53))</f>
        <v>20.400000000000006</v>
      </c>
      <c r="BE53" s="130"/>
      <c r="BF53" s="213"/>
    </row>
    <row r="54" spans="1:58" s="177" customFormat="1" ht="11.25" customHeight="1" x14ac:dyDescent="0.15">
      <c r="A54" s="89" t="s">
        <v>146</v>
      </c>
      <c r="B54" s="172"/>
      <c r="C54" s="52">
        <f>IF(OR(ISBLANK('2. Collected Data'!G54),ISBLANK('2. Collected Data'!G154)),"",('2. Collected Data'!G154-'2. Collected Data'!G54))</f>
        <v>0</v>
      </c>
      <c r="D54" s="47">
        <f>IF(OR(ISBLANK('2. Collected Data'!H54),ISBLANK('2. Collected Data'!H154)),"",('2. Collected Data'!H154-'2. Collected Data'!H54))</f>
        <v>0</v>
      </c>
      <c r="E54" s="47">
        <f>IF(OR(ISBLANK('2. Collected Data'!I54),ISBLANK('2. Collected Data'!I154)),"",('2. Collected Data'!I154-'2. Collected Data'!I54))</f>
        <v>57</v>
      </c>
      <c r="F54" s="47">
        <f>IF(OR(ISBLANK('2. Collected Data'!J54),ISBLANK('2. Collected Data'!J154)),"",('2. Collected Data'!J154-'2. Collected Data'!J54))</f>
        <v>0</v>
      </c>
      <c r="G54" s="47">
        <f>IF(OR(ISBLANK('2. Collected Data'!K54),ISBLANK('2. Collected Data'!K154)),"",('2. Collected Data'!K154-'2. Collected Data'!K54))</f>
        <v>0</v>
      </c>
      <c r="H54" s="47">
        <f>IF(OR(ISBLANK('2. Collected Data'!L54),ISBLANK('2. Collected Data'!L154)),"",('2. Collected Data'!L154-'2. Collected Data'!L54))</f>
        <v>-4</v>
      </c>
      <c r="I54" s="47">
        <f>IF(OR(ISBLANK('2. Collected Data'!M54),ISBLANK('2. Collected Data'!M154)),"",('2. Collected Data'!M154-'2. Collected Data'!M54))</f>
        <v>34</v>
      </c>
      <c r="J54" s="47">
        <f>IF(OR(ISBLANK('2. Collected Data'!N54),ISBLANK('2. Collected Data'!N154)),"",('2. Collected Data'!N154-'2. Collected Data'!N54))</f>
        <v>0</v>
      </c>
      <c r="K54" s="47">
        <f>IF(OR(ISBLANK('2. Collected Data'!O54),ISBLANK('2. Collected Data'!O154)),"",('2. Collected Data'!O154-'2. Collected Data'!O54))</f>
        <v>0</v>
      </c>
      <c r="L54" s="47">
        <f>IF(OR(ISBLANK('2. Collected Data'!P54),ISBLANK('2. Collected Data'!P154)),"",('2. Collected Data'!P154-'2. Collected Data'!P54))</f>
        <v>0</v>
      </c>
      <c r="M54" s="47" t="str">
        <f>IF(OR(ISBLANK('2. Collected Data'!Q54),ISBLANK('2. Collected Data'!Q154)),"",('2. Collected Data'!Q154-'2. Collected Data'!Q54))</f>
        <v/>
      </c>
      <c r="N54" s="47" t="str">
        <f>IF(OR(ISBLANK('2. Collected Data'!R54),ISBLANK('2. Collected Data'!R154)),"",('2. Collected Data'!R154-'2. Collected Data'!R54))</f>
        <v/>
      </c>
      <c r="O54" s="47" t="str">
        <f>IF(OR(ISBLANK('2. Collected Data'!S54),ISBLANK('2. Collected Data'!S154)),"",('2. Collected Data'!S154-'2. Collected Data'!S54))</f>
        <v/>
      </c>
      <c r="P54" s="47" t="str">
        <f>IF(OR(ISBLANK('2. Collected Data'!T54),ISBLANK('2. Collected Data'!T154)),"",('2. Collected Data'!T154-'2. Collected Data'!T54))</f>
        <v/>
      </c>
      <c r="Q54" s="47" t="str">
        <f>IF(OR(ISBLANK('2. Collected Data'!U54),ISBLANK('2. Collected Data'!U154)),"",('2. Collected Data'!U154-'2. Collected Data'!U54))</f>
        <v/>
      </c>
      <c r="R54" s="47" t="str">
        <f>IF(OR(ISBLANK('2. Collected Data'!V54),ISBLANK('2. Collected Data'!V154)),"",('2. Collected Data'!V154-'2. Collected Data'!V54))</f>
        <v/>
      </c>
      <c r="S54" s="47" t="str">
        <f>IF(OR(ISBLANK('2. Collected Data'!W54),ISBLANK('2. Collected Data'!W154)),"",('2. Collected Data'!W154-'2. Collected Data'!W54))</f>
        <v/>
      </c>
      <c r="T54" s="47" t="str">
        <f>IF(OR(ISBLANK('2. Collected Data'!X54),ISBLANK('2. Collected Data'!X154)),"",('2. Collected Data'!X154-'2. Collected Data'!X54))</f>
        <v/>
      </c>
      <c r="U54" s="47">
        <f>IF(OR(ISBLANK('2. Collected Data'!Y54),ISBLANK('2. Collected Data'!Y154)),"",('2. Collected Data'!Y154-'2. Collected Data'!Y54))</f>
        <v>0</v>
      </c>
      <c r="V54" s="47">
        <f>IF(OR(ISBLANK('2. Collected Data'!Z54),ISBLANK('2. Collected Data'!Z154)),"",('2. Collected Data'!Z154-'2. Collected Data'!Z54))</f>
        <v>0</v>
      </c>
      <c r="W54" s="80">
        <f>IF(OR(ISBLANK('2. Collected Data'!AA54),ISBLANK('2. Collected Data'!AA154)),"",('2. Collected Data'!AA154-'2. Collected Data'!AA54))</f>
        <v>0</v>
      </c>
      <c r="X54" s="80">
        <f>IF(OR(ISBLANK('2. Collected Data'!AB54),ISBLANK('2. Collected Data'!AB154)),"",('2. Collected Data'!AB154-'2. Collected Data'!AB54))</f>
        <v>0</v>
      </c>
      <c r="Y54" s="80">
        <f>IF(OR(ISBLANK('2. Collected Data'!AC54),ISBLANK('2. Collected Data'!AC154)),"",('2. Collected Data'!AC154-'2. Collected Data'!AC54))</f>
        <v>0</v>
      </c>
      <c r="Z54" s="47">
        <f>IF(OR(ISBLANK('2. Collected Data'!AD54),ISBLANK('2. Collected Data'!AD154)),"",('2. Collected Data'!AD154-'2. Collected Data'!AD54))</f>
        <v>0</v>
      </c>
      <c r="AA54" s="47">
        <f>IF(OR(ISBLANK('2. Collected Data'!AE54),ISBLANK('2. Collected Data'!AE154)),"",('2. Collected Data'!AE154-'2. Collected Data'!AE54))</f>
        <v>0</v>
      </c>
      <c r="AB54" s="47">
        <f>IF(OR(ISBLANK('2. Collected Data'!AF54),ISBLANK('2. Collected Data'!AF154)),"",('2. Collected Data'!AF154-'2. Collected Data'!AF54))</f>
        <v>0</v>
      </c>
      <c r="AC54" s="85">
        <f>IF(OR(ISBLANK('2. Collected Data'!AG54),ISBLANK('2. Collected Data'!AG154)),"",('2. Collected Data'!AG154-'2. Collected Data'!AG54))</f>
        <v>0</v>
      </c>
      <c r="AD54" s="88"/>
      <c r="AE54" s="121">
        <f>IF(OR(ISBLANK('2. Collected Data'!AI54),ISBLANK('2. Collected Data'!AI154)),"",('2. Collected Data'!AI154-'2. Collected Data'!AI54))</f>
        <v>-3697</v>
      </c>
      <c r="AF54" s="47">
        <f>IF(OR(ISBLANK('2. Collected Data'!AJ54),ISBLANK('2. Collected Data'!AJ154)),"",('2. Collected Data'!AJ154-'2. Collected Data'!AJ54))</f>
        <v>-1</v>
      </c>
      <c r="AG54" s="47" t="str">
        <f>IF(OR(ISBLANK('2. Collected Data'!AK54),ISBLANK('2. Collected Data'!AK154)),"",('2. Collected Data'!AK154-'2. Collected Data'!AK54))</f>
        <v/>
      </c>
      <c r="AH54" s="47">
        <f>IF(OR(ISBLANK('2. Collected Data'!AL54),ISBLANK('2. Collected Data'!AL154)),"",('2. Collected Data'!AL154-'2. Collected Data'!AL54))</f>
        <v>-4216</v>
      </c>
      <c r="AI54" s="47">
        <f>IF(OR(ISBLANK('2. Collected Data'!AM54),ISBLANK('2. Collected Data'!AM154)),"",('2. Collected Data'!AM154-'2. Collected Data'!AM54))</f>
        <v>-128</v>
      </c>
      <c r="AJ54" s="122"/>
      <c r="AK54" s="47">
        <f>IF(OR(ISBLANK('2. Collected Data'!AO54),ISBLANK('2. Collected Data'!AO154)),"",('2. Collected Data'!AO154-'2. Collected Data'!AO54))</f>
        <v>-206943</v>
      </c>
      <c r="AL54" s="47" t="str">
        <f>IF(OR(ISBLANK('2. Collected Data'!AP54),ISBLANK('2. Collected Data'!AP154)),"",('2. Collected Data'!AP154-'2. Collected Data'!AP54))</f>
        <v/>
      </c>
      <c r="AM54" s="47">
        <f>IF(OR(ISBLANK('2. Collected Data'!AQ54),ISBLANK('2. Collected Data'!AQ154)),"",('2. Collected Data'!AQ154-'2. Collected Data'!AQ54))</f>
        <v>-33137</v>
      </c>
      <c r="AN54" s="47" t="str">
        <f>IF(OR(ISBLANK('2. Collected Data'!AR54),ISBLANK('2. Collected Data'!AR154)),"",('2. Collected Data'!AR154-'2. Collected Data'!AR54))</f>
        <v/>
      </c>
      <c r="AO54" s="47" t="str">
        <f>IF(OR(ISBLANK('2. Collected Data'!AS54),ISBLANK('2. Collected Data'!AS154)),"",('2. Collected Data'!AS154-'2. Collected Data'!AS54))</f>
        <v/>
      </c>
      <c r="AP54" s="47" t="str">
        <f>IF(OR(ISBLANK('2. Collected Data'!AT54),ISBLANK('2. Collected Data'!AT154)),"",('2. Collected Data'!AT154-'2. Collected Data'!AT54))</f>
        <v/>
      </c>
      <c r="AQ54" s="85" t="str">
        <f>IF(OR(ISBLANK('2. Collected Data'!AU54),ISBLANK('2. Collected Data'!AU154)),"",('2. Collected Data'!AU154-'2. Collected Data'!AU54))</f>
        <v/>
      </c>
      <c r="AR54" s="88"/>
      <c r="AS54" s="80">
        <f>IF(OR(ISBLANK('2. Collected Data'!AW54),ISBLANK('2. Collected Data'!AW154)),"",('2. Collected Data'!AW154-'2. Collected Data'!AW54))</f>
        <v>0</v>
      </c>
      <c r="AT54" s="80">
        <f>IF(OR(ISBLANK('2. Collected Data'!AX54),ISBLANK('2. Collected Data'!AX154)),"",('2. Collected Data'!AX154-'2. Collected Data'!AX54))</f>
        <v>0</v>
      </c>
      <c r="AU54" s="50"/>
      <c r="AV54" s="91"/>
      <c r="AW54" s="88"/>
      <c r="AX54" s="78">
        <f>IF(OR(ISBLANK('2. Collected Data'!BB54),ISBLANK('2. Collected Data'!BB154)),"",('2. Collected Data'!BB154-'2. Collected Data'!BB54))</f>
        <v>0</v>
      </c>
      <c r="AY54" s="75">
        <f>IF(OR(ISBLANK('2. Collected Data'!BC54),ISBLANK('2. Collected Data'!BC154)),"",('2. Collected Data'!BC154-'2. Collected Data'!BC54))</f>
        <v>854630.45000000019</v>
      </c>
      <c r="AZ54" s="75">
        <f>IF(OR(ISBLANK('2. Collected Data'!BD54),ISBLANK('2. Collected Data'!BD154)),"",('2. Collected Data'!BD154-'2. Collected Data'!BD54))</f>
        <v>0</v>
      </c>
      <c r="BA54" s="75">
        <f>IF(OR(ISBLANK('2. Collected Data'!BE54),ISBLANK('2. Collected Data'!BE154)),"",('2. Collected Data'!BE154-'2. Collected Data'!BE54))</f>
        <v>0</v>
      </c>
      <c r="BB54" s="75">
        <f>IF(OR(ISBLANK('2. Collected Data'!BF54),ISBLANK('2. Collected Data'!BF154)),"",('2. Collected Data'!BF154-'2. Collected Data'!BF54))</f>
        <v>-4652478.9800000004</v>
      </c>
      <c r="BC54" s="50"/>
      <c r="BD54" s="78">
        <f>IF(OR(ISBLANK('2. Collected Data'!BH54),ISBLANK('2. Collected Data'!BH154)),"",('2. Collected Data'!BH154-'2. Collected Data'!BH54))</f>
        <v>1.8900000000000006</v>
      </c>
      <c r="BE54" s="130"/>
      <c r="BF54" s="213"/>
    </row>
    <row r="55" spans="1:58" s="177" customFormat="1" ht="11.25" customHeight="1" x14ac:dyDescent="0.15">
      <c r="A55" s="89" t="s">
        <v>158</v>
      </c>
      <c r="B55" s="172"/>
      <c r="C55" s="52" t="str">
        <f>IF(OR(ISBLANK('2. Collected Data'!G55),ISBLANK('2. Collected Data'!G155)),"",('2. Collected Data'!G155-'2. Collected Data'!G55))</f>
        <v/>
      </c>
      <c r="D55" s="47" t="str">
        <f>IF(OR(ISBLANK('2. Collected Data'!H55),ISBLANK('2. Collected Data'!H155)),"",('2. Collected Data'!H155-'2. Collected Data'!H55))</f>
        <v/>
      </c>
      <c r="E55" s="47" t="str">
        <f>IF(OR(ISBLANK('2. Collected Data'!I55),ISBLANK('2. Collected Data'!I155)),"",('2. Collected Data'!I155-'2. Collected Data'!I55))</f>
        <v/>
      </c>
      <c r="F55" s="47" t="str">
        <f>IF(OR(ISBLANK('2. Collected Data'!J55),ISBLANK('2. Collected Data'!J155)),"",('2. Collected Data'!J155-'2. Collected Data'!J55))</f>
        <v/>
      </c>
      <c r="G55" s="47" t="str">
        <f>IF(OR(ISBLANK('2. Collected Data'!K55),ISBLANK('2. Collected Data'!K155)),"",('2. Collected Data'!K155-'2. Collected Data'!K55))</f>
        <v/>
      </c>
      <c r="H55" s="47" t="str">
        <f>IF(OR(ISBLANK('2. Collected Data'!L55),ISBLANK('2. Collected Data'!L155)),"",('2. Collected Data'!L155-'2. Collected Data'!L55))</f>
        <v/>
      </c>
      <c r="I55" s="47" t="str">
        <f>IF(OR(ISBLANK('2. Collected Data'!M55),ISBLANK('2. Collected Data'!M155)),"",('2. Collected Data'!M155-'2. Collected Data'!M55))</f>
        <v/>
      </c>
      <c r="J55" s="47" t="str">
        <f>IF(OR(ISBLANK('2. Collected Data'!N55),ISBLANK('2. Collected Data'!N155)),"",('2. Collected Data'!N155-'2. Collected Data'!N55))</f>
        <v/>
      </c>
      <c r="K55" s="47" t="str">
        <f>IF(OR(ISBLANK('2. Collected Data'!O55),ISBLANK('2. Collected Data'!O155)),"",('2. Collected Data'!O155-'2. Collected Data'!O55))</f>
        <v/>
      </c>
      <c r="L55" s="47" t="str">
        <f>IF(OR(ISBLANK('2. Collected Data'!P55),ISBLANK('2. Collected Data'!P155)),"",('2. Collected Data'!P155-'2. Collected Data'!P55))</f>
        <v/>
      </c>
      <c r="M55" s="47" t="str">
        <f>IF(OR(ISBLANK('2. Collected Data'!Q55),ISBLANK('2. Collected Data'!Q155)),"",('2. Collected Data'!Q155-'2. Collected Data'!Q55))</f>
        <v/>
      </c>
      <c r="N55" s="47" t="str">
        <f>IF(OR(ISBLANK('2. Collected Data'!R55),ISBLANK('2. Collected Data'!R155)),"",('2. Collected Data'!R155-'2. Collected Data'!R55))</f>
        <v/>
      </c>
      <c r="O55" s="47" t="str">
        <f>IF(OR(ISBLANK('2. Collected Data'!S55),ISBLANK('2. Collected Data'!S155)),"",('2. Collected Data'!S155-'2. Collected Data'!S55))</f>
        <v/>
      </c>
      <c r="P55" s="47" t="str">
        <f>IF(OR(ISBLANK('2. Collected Data'!T55),ISBLANK('2. Collected Data'!T155)),"",('2. Collected Data'!T155-'2. Collected Data'!T55))</f>
        <v/>
      </c>
      <c r="Q55" s="47" t="str">
        <f>IF(OR(ISBLANK('2. Collected Data'!U55),ISBLANK('2. Collected Data'!U155)),"",('2. Collected Data'!U155-'2. Collected Data'!U55))</f>
        <v/>
      </c>
      <c r="R55" s="47" t="str">
        <f>IF(OR(ISBLANK('2. Collected Data'!V55),ISBLANK('2. Collected Data'!V155)),"",('2. Collected Data'!V155-'2. Collected Data'!V55))</f>
        <v/>
      </c>
      <c r="S55" s="47" t="str">
        <f>IF(OR(ISBLANK('2. Collected Data'!W55),ISBLANK('2. Collected Data'!W155)),"",('2. Collected Data'!W155-'2. Collected Data'!W55))</f>
        <v/>
      </c>
      <c r="T55" s="47" t="str">
        <f>IF(OR(ISBLANK('2. Collected Data'!X55),ISBLANK('2. Collected Data'!X155)),"",('2. Collected Data'!X155-'2. Collected Data'!X55))</f>
        <v/>
      </c>
      <c r="U55" s="47" t="str">
        <f>IF(OR(ISBLANK('2. Collected Data'!Y55),ISBLANK('2. Collected Data'!Y155)),"",('2. Collected Data'!Y155-'2. Collected Data'!Y55))</f>
        <v/>
      </c>
      <c r="V55" s="47" t="str">
        <f>IF(OR(ISBLANK('2. Collected Data'!Z55),ISBLANK('2. Collected Data'!Z155)),"",('2. Collected Data'!Z155-'2. Collected Data'!Z55))</f>
        <v/>
      </c>
      <c r="W55" s="80" t="str">
        <f>IF(OR(ISBLANK('2. Collected Data'!AA55),ISBLANK('2. Collected Data'!AA155)),"",('2. Collected Data'!AA155-'2. Collected Data'!AA55))</f>
        <v/>
      </c>
      <c r="X55" s="80" t="str">
        <f>IF(OR(ISBLANK('2. Collected Data'!AB55),ISBLANK('2. Collected Data'!AB155)),"",('2. Collected Data'!AB155-'2. Collected Data'!AB55))</f>
        <v/>
      </c>
      <c r="Y55" s="80" t="str">
        <f>IF(OR(ISBLANK('2. Collected Data'!AC55),ISBLANK('2. Collected Data'!AC155)),"",('2. Collected Data'!AC155-'2. Collected Data'!AC55))</f>
        <v/>
      </c>
      <c r="Z55" s="47" t="str">
        <f>IF(OR(ISBLANK('2. Collected Data'!AD55),ISBLANK('2. Collected Data'!AD155)),"",('2. Collected Data'!AD155-'2. Collected Data'!AD55))</f>
        <v/>
      </c>
      <c r="AA55" s="47" t="str">
        <f>IF(OR(ISBLANK('2. Collected Data'!AE55),ISBLANK('2. Collected Data'!AE155)),"",('2. Collected Data'!AE155-'2. Collected Data'!AE55))</f>
        <v/>
      </c>
      <c r="AB55" s="47" t="str">
        <f>IF(OR(ISBLANK('2. Collected Data'!AF55),ISBLANK('2. Collected Data'!AF155)),"",('2. Collected Data'!AF155-'2. Collected Data'!AF55))</f>
        <v/>
      </c>
      <c r="AC55" s="85" t="str">
        <f>IF(OR(ISBLANK('2. Collected Data'!AG55),ISBLANK('2. Collected Data'!AG155)),"",('2. Collected Data'!AG155-'2. Collected Data'!AG55))</f>
        <v/>
      </c>
      <c r="AD55" s="88"/>
      <c r="AE55" s="121" t="str">
        <f>IF(OR(ISBLANK('2. Collected Data'!AI55),ISBLANK('2. Collected Data'!AI155)),"",('2. Collected Data'!AI155-'2. Collected Data'!AI55))</f>
        <v/>
      </c>
      <c r="AF55" s="47" t="str">
        <f>IF(OR(ISBLANK('2. Collected Data'!AJ55),ISBLANK('2. Collected Data'!AJ155)),"",('2. Collected Data'!AJ155-'2. Collected Data'!AJ55))</f>
        <v/>
      </c>
      <c r="AG55" s="47" t="str">
        <f>IF(OR(ISBLANK('2. Collected Data'!AK55),ISBLANK('2. Collected Data'!AK155)),"",('2. Collected Data'!AK155-'2. Collected Data'!AK55))</f>
        <v/>
      </c>
      <c r="AH55" s="47" t="str">
        <f>IF(OR(ISBLANK('2. Collected Data'!AL55),ISBLANK('2. Collected Data'!AL155)),"",('2. Collected Data'!AL155-'2. Collected Data'!AL55))</f>
        <v/>
      </c>
      <c r="AI55" s="47" t="str">
        <f>IF(OR(ISBLANK('2. Collected Data'!AM55),ISBLANK('2. Collected Data'!AM155)),"",('2. Collected Data'!AM155-'2. Collected Data'!AM55))</f>
        <v/>
      </c>
      <c r="AJ55" s="122"/>
      <c r="AK55" s="47" t="str">
        <f>IF(OR(ISBLANK('2. Collected Data'!AO55),ISBLANK('2. Collected Data'!AO155)),"",('2. Collected Data'!AO155-'2. Collected Data'!AO55))</f>
        <v/>
      </c>
      <c r="AL55" s="47" t="str">
        <f>IF(OR(ISBLANK('2. Collected Data'!AP55),ISBLANK('2. Collected Data'!AP155)),"",('2. Collected Data'!AP155-'2. Collected Data'!AP55))</f>
        <v/>
      </c>
      <c r="AM55" s="47" t="str">
        <f>IF(OR(ISBLANK('2. Collected Data'!AQ55),ISBLANK('2. Collected Data'!AQ155)),"",('2. Collected Data'!AQ155-'2. Collected Data'!AQ55))</f>
        <v/>
      </c>
      <c r="AN55" s="47" t="str">
        <f>IF(OR(ISBLANK('2. Collected Data'!AR55),ISBLANK('2. Collected Data'!AR155)),"",('2. Collected Data'!AR155-'2. Collected Data'!AR55))</f>
        <v/>
      </c>
      <c r="AO55" s="47" t="str">
        <f>IF(OR(ISBLANK('2. Collected Data'!AS55),ISBLANK('2. Collected Data'!AS155)),"",('2. Collected Data'!AS155-'2. Collected Data'!AS55))</f>
        <v/>
      </c>
      <c r="AP55" s="47" t="str">
        <f>IF(OR(ISBLANK('2. Collected Data'!AT55),ISBLANK('2. Collected Data'!AT155)),"",('2. Collected Data'!AT155-'2. Collected Data'!AT55))</f>
        <v/>
      </c>
      <c r="AQ55" s="85" t="str">
        <f>IF(OR(ISBLANK('2. Collected Data'!AU55),ISBLANK('2. Collected Data'!AU155)),"",('2. Collected Data'!AU155-'2. Collected Data'!AU55))</f>
        <v/>
      </c>
      <c r="AR55" s="88"/>
      <c r="AS55" s="80" t="str">
        <f>IF(OR(ISBLANK('2. Collected Data'!AW55),ISBLANK('2. Collected Data'!AW155)),"",('2. Collected Data'!AW155-'2. Collected Data'!AW55))</f>
        <v/>
      </c>
      <c r="AT55" s="80" t="str">
        <f>IF(OR(ISBLANK('2. Collected Data'!AX55),ISBLANK('2. Collected Data'!AX155)),"",('2. Collected Data'!AX155-'2. Collected Data'!AX55))</f>
        <v/>
      </c>
      <c r="AU55" s="50"/>
      <c r="AV55" s="91"/>
      <c r="AW55" s="88"/>
      <c r="AX55" s="78" t="str">
        <f>IF(OR(ISBLANK('2. Collected Data'!BB55),ISBLANK('2. Collected Data'!BB155)),"",('2. Collected Data'!BB155-'2. Collected Data'!BB55))</f>
        <v/>
      </c>
      <c r="AY55" s="75" t="str">
        <f>IF(OR(ISBLANK('2. Collected Data'!BC55),ISBLANK('2. Collected Data'!BC155)),"",('2. Collected Data'!BC155-'2. Collected Data'!BC55))</f>
        <v/>
      </c>
      <c r="AZ55" s="75" t="str">
        <f>IF(OR(ISBLANK('2. Collected Data'!BD55),ISBLANK('2. Collected Data'!BD155)),"",('2. Collected Data'!BD155-'2. Collected Data'!BD55))</f>
        <v/>
      </c>
      <c r="BA55" s="75" t="str">
        <f>IF(OR(ISBLANK('2. Collected Data'!BE55),ISBLANK('2. Collected Data'!BE155)),"",('2. Collected Data'!BE155-'2. Collected Data'!BE55))</f>
        <v/>
      </c>
      <c r="BB55" s="75" t="str">
        <f>IF(OR(ISBLANK('2. Collected Data'!BF55),ISBLANK('2. Collected Data'!BF155)),"",('2. Collected Data'!BF155-'2. Collected Data'!BF55))</f>
        <v/>
      </c>
      <c r="BC55" s="50"/>
      <c r="BD55" s="78" t="str">
        <f>IF(OR(ISBLANK('2. Collected Data'!BH55),ISBLANK('2. Collected Data'!BH155)),"",('2. Collected Data'!BH155-'2. Collected Data'!BH55))</f>
        <v/>
      </c>
      <c r="BE55" s="130"/>
      <c r="BF55" s="213"/>
    </row>
    <row r="56" spans="1:58" s="51" customFormat="1" ht="11.25" customHeight="1" x14ac:dyDescent="0.15">
      <c r="A56" s="89" t="s">
        <v>358</v>
      </c>
      <c r="B56" s="172"/>
      <c r="C56" s="52" t="str">
        <f>IF(OR(ISBLANK('2. Collected Data'!G56),ISBLANK('2. Collected Data'!G156)),"",('2. Collected Data'!G156-'2. Collected Data'!G56))</f>
        <v/>
      </c>
      <c r="D56" s="47">
        <f>IF(OR(ISBLANK('2. Collected Data'!H56),ISBLANK('2. Collected Data'!H156)),"",('2. Collected Data'!H156-'2. Collected Data'!H56))</f>
        <v>-1000</v>
      </c>
      <c r="E56" s="47">
        <f>IF(OR(ISBLANK('2. Collected Data'!I56),ISBLANK('2. Collected Data'!I156)),"",('2. Collected Data'!I156-'2. Collected Data'!I56))</f>
        <v>1211</v>
      </c>
      <c r="F56" s="47">
        <f>IF(OR(ISBLANK('2. Collected Data'!J56),ISBLANK('2. Collected Data'!J156)),"",('2. Collected Data'!J156-'2. Collected Data'!J56))</f>
        <v>-2</v>
      </c>
      <c r="G56" s="47">
        <f>IF(OR(ISBLANK('2. Collected Data'!K56),ISBLANK('2. Collected Data'!K156)),"",('2. Collected Data'!K156-'2. Collected Data'!K56))</f>
        <v>3</v>
      </c>
      <c r="H56" s="47" t="str">
        <f>IF(OR(ISBLANK('2. Collected Data'!L56),ISBLANK('2. Collected Data'!L156)),"",('2. Collected Data'!L156-'2. Collected Data'!L56))</f>
        <v/>
      </c>
      <c r="I56" s="47" t="str">
        <f>IF(OR(ISBLANK('2. Collected Data'!M56),ISBLANK('2. Collected Data'!M156)),"",('2. Collected Data'!M156-'2. Collected Data'!M56))</f>
        <v/>
      </c>
      <c r="J56" s="47" t="str">
        <f>IF(OR(ISBLANK('2. Collected Data'!N56),ISBLANK('2. Collected Data'!N156)),"",('2. Collected Data'!N156-'2. Collected Data'!N56))</f>
        <v/>
      </c>
      <c r="K56" s="47">
        <f>IF(OR(ISBLANK('2. Collected Data'!O56),ISBLANK('2. Collected Data'!O156)),"",('2. Collected Data'!O156-'2. Collected Data'!O56))</f>
        <v>-77</v>
      </c>
      <c r="L56" s="47" t="str">
        <f>IF(OR(ISBLANK('2. Collected Data'!P56),ISBLANK('2. Collected Data'!P156)),"",('2. Collected Data'!P156-'2. Collected Data'!P56))</f>
        <v/>
      </c>
      <c r="M56" s="47" t="str">
        <f>IF(OR(ISBLANK('2. Collected Data'!Q56),ISBLANK('2. Collected Data'!Q156)),"",('2. Collected Data'!Q156-'2. Collected Data'!Q56))</f>
        <v/>
      </c>
      <c r="N56" s="47" t="str">
        <f>IF(OR(ISBLANK('2. Collected Data'!R56),ISBLANK('2. Collected Data'!R156)),"",('2. Collected Data'!R156-'2. Collected Data'!R56))</f>
        <v/>
      </c>
      <c r="O56" s="47" t="str">
        <f>IF(OR(ISBLANK('2. Collected Data'!S56),ISBLANK('2. Collected Data'!S156)),"",('2. Collected Data'!S156-'2. Collected Data'!S56))</f>
        <v/>
      </c>
      <c r="P56" s="47" t="str">
        <f>IF(OR(ISBLANK('2. Collected Data'!T56),ISBLANK('2. Collected Data'!T156)),"",('2. Collected Data'!T156-'2. Collected Data'!T56))</f>
        <v/>
      </c>
      <c r="Q56" s="47" t="str">
        <f>IF(OR(ISBLANK('2. Collected Data'!U56),ISBLANK('2. Collected Data'!U156)),"",('2. Collected Data'!U156-'2. Collected Data'!U56))</f>
        <v/>
      </c>
      <c r="R56" s="47" t="str">
        <f>IF(OR(ISBLANK('2. Collected Data'!V56),ISBLANK('2. Collected Data'!V156)),"",('2. Collected Data'!V156-'2. Collected Data'!V56))</f>
        <v/>
      </c>
      <c r="S56" s="47" t="str">
        <f>IF(OR(ISBLANK('2. Collected Data'!W56),ISBLANK('2. Collected Data'!W156)),"",('2. Collected Data'!W156-'2. Collected Data'!W56))</f>
        <v/>
      </c>
      <c r="T56" s="47" t="str">
        <f>IF(OR(ISBLANK('2. Collected Data'!X56),ISBLANK('2. Collected Data'!X156)),"",('2. Collected Data'!X156-'2. Collected Data'!X56))</f>
        <v/>
      </c>
      <c r="U56" s="47" t="str">
        <f>IF(OR(ISBLANK('2. Collected Data'!Y56),ISBLANK('2. Collected Data'!Y156)),"",('2. Collected Data'!Y156-'2. Collected Data'!Y56))</f>
        <v/>
      </c>
      <c r="V56" s="47">
        <f>IF(OR(ISBLANK('2. Collected Data'!Z56),ISBLANK('2. Collected Data'!Z156)),"",('2. Collected Data'!Z156-'2. Collected Data'!Z56))</f>
        <v>0</v>
      </c>
      <c r="W56" s="80">
        <f>IF(OR(ISBLANK('2. Collected Data'!AA56),ISBLANK('2. Collected Data'!AA156)),"",('2. Collected Data'!AA156-'2. Collected Data'!AA56))</f>
        <v>-4.9999999999999933E-2</v>
      </c>
      <c r="X56" s="80">
        <f>IF(OR(ISBLANK('2. Collected Data'!AB56),ISBLANK('2. Collected Data'!AB156)),"",('2. Collected Data'!AB156-'2. Collected Data'!AB56))</f>
        <v>0.05</v>
      </c>
      <c r="Y56" s="80">
        <f>IF(OR(ISBLANK('2. Collected Data'!AC56),ISBLANK('2. Collected Data'!AC156)),"",('2. Collected Data'!AC156-'2. Collected Data'!AC56))</f>
        <v>0</v>
      </c>
      <c r="Z56" s="47">
        <f>IF(OR(ISBLANK('2. Collected Data'!AD56),ISBLANK('2. Collected Data'!AD156)),"",('2. Collected Data'!AD156-'2. Collected Data'!AD56))</f>
        <v>-55</v>
      </c>
      <c r="AA56" s="47" t="str">
        <f>IF(OR(ISBLANK('2. Collected Data'!AE56),ISBLANK('2. Collected Data'!AE156)),"",('2. Collected Data'!AE156-'2. Collected Data'!AE56))</f>
        <v/>
      </c>
      <c r="AB56" s="47">
        <f>IF(OR(ISBLANK('2. Collected Data'!AF56),ISBLANK('2. Collected Data'!AF156)),"",('2. Collected Data'!AF156-'2. Collected Data'!AF56))</f>
        <v>301</v>
      </c>
      <c r="AC56" s="85">
        <f>IF(OR(ISBLANK('2. Collected Data'!AG56),ISBLANK('2. Collected Data'!AG156)),"",('2. Collected Data'!AG156-'2. Collected Data'!AG56))</f>
        <v>1228000</v>
      </c>
      <c r="AD56" s="88"/>
      <c r="AE56" s="121">
        <f>IF(OR(ISBLANK('2. Collected Data'!AI56),ISBLANK('2. Collected Data'!AI156)),"",('2. Collected Data'!AI156-'2. Collected Data'!AI56))</f>
        <v>-2645</v>
      </c>
      <c r="AF56" s="47" t="str">
        <f>IF(OR(ISBLANK('2. Collected Data'!AJ56),ISBLANK('2. Collected Data'!AJ156)),"",('2. Collected Data'!AJ156-'2. Collected Data'!AJ56))</f>
        <v/>
      </c>
      <c r="AG56" s="47" t="str">
        <f>IF(OR(ISBLANK('2. Collected Data'!AK56),ISBLANK('2. Collected Data'!AK156)),"",('2. Collected Data'!AK156-'2. Collected Data'!AK56))</f>
        <v/>
      </c>
      <c r="AH56" s="47" t="str">
        <f>IF(OR(ISBLANK('2. Collected Data'!AL56),ISBLANK('2. Collected Data'!AL156)),"",('2. Collected Data'!AL156-'2. Collected Data'!AL56))</f>
        <v/>
      </c>
      <c r="AI56" s="47" t="str">
        <f>IF(OR(ISBLANK('2. Collected Data'!AM56),ISBLANK('2. Collected Data'!AM156)),"",('2. Collected Data'!AM156-'2. Collected Data'!AM56))</f>
        <v/>
      </c>
      <c r="AJ56" s="122"/>
      <c r="AK56" s="47" t="str">
        <f>IF(OR(ISBLANK('2. Collected Data'!AO56),ISBLANK('2. Collected Data'!AO156)),"",('2. Collected Data'!AO156-'2. Collected Data'!AO56))</f>
        <v/>
      </c>
      <c r="AL56" s="47" t="str">
        <f>IF(OR(ISBLANK('2. Collected Data'!AP56),ISBLANK('2. Collected Data'!AP156)),"",('2. Collected Data'!AP156-'2. Collected Data'!AP56))</f>
        <v/>
      </c>
      <c r="AM56" s="47" t="str">
        <f>IF(OR(ISBLANK('2. Collected Data'!AQ56),ISBLANK('2. Collected Data'!AQ156)),"",('2. Collected Data'!AQ156-'2. Collected Data'!AQ56))</f>
        <v/>
      </c>
      <c r="AN56" s="47" t="str">
        <f>IF(OR(ISBLANK('2. Collected Data'!AR56),ISBLANK('2. Collected Data'!AR156)),"",('2. Collected Data'!AR156-'2. Collected Data'!AR56))</f>
        <v/>
      </c>
      <c r="AO56" s="47" t="str">
        <f>IF(OR(ISBLANK('2. Collected Data'!AS56),ISBLANK('2. Collected Data'!AS156)),"",('2. Collected Data'!AS156-'2. Collected Data'!AS56))</f>
        <v/>
      </c>
      <c r="AP56" s="47" t="str">
        <f>IF(OR(ISBLANK('2. Collected Data'!AT56),ISBLANK('2. Collected Data'!AT156)),"",('2. Collected Data'!AT156-'2. Collected Data'!AT56))</f>
        <v/>
      </c>
      <c r="AQ56" s="85" t="str">
        <f>IF(OR(ISBLANK('2. Collected Data'!AU56),ISBLANK('2. Collected Data'!AU156)),"",('2. Collected Data'!AU156-'2. Collected Data'!AU56))</f>
        <v/>
      </c>
      <c r="AR56" s="88"/>
      <c r="AS56" s="80">
        <f>IF(OR(ISBLANK('2. Collected Data'!AW56),ISBLANK('2. Collected Data'!AW156)),"",('2. Collected Data'!AW156-'2. Collected Data'!AW56))</f>
        <v>0</v>
      </c>
      <c r="AT56" s="80">
        <f>IF(OR(ISBLANK('2. Collected Data'!AX56),ISBLANK('2. Collected Data'!AX156)),"",('2. Collected Data'!AX156-'2. Collected Data'!AX56))</f>
        <v>0</v>
      </c>
      <c r="AU56" s="50"/>
      <c r="AV56" s="91"/>
      <c r="AW56" s="88"/>
      <c r="AX56" s="78" t="str">
        <f>IF(OR(ISBLANK('2. Collected Data'!BB56),ISBLANK('2. Collected Data'!BB156)),"",('2. Collected Data'!BB156-'2. Collected Data'!BB56))</f>
        <v/>
      </c>
      <c r="AY56" s="75" t="str">
        <f>IF(OR(ISBLANK('2. Collected Data'!BC56),ISBLANK('2. Collected Data'!BC156)),"",('2. Collected Data'!BC156-'2. Collected Data'!BC56))</f>
        <v/>
      </c>
      <c r="AZ56" s="75" t="str">
        <f>IF(OR(ISBLANK('2. Collected Data'!BD56),ISBLANK('2. Collected Data'!BD156)),"",('2. Collected Data'!BD156-'2. Collected Data'!BD56))</f>
        <v/>
      </c>
      <c r="BA56" s="75" t="str">
        <f>IF(OR(ISBLANK('2. Collected Data'!BE56),ISBLANK('2. Collected Data'!BE156)),"",('2. Collected Data'!BE156-'2. Collected Data'!BE56))</f>
        <v/>
      </c>
      <c r="BB56" s="75" t="str">
        <f>IF(OR(ISBLANK('2. Collected Data'!BF56),ISBLANK('2. Collected Data'!BF156)),"",('2. Collected Data'!BF156-'2. Collected Data'!BF56))</f>
        <v/>
      </c>
      <c r="BC56" s="50"/>
      <c r="BD56" s="78">
        <f>IF(OR(ISBLANK('2. Collected Data'!BH56),ISBLANK('2. Collected Data'!BH156)),"",('2. Collected Data'!BH156-'2. Collected Data'!BH56))</f>
        <v>36</v>
      </c>
      <c r="BE56" s="130"/>
      <c r="BF56" s="213"/>
    </row>
    <row r="57" spans="1:58" s="51" customFormat="1" ht="11.25" customHeight="1" x14ac:dyDescent="0.15">
      <c r="A57" s="89" t="s">
        <v>359</v>
      </c>
      <c r="B57" s="172"/>
      <c r="C57" s="52">
        <f>IF(OR(ISBLANK('2. Collected Data'!G57),ISBLANK('2. Collected Data'!G157)),"",('2. Collected Data'!G157-'2. Collected Data'!G57))</f>
        <v>7500</v>
      </c>
      <c r="D57" s="47">
        <f>IF(OR(ISBLANK('2. Collected Data'!H57),ISBLANK('2. Collected Data'!H157)),"",('2. Collected Data'!H157-'2. Collected Data'!H57))</f>
        <v>-20</v>
      </c>
      <c r="E57" s="47">
        <f>IF(OR(ISBLANK('2. Collected Data'!I57),ISBLANK('2. Collected Data'!I157)),"",('2. Collected Data'!I157-'2. Collected Data'!I57))</f>
        <v>58</v>
      </c>
      <c r="F57" s="47">
        <f>IF(OR(ISBLANK('2. Collected Data'!J57),ISBLANK('2. Collected Data'!J157)),"",('2. Collected Data'!J157-'2. Collected Data'!J57))</f>
        <v>0</v>
      </c>
      <c r="G57" s="47">
        <f>IF(OR(ISBLANK('2. Collected Data'!K57),ISBLANK('2. Collected Data'!K157)),"",('2. Collected Data'!K157-'2. Collected Data'!K57))</f>
        <v>0</v>
      </c>
      <c r="H57" s="47">
        <f>IF(OR(ISBLANK('2. Collected Data'!L57),ISBLANK('2. Collected Data'!L157)),"",('2. Collected Data'!L157-'2. Collected Data'!L57))</f>
        <v>0</v>
      </c>
      <c r="I57" s="47">
        <f>IF(OR(ISBLANK('2. Collected Data'!M57),ISBLANK('2. Collected Data'!M157)),"",('2. Collected Data'!M157-'2. Collected Data'!M57))</f>
        <v>0</v>
      </c>
      <c r="J57" s="47">
        <f>IF(OR(ISBLANK('2. Collected Data'!N57),ISBLANK('2. Collected Data'!N157)),"",('2. Collected Data'!N157-'2. Collected Data'!N57))</f>
        <v>0</v>
      </c>
      <c r="K57" s="47">
        <f>IF(OR(ISBLANK('2. Collected Data'!O57),ISBLANK('2. Collected Data'!O157)),"",('2. Collected Data'!O157-'2. Collected Data'!O57))</f>
        <v>0</v>
      </c>
      <c r="L57" s="47">
        <f>IF(OR(ISBLANK('2. Collected Data'!P57),ISBLANK('2. Collected Data'!P157)),"",('2. Collected Data'!P157-'2. Collected Data'!P57))</f>
        <v>0</v>
      </c>
      <c r="M57" s="47">
        <f>IF(OR(ISBLANK('2. Collected Data'!Q57),ISBLANK('2. Collected Data'!Q157)),"",('2. Collected Data'!Q157-'2. Collected Data'!Q57))</f>
        <v>0</v>
      </c>
      <c r="N57" s="47">
        <f>IF(OR(ISBLANK('2. Collected Data'!R57),ISBLANK('2. Collected Data'!R157)),"",('2. Collected Data'!R157-'2. Collected Data'!R57))</f>
        <v>0</v>
      </c>
      <c r="O57" s="47">
        <f>IF(OR(ISBLANK('2. Collected Data'!S57),ISBLANK('2. Collected Data'!S157)),"",('2. Collected Data'!S157-'2. Collected Data'!S57))</f>
        <v>0</v>
      </c>
      <c r="P57" s="47">
        <f>IF(OR(ISBLANK('2. Collected Data'!T57),ISBLANK('2. Collected Data'!T157)),"",('2. Collected Data'!T157-'2. Collected Data'!T57))</f>
        <v>0</v>
      </c>
      <c r="Q57" s="47">
        <f>IF(OR(ISBLANK('2. Collected Data'!U57),ISBLANK('2. Collected Data'!U157)),"",('2. Collected Data'!U157-'2. Collected Data'!U57))</f>
        <v>0</v>
      </c>
      <c r="R57" s="47">
        <f>IF(OR(ISBLANK('2. Collected Data'!V57),ISBLANK('2. Collected Data'!V157)),"",('2. Collected Data'!V157-'2. Collected Data'!V57))</f>
        <v>0</v>
      </c>
      <c r="S57" s="47">
        <f>IF(OR(ISBLANK('2. Collected Data'!W57),ISBLANK('2. Collected Data'!W157)),"",('2. Collected Data'!W157-'2. Collected Data'!W57))</f>
        <v>0</v>
      </c>
      <c r="T57" s="47">
        <f>IF(OR(ISBLANK('2. Collected Data'!X57),ISBLANK('2. Collected Data'!X157)),"",('2. Collected Data'!X157-'2. Collected Data'!X57))</f>
        <v>0</v>
      </c>
      <c r="U57" s="47">
        <f>IF(OR(ISBLANK('2. Collected Data'!Y57),ISBLANK('2. Collected Data'!Y157)),"",('2. Collected Data'!Y157-'2. Collected Data'!Y57))</f>
        <v>0</v>
      </c>
      <c r="V57" s="47">
        <f>IF(OR(ISBLANK('2. Collected Data'!Z57),ISBLANK('2. Collected Data'!Z157)),"",('2. Collected Data'!Z157-'2. Collected Data'!Z57))</f>
        <v>-1</v>
      </c>
      <c r="W57" s="80">
        <f>IF(OR(ISBLANK('2. Collected Data'!AA57),ISBLANK('2. Collected Data'!AA157)),"",('2. Collected Data'!AA157-'2. Collected Data'!AA57))</f>
        <v>0</v>
      </c>
      <c r="X57" s="80">
        <f>IF(OR(ISBLANK('2. Collected Data'!AB57),ISBLANK('2. Collected Data'!AB157)),"",('2. Collected Data'!AB157-'2. Collected Data'!AB57))</f>
        <v>0</v>
      </c>
      <c r="Y57" s="80">
        <f>IF(OR(ISBLANK('2. Collected Data'!AC57),ISBLANK('2. Collected Data'!AC157)),"",('2. Collected Data'!AC157-'2. Collected Data'!AC57))</f>
        <v>0</v>
      </c>
      <c r="Z57" s="47">
        <f>IF(OR(ISBLANK('2. Collected Data'!AD57),ISBLANK('2. Collected Data'!AD157)),"",('2. Collected Data'!AD157-'2. Collected Data'!AD57))</f>
        <v>0</v>
      </c>
      <c r="AA57" s="47">
        <f>IF(OR(ISBLANK('2. Collected Data'!AE57),ISBLANK('2. Collected Data'!AE157)),"",('2. Collected Data'!AE157-'2. Collected Data'!AE57))</f>
        <v>0</v>
      </c>
      <c r="AB57" s="47">
        <f>IF(OR(ISBLANK('2. Collected Data'!AF57),ISBLANK('2. Collected Data'!AF157)),"",('2. Collected Data'!AF157-'2. Collected Data'!AF57))</f>
        <v>0</v>
      </c>
      <c r="AC57" s="85">
        <f>IF(OR(ISBLANK('2. Collected Data'!AG57),ISBLANK('2. Collected Data'!AG157)),"",('2. Collected Data'!AG157-'2. Collected Data'!AG57))</f>
        <v>0</v>
      </c>
      <c r="AD57" s="88"/>
      <c r="AE57" s="121">
        <f>IF(OR(ISBLANK('2. Collected Data'!AI57),ISBLANK('2. Collected Data'!AI157)),"",('2. Collected Data'!AI157-'2. Collected Data'!AI57))</f>
        <v>-194050</v>
      </c>
      <c r="AF57" s="47">
        <f>IF(OR(ISBLANK('2. Collected Data'!AJ57),ISBLANK('2. Collected Data'!AJ157)),"",('2. Collected Data'!AJ157-'2. Collected Data'!AJ57))</f>
        <v>0</v>
      </c>
      <c r="AG57" s="47">
        <f>IF(OR(ISBLANK('2. Collected Data'!AK57),ISBLANK('2. Collected Data'!AK157)),"",('2. Collected Data'!AK157-'2. Collected Data'!AK57))</f>
        <v>0</v>
      </c>
      <c r="AH57" s="47">
        <f>IF(OR(ISBLANK('2. Collected Data'!AL57),ISBLANK('2. Collected Data'!AL157)),"",('2. Collected Data'!AL157-'2. Collected Data'!AL57))</f>
        <v>-9419</v>
      </c>
      <c r="AI57" s="47">
        <f>IF(OR(ISBLANK('2. Collected Data'!AM57),ISBLANK('2. Collected Data'!AM157)),"",('2. Collected Data'!AM157-'2. Collected Data'!AM57))</f>
        <v>3560</v>
      </c>
      <c r="AJ57" s="122"/>
      <c r="AK57" s="47">
        <f>IF(OR(ISBLANK('2. Collected Data'!AO57),ISBLANK('2. Collected Data'!AO157)),"",('2. Collected Data'!AO157-'2. Collected Data'!AO57))</f>
        <v>0</v>
      </c>
      <c r="AL57" s="47">
        <f>IF(OR(ISBLANK('2. Collected Data'!AP57),ISBLANK('2. Collected Data'!AP157)),"",('2. Collected Data'!AP157-'2. Collected Data'!AP57))</f>
        <v>-5350</v>
      </c>
      <c r="AM57" s="47">
        <f>IF(OR(ISBLANK('2. Collected Data'!AQ57),ISBLANK('2. Collected Data'!AQ157)),"",('2. Collected Data'!AQ157-'2. Collected Data'!AQ57))</f>
        <v>-59015</v>
      </c>
      <c r="AN57" s="47" t="str">
        <f>IF(OR(ISBLANK('2. Collected Data'!AR57),ISBLANK('2. Collected Data'!AR157)),"",('2. Collected Data'!AR157-'2. Collected Data'!AR57))</f>
        <v/>
      </c>
      <c r="AO57" s="47">
        <f>IF(OR(ISBLANK('2. Collected Data'!AS57),ISBLANK('2. Collected Data'!AS157)),"",('2. Collected Data'!AS157-'2. Collected Data'!AS57))</f>
        <v>0</v>
      </c>
      <c r="AP57" s="47">
        <f>IF(OR(ISBLANK('2. Collected Data'!AT57),ISBLANK('2. Collected Data'!AT157)),"",('2. Collected Data'!AT157-'2. Collected Data'!AT57))</f>
        <v>0</v>
      </c>
      <c r="AQ57" s="85">
        <f>IF(OR(ISBLANK('2. Collected Data'!AU57),ISBLANK('2. Collected Data'!AU157)),"",('2. Collected Data'!AU157-'2. Collected Data'!AU57))</f>
        <v>0</v>
      </c>
      <c r="AR57" s="88"/>
      <c r="AS57" s="80">
        <f>IF(OR(ISBLANK('2. Collected Data'!AW57),ISBLANK('2. Collected Data'!AW157)),"",('2. Collected Data'!AW157-'2. Collected Data'!AW57))</f>
        <v>0.19999999999999996</v>
      </c>
      <c r="AT57" s="80">
        <f>IF(OR(ISBLANK('2. Collected Data'!AX57),ISBLANK('2. Collected Data'!AX157)),"",('2. Collected Data'!AX157-'2. Collected Data'!AX57))</f>
        <v>-0.2</v>
      </c>
      <c r="AU57" s="50"/>
      <c r="AV57" s="91"/>
      <c r="AW57" s="88"/>
      <c r="AX57" s="78">
        <f>IF(OR(ISBLANK('2. Collected Data'!BB57),ISBLANK('2. Collected Data'!BB157)),"",('2. Collected Data'!BB157-'2. Collected Data'!BB57))</f>
        <v>-2.4499999999999993</v>
      </c>
      <c r="AY57" s="75">
        <f>IF(OR(ISBLANK('2. Collected Data'!BC57),ISBLANK('2. Collected Data'!BC157)),"",('2. Collected Data'!BC157-'2. Collected Data'!BC57))</f>
        <v>-2214541</v>
      </c>
      <c r="AZ57" s="75">
        <f>IF(OR(ISBLANK('2. Collected Data'!BD57),ISBLANK('2. Collected Data'!BD157)),"",('2. Collected Data'!BD157-'2. Collected Data'!BD57))</f>
        <v>-1219295</v>
      </c>
      <c r="BA57" s="75">
        <f>IF(OR(ISBLANK('2. Collected Data'!BE57),ISBLANK('2. Collected Data'!BE157)),"",('2. Collected Data'!BE157-'2. Collected Data'!BE57))</f>
        <v>-2129981</v>
      </c>
      <c r="BB57" s="75">
        <f>IF(OR(ISBLANK('2. Collected Data'!BF57),ISBLANK('2. Collected Data'!BF157)),"",('2. Collected Data'!BF157-'2. Collected Data'!BF57))</f>
        <v>-5562166</v>
      </c>
      <c r="BC57" s="50"/>
      <c r="BD57" s="78">
        <f>IF(OR(ISBLANK('2. Collected Data'!BH57),ISBLANK('2. Collected Data'!BH157)),"",('2. Collected Data'!BH157-'2. Collected Data'!BH57))</f>
        <v>-2.4499999999999993</v>
      </c>
      <c r="BE57" s="130"/>
      <c r="BF57" s="213"/>
    </row>
    <row r="58" spans="1:58" s="177" customFormat="1" ht="11.25" customHeight="1" x14ac:dyDescent="0.15">
      <c r="A58" s="89" t="s">
        <v>147</v>
      </c>
      <c r="B58" s="172"/>
      <c r="C58" s="52">
        <f>IF(OR(ISBLANK('2. Collected Data'!G58),ISBLANK('2. Collected Data'!G158)),"",('2. Collected Data'!G158-'2. Collected Data'!G58))</f>
        <v>0</v>
      </c>
      <c r="D58" s="47">
        <f>IF(OR(ISBLANK('2. Collected Data'!H58),ISBLANK('2. Collected Data'!H158)),"",('2. Collected Data'!H158-'2. Collected Data'!H58))</f>
        <v>413</v>
      </c>
      <c r="E58" s="47">
        <f>IF(OR(ISBLANK('2. Collected Data'!I58),ISBLANK('2. Collected Data'!I158)),"",('2. Collected Data'!I158-'2. Collected Data'!I58))</f>
        <v>0</v>
      </c>
      <c r="F58" s="47">
        <f>IF(OR(ISBLANK('2. Collected Data'!J58),ISBLANK('2. Collected Data'!J158)),"",('2. Collected Data'!J158-'2. Collected Data'!J58))</f>
        <v>0</v>
      </c>
      <c r="G58" s="47">
        <f>IF(OR(ISBLANK('2. Collected Data'!K58),ISBLANK('2. Collected Data'!K158)),"",('2. Collected Data'!K158-'2. Collected Data'!K58))</f>
        <v>0</v>
      </c>
      <c r="H58" s="47">
        <f>IF(OR(ISBLANK('2. Collected Data'!L58),ISBLANK('2. Collected Data'!L158)),"",('2. Collected Data'!L158-'2. Collected Data'!L58))</f>
        <v>0</v>
      </c>
      <c r="I58" s="47">
        <f>IF(OR(ISBLANK('2. Collected Data'!M58),ISBLANK('2. Collected Data'!M158)),"",('2. Collected Data'!M158-'2. Collected Data'!M58))</f>
        <v>0</v>
      </c>
      <c r="J58" s="47">
        <f>IF(OR(ISBLANK('2. Collected Data'!N58),ISBLANK('2. Collected Data'!N158)),"",('2. Collected Data'!N158-'2. Collected Data'!N58))</f>
        <v>0</v>
      </c>
      <c r="K58" s="47">
        <f>IF(OR(ISBLANK('2. Collected Data'!O58),ISBLANK('2. Collected Data'!O158)),"",('2. Collected Data'!O158-'2. Collected Data'!O58))</f>
        <v>0</v>
      </c>
      <c r="L58" s="47">
        <f>IF(OR(ISBLANK('2. Collected Data'!P58),ISBLANK('2. Collected Data'!P158)),"",('2. Collected Data'!P158-'2. Collected Data'!P58))</f>
        <v>0</v>
      </c>
      <c r="M58" s="47">
        <f>IF(OR(ISBLANK('2. Collected Data'!Q58),ISBLANK('2. Collected Data'!Q158)),"",('2. Collected Data'!Q158-'2. Collected Data'!Q58))</f>
        <v>0</v>
      </c>
      <c r="N58" s="47">
        <f>IF(OR(ISBLANK('2. Collected Data'!R58),ISBLANK('2. Collected Data'!R158)),"",('2. Collected Data'!R158-'2. Collected Data'!R58))</f>
        <v>0</v>
      </c>
      <c r="O58" s="47">
        <f>IF(OR(ISBLANK('2. Collected Data'!S58),ISBLANK('2. Collected Data'!S158)),"",('2. Collected Data'!S158-'2. Collected Data'!S58))</f>
        <v>0</v>
      </c>
      <c r="P58" s="47">
        <f>IF(OR(ISBLANK('2. Collected Data'!T58),ISBLANK('2. Collected Data'!T158)),"",('2. Collected Data'!T158-'2. Collected Data'!T58))</f>
        <v>0</v>
      </c>
      <c r="Q58" s="47">
        <f>IF(OR(ISBLANK('2. Collected Data'!U58),ISBLANK('2. Collected Data'!U158)),"",('2. Collected Data'!U158-'2. Collected Data'!U58))</f>
        <v>0</v>
      </c>
      <c r="R58" s="47">
        <f>IF(OR(ISBLANK('2. Collected Data'!V58),ISBLANK('2. Collected Data'!V158)),"",('2. Collected Data'!V158-'2. Collected Data'!V58))</f>
        <v>0</v>
      </c>
      <c r="S58" s="47">
        <f>IF(OR(ISBLANK('2. Collected Data'!W58),ISBLANK('2. Collected Data'!W158)),"",('2. Collected Data'!W158-'2. Collected Data'!W58))</f>
        <v>0</v>
      </c>
      <c r="T58" s="47">
        <f>IF(OR(ISBLANK('2. Collected Data'!X58),ISBLANK('2. Collected Data'!X158)),"",('2. Collected Data'!X158-'2. Collected Data'!X58))</f>
        <v>0</v>
      </c>
      <c r="U58" s="47">
        <f>IF(OR(ISBLANK('2. Collected Data'!Y58),ISBLANK('2. Collected Data'!Y158)),"",('2. Collected Data'!Y158-'2. Collected Data'!Y58))</f>
        <v>0</v>
      </c>
      <c r="V58" s="47">
        <f>IF(OR(ISBLANK('2. Collected Data'!Z58),ISBLANK('2. Collected Data'!Z158)),"",('2. Collected Data'!Z158-'2. Collected Data'!Z58))</f>
        <v>0</v>
      </c>
      <c r="W58" s="80">
        <f>IF(OR(ISBLANK('2. Collected Data'!AA58),ISBLANK('2. Collected Data'!AA158)),"",('2. Collected Data'!AA158-'2. Collected Data'!AA58))</f>
        <v>0</v>
      </c>
      <c r="X58" s="80">
        <f>IF(OR(ISBLANK('2. Collected Data'!AB58),ISBLANK('2. Collected Data'!AB158)),"",('2. Collected Data'!AB158-'2. Collected Data'!AB58))</f>
        <v>0</v>
      </c>
      <c r="Y58" s="80">
        <f>IF(OR(ISBLANK('2. Collected Data'!AC58),ISBLANK('2. Collected Data'!AC158)),"",('2. Collected Data'!AC158-'2. Collected Data'!AC58))</f>
        <v>0</v>
      </c>
      <c r="Z58" s="47">
        <f>IF(OR(ISBLANK('2. Collected Data'!AD58),ISBLANK('2. Collected Data'!AD158)),"",('2. Collected Data'!AD158-'2. Collected Data'!AD58))</f>
        <v>0</v>
      </c>
      <c r="AA58" s="47">
        <f>IF(OR(ISBLANK('2. Collected Data'!AE58),ISBLANK('2. Collected Data'!AE158)),"",('2. Collected Data'!AE158-'2. Collected Data'!AE58))</f>
        <v>0</v>
      </c>
      <c r="AB58" s="47">
        <f>IF(OR(ISBLANK('2. Collected Data'!AF58),ISBLANK('2. Collected Data'!AF158)),"",('2. Collected Data'!AF158-'2. Collected Data'!AF58))</f>
        <v>0</v>
      </c>
      <c r="AC58" s="85">
        <f>IF(OR(ISBLANK('2. Collected Data'!AG58),ISBLANK('2. Collected Data'!AG158)),"",('2. Collected Data'!AG158-'2. Collected Data'!AG58))</f>
        <v>0</v>
      </c>
      <c r="AD58" s="88"/>
      <c r="AE58" s="121">
        <f>IF(OR(ISBLANK('2. Collected Data'!AI58),ISBLANK('2. Collected Data'!AI158)),"",('2. Collected Data'!AI158-'2. Collected Data'!AI58))</f>
        <v>-60561</v>
      </c>
      <c r="AF58" s="47">
        <f>IF(OR(ISBLANK('2. Collected Data'!AJ58),ISBLANK('2. Collected Data'!AJ158)),"",('2. Collected Data'!AJ158-'2. Collected Data'!AJ58))</f>
        <v>0</v>
      </c>
      <c r="AG58" s="47">
        <f>IF(OR(ISBLANK('2. Collected Data'!AK58),ISBLANK('2. Collected Data'!AK158)),"",('2. Collected Data'!AK158-'2. Collected Data'!AK58))</f>
        <v>0</v>
      </c>
      <c r="AH58" s="47">
        <f>IF(OR(ISBLANK('2. Collected Data'!AL58),ISBLANK('2. Collected Data'!AL158)),"",('2. Collected Data'!AL158-'2. Collected Data'!AL58))</f>
        <v>-3566</v>
      </c>
      <c r="AI58" s="47" t="str">
        <f>IF(OR(ISBLANK('2. Collected Data'!AM58),ISBLANK('2. Collected Data'!AM158)),"",('2. Collected Data'!AM158-'2. Collected Data'!AM58))</f>
        <v/>
      </c>
      <c r="AJ58" s="122"/>
      <c r="AK58" s="47">
        <f>IF(OR(ISBLANK('2. Collected Data'!AO58),ISBLANK('2. Collected Data'!AO158)),"",('2. Collected Data'!AO158-'2. Collected Data'!AO58))</f>
        <v>-1134440</v>
      </c>
      <c r="AL58" s="47">
        <f>IF(OR(ISBLANK('2. Collected Data'!AP58),ISBLANK('2. Collected Data'!AP158)),"",('2. Collected Data'!AP158-'2. Collected Data'!AP58))</f>
        <v>0</v>
      </c>
      <c r="AM58" s="47">
        <f>IF(OR(ISBLANK('2. Collected Data'!AQ58),ISBLANK('2. Collected Data'!AQ158)),"",('2. Collected Data'!AQ158-'2. Collected Data'!AQ58))</f>
        <v>0</v>
      </c>
      <c r="AN58" s="47">
        <f>IF(OR(ISBLANK('2. Collected Data'!AR58),ISBLANK('2. Collected Data'!AR158)),"",('2. Collected Data'!AR158-'2. Collected Data'!AR58))</f>
        <v>0</v>
      </c>
      <c r="AO58" s="47" t="str">
        <f>IF(OR(ISBLANK('2. Collected Data'!AS58),ISBLANK('2. Collected Data'!AS158)),"",('2. Collected Data'!AS158-'2. Collected Data'!AS58))</f>
        <v/>
      </c>
      <c r="AP58" s="47" t="str">
        <f>IF(OR(ISBLANK('2. Collected Data'!AT58),ISBLANK('2. Collected Data'!AT158)),"",('2. Collected Data'!AT158-'2. Collected Data'!AT58))</f>
        <v/>
      </c>
      <c r="AQ58" s="85">
        <f>IF(OR(ISBLANK('2. Collected Data'!AU58),ISBLANK('2. Collected Data'!AU158)),"",('2. Collected Data'!AU158-'2. Collected Data'!AU58))</f>
        <v>-55689</v>
      </c>
      <c r="AR58" s="88"/>
      <c r="AS58" s="80">
        <f>IF(OR(ISBLANK('2. Collected Data'!AW58),ISBLANK('2. Collected Data'!AW158)),"",('2. Collected Data'!AW158-'2. Collected Data'!AW58))</f>
        <v>-2.9999999999999916E-2</v>
      </c>
      <c r="AT58" s="80">
        <f>IF(OR(ISBLANK('2. Collected Data'!AX58),ISBLANK('2. Collected Data'!AX158)),"",('2. Collected Data'!AX158-'2. Collected Data'!AX58))</f>
        <v>3.0000000000000006E-2</v>
      </c>
      <c r="AU58" s="50"/>
      <c r="AV58" s="91"/>
      <c r="AW58" s="88"/>
      <c r="AX58" s="78">
        <f>IF(OR(ISBLANK('2. Collected Data'!BB58),ISBLANK('2. Collected Data'!BB158)),"",('2. Collected Data'!BB158-'2. Collected Data'!BB58))</f>
        <v>1.3100000000000023</v>
      </c>
      <c r="AY58" s="75">
        <f>IF(OR(ISBLANK('2. Collected Data'!BC58),ISBLANK('2. Collected Data'!BC158)),"",('2. Collected Data'!BC158-'2. Collected Data'!BC58))</f>
        <v>-3093891</v>
      </c>
      <c r="AZ58" s="75">
        <f>IF(OR(ISBLANK('2. Collected Data'!BD58),ISBLANK('2. Collected Data'!BD158)),"",('2. Collected Data'!BD158-'2. Collected Data'!BD58))</f>
        <v>-6267091</v>
      </c>
      <c r="BA58" s="75">
        <f>IF(OR(ISBLANK('2. Collected Data'!BE58),ISBLANK('2. Collected Data'!BE158)),"",('2. Collected Data'!BE158-'2. Collected Data'!BE58))</f>
        <v>-5471588</v>
      </c>
      <c r="BB58" s="75">
        <f>IF(OR(ISBLANK('2. Collected Data'!BF58),ISBLANK('2. Collected Data'!BF158)),"",('2. Collected Data'!BF158-'2. Collected Data'!BF58))</f>
        <v>-14832579</v>
      </c>
      <c r="BC58" s="50"/>
      <c r="BD58" s="78">
        <f>IF(OR(ISBLANK('2. Collected Data'!BH58),ISBLANK('2. Collected Data'!BH158)),"",('2. Collected Data'!BH158-'2. Collected Data'!BH58))</f>
        <v>9.4399999999999977</v>
      </c>
      <c r="BE58" s="130"/>
      <c r="BF58" s="213"/>
    </row>
    <row r="59" spans="1:58" s="177" customFormat="1" ht="11.25" customHeight="1" x14ac:dyDescent="0.15">
      <c r="A59" s="89" t="s">
        <v>360</v>
      </c>
      <c r="B59" s="172"/>
      <c r="C59" s="52">
        <f>IF(OR(ISBLANK('2. Collected Data'!G59),ISBLANK('2. Collected Data'!G159)),"",('2. Collected Data'!G159-'2. Collected Data'!G59))</f>
        <v>-3338</v>
      </c>
      <c r="D59" s="47">
        <f>IF(OR(ISBLANK('2. Collected Data'!H59),ISBLANK('2. Collected Data'!H159)),"",('2. Collected Data'!H159-'2. Collected Data'!H59))</f>
        <v>-362</v>
      </c>
      <c r="E59" s="47">
        <f>IF(OR(ISBLANK('2. Collected Data'!I59),ISBLANK('2. Collected Data'!I159)),"",('2. Collected Data'!I159-'2. Collected Data'!I59))</f>
        <v>337</v>
      </c>
      <c r="F59" s="47">
        <f>IF(OR(ISBLANK('2. Collected Data'!J59),ISBLANK('2. Collected Data'!J159)),"",('2. Collected Data'!J159-'2. Collected Data'!J59))</f>
        <v>13</v>
      </c>
      <c r="G59" s="47">
        <f>IF(OR(ISBLANK('2. Collected Data'!K59),ISBLANK('2. Collected Data'!K159)),"",('2. Collected Data'!K159-'2. Collected Data'!K59))</f>
        <v>0</v>
      </c>
      <c r="H59" s="47" t="str">
        <f>IF(OR(ISBLANK('2. Collected Data'!L59),ISBLANK('2. Collected Data'!L159)),"",('2. Collected Data'!L159-'2. Collected Data'!L59))</f>
        <v/>
      </c>
      <c r="I59" s="47">
        <f>IF(OR(ISBLANK('2. Collected Data'!M59),ISBLANK('2. Collected Data'!M159)),"",('2. Collected Data'!M159-'2. Collected Data'!M59))</f>
        <v>-1</v>
      </c>
      <c r="J59" s="47" t="str">
        <f>IF(OR(ISBLANK('2. Collected Data'!N59),ISBLANK('2. Collected Data'!N159)),"",('2. Collected Data'!N159-'2. Collected Data'!N59))</f>
        <v/>
      </c>
      <c r="K59" s="47">
        <f>IF(OR(ISBLANK('2. Collected Data'!O59),ISBLANK('2. Collected Data'!O159)),"",('2. Collected Data'!O159-'2. Collected Data'!O59))</f>
        <v>-200</v>
      </c>
      <c r="L59" s="47" t="str">
        <f>IF(OR(ISBLANK('2. Collected Data'!P59),ISBLANK('2. Collected Data'!P159)),"",('2. Collected Data'!P159-'2. Collected Data'!P59))</f>
        <v/>
      </c>
      <c r="M59" s="47">
        <f>IF(OR(ISBLANK('2. Collected Data'!Q59),ISBLANK('2. Collected Data'!Q159)),"",('2. Collected Data'!Q159-'2. Collected Data'!Q59))</f>
        <v>-1941</v>
      </c>
      <c r="N59" s="47">
        <f>IF(OR(ISBLANK('2. Collected Data'!R59),ISBLANK('2. Collected Data'!R159)),"",('2. Collected Data'!R159-'2. Collected Data'!R59))</f>
        <v>-59</v>
      </c>
      <c r="O59" s="47">
        <f>IF(OR(ISBLANK('2. Collected Data'!S59),ISBLANK('2. Collected Data'!S159)),"",('2. Collected Data'!S159-'2. Collected Data'!S59))</f>
        <v>-5</v>
      </c>
      <c r="P59" s="47" t="str">
        <f>IF(OR(ISBLANK('2. Collected Data'!T59),ISBLANK('2. Collected Data'!T159)),"",('2. Collected Data'!T159-'2. Collected Data'!T59))</f>
        <v/>
      </c>
      <c r="Q59" s="47" t="str">
        <f>IF(OR(ISBLANK('2. Collected Data'!U59),ISBLANK('2. Collected Data'!U159)),"",('2. Collected Data'!U159-'2. Collected Data'!U59))</f>
        <v/>
      </c>
      <c r="R59" s="47" t="str">
        <f>IF(OR(ISBLANK('2. Collected Data'!V59),ISBLANK('2. Collected Data'!V159)),"",('2. Collected Data'!V159-'2. Collected Data'!V59))</f>
        <v/>
      </c>
      <c r="S59" s="47">
        <f>IF(OR(ISBLANK('2. Collected Data'!W59),ISBLANK('2. Collected Data'!W159)),"",('2. Collected Data'!W159-'2. Collected Data'!W59))</f>
        <v>378</v>
      </c>
      <c r="T59" s="47" t="str">
        <f>IF(OR(ISBLANK('2. Collected Data'!X59),ISBLANK('2. Collected Data'!X159)),"",('2. Collected Data'!X159-'2. Collected Data'!X59))</f>
        <v/>
      </c>
      <c r="U59" s="47">
        <f>IF(OR(ISBLANK('2. Collected Data'!Y59),ISBLANK('2. Collected Data'!Y159)),"",('2. Collected Data'!Y159-'2. Collected Data'!Y59))</f>
        <v>479</v>
      </c>
      <c r="V59" s="47">
        <f>IF(OR(ISBLANK('2. Collected Data'!Z59),ISBLANK('2. Collected Data'!Z159)),"",('2. Collected Data'!Z159-'2. Collected Data'!Z59))</f>
        <v>65</v>
      </c>
      <c r="W59" s="80">
        <f>IF(OR(ISBLANK('2. Collected Data'!AA59),ISBLANK('2. Collected Data'!AA159)),"",('2. Collected Data'!AA159-'2. Collected Data'!AA59))</f>
        <v>-0.91999999999999993</v>
      </c>
      <c r="X59" s="80">
        <f>IF(OR(ISBLANK('2. Collected Data'!AB59),ISBLANK('2. Collected Data'!AB159)),"",('2. Collected Data'!AB159-'2. Collected Data'!AB59))</f>
        <v>0.91999999999999993</v>
      </c>
      <c r="Y59" s="80">
        <f>IF(OR(ISBLANK('2. Collected Data'!AC59),ISBLANK('2. Collected Data'!AC159)),"",('2. Collected Data'!AC159-'2. Collected Data'!AC59))</f>
        <v>0</v>
      </c>
      <c r="Z59" s="47">
        <f>IF(OR(ISBLANK('2. Collected Data'!AD59),ISBLANK('2. Collected Data'!AD159)),"",('2. Collected Data'!AD159-'2. Collected Data'!AD59))</f>
        <v>-4</v>
      </c>
      <c r="AA59" s="47">
        <f>IF(OR(ISBLANK('2. Collected Data'!AE59),ISBLANK('2. Collected Data'!AE159)),"",('2. Collected Data'!AE159-'2. Collected Data'!AE59))</f>
        <v>-17596</v>
      </c>
      <c r="AB59" s="47">
        <f>IF(OR(ISBLANK('2. Collected Data'!AF59),ISBLANK('2. Collected Data'!AF159)),"",('2. Collected Data'!AF159-'2. Collected Data'!AF59))</f>
        <v>-36</v>
      </c>
      <c r="AC59" s="85">
        <f>IF(OR(ISBLANK('2. Collected Data'!AG59),ISBLANK('2. Collected Data'!AG159)),"",('2. Collected Data'!AG159-'2. Collected Data'!AG59))</f>
        <v>-516174</v>
      </c>
      <c r="AD59" s="88"/>
      <c r="AE59" s="121">
        <f>IF(OR(ISBLANK('2. Collected Data'!AI59),ISBLANK('2. Collected Data'!AI159)),"",('2. Collected Data'!AI159-'2. Collected Data'!AI59))</f>
        <v>843488</v>
      </c>
      <c r="AF59" s="47" t="str">
        <f>IF(OR(ISBLANK('2. Collected Data'!AJ59),ISBLANK('2. Collected Data'!AJ159)),"",('2. Collected Data'!AJ159-'2. Collected Data'!AJ59))</f>
        <v/>
      </c>
      <c r="AG59" s="47">
        <f>IF(OR(ISBLANK('2. Collected Data'!AK59),ISBLANK('2. Collected Data'!AK159)),"",('2. Collected Data'!AK159-'2. Collected Data'!AK59))</f>
        <v>916</v>
      </c>
      <c r="AH59" s="47">
        <f>IF(OR(ISBLANK('2. Collected Data'!AL59),ISBLANK('2. Collected Data'!AL159)),"",('2. Collected Data'!AL159-'2. Collected Data'!AL59))</f>
        <v>63612</v>
      </c>
      <c r="AI59" s="47" t="str">
        <f>IF(OR(ISBLANK('2. Collected Data'!AM59),ISBLANK('2. Collected Data'!AM159)),"",('2. Collected Data'!AM159-'2. Collected Data'!AM59))</f>
        <v/>
      </c>
      <c r="AJ59" s="122"/>
      <c r="AK59" s="47">
        <f>IF(OR(ISBLANK('2. Collected Data'!AO59),ISBLANK('2. Collected Data'!AO159)),"",('2. Collected Data'!AO159-'2. Collected Data'!AO59))</f>
        <v>656210</v>
      </c>
      <c r="AL59" s="47">
        <f>IF(OR(ISBLANK('2. Collected Data'!AP59),ISBLANK('2. Collected Data'!AP159)),"",('2. Collected Data'!AP159-'2. Collected Data'!AP59))</f>
        <v>595925</v>
      </c>
      <c r="AM59" s="47">
        <f>IF(OR(ISBLANK('2. Collected Data'!AQ59),ISBLANK('2. Collected Data'!AQ159)),"",('2. Collected Data'!AQ159-'2. Collected Data'!AQ59))</f>
        <v>250567</v>
      </c>
      <c r="AN59" s="47" t="str">
        <f>IF(OR(ISBLANK('2. Collected Data'!AR59),ISBLANK('2. Collected Data'!AR159)),"",('2. Collected Data'!AR159-'2. Collected Data'!AR59))</f>
        <v/>
      </c>
      <c r="AO59" s="47" t="str">
        <f>IF(OR(ISBLANK('2. Collected Data'!AS59),ISBLANK('2. Collected Data'!AS159)),"",('2. Collected Data'!AS159-'2. Collected Data'!AS59))</f>
        <v/>
      </c>
      <c r="AP59" s="47" t="str">
        <f>IF(OR(ISBLANK('2. Collected Data'!AT59),ISBLANK('2. Collected Data'!AT159)),"",('2. Collected Data'!AT159-'2. Collected Data'!AT59))</f>
        <v/>
      </c>
      <c r="AQ59" s="85" t="str">
        <f>IF(OR(ISBLANK('2. Collected Data'!AU59),ISBLANK('2. Collected Data'!AU159)),"",('2. Collected Data'!AU159-'2. Collected Data'!AU59))</f>
        <v/>
      </c>
      <c r="AR59" s="88"/>
      <c r="AS59" s="80">
        <f>IF(OR(ISBLANK('2. Collected Data'!AW59),ISBLANK('2. Collected Data'!AW159)),"",('2. Collected Data'!AW159-'2. Collected Data'!AW59))</f>
        <v>-0.16000000000000003</v>
      </c>
      <c r="AT59" s="80">
        <f>IF(OR(ISBLANK('2. Collected Data'!AX59),ISBLANK('2. Collected Data'!AX159)),"",('2. Collected Data'!AX159-'2. Collected Data'!AX59))</f>
        <v>0.16</v>
      </c>
      <c r="AU59" s="50"/>
      <c r="AV59" s="91"/>
      <c r="AW59" s="88"/>
      <c r="AX59" s="78">
        <f>IF(OR(ISBLANK('2. Collected Data'!BB59),ISBLANK('2. Collected Data'!BB159)),"",('2. Collected Data'!BB159-'2. Collected Data'!BB59))</f>
        <v>-7.9399999999999977</v>
      </c>
      <c r="AY59" s="75">
        <f>IF(OR(ISBLANK('2. Collected Data'!BC59),ISBLANK('2. Collected Data'!BC159)),"",('2. Collected Data'!BC159-'2. Collected Data'!BC59))</f>
        <v>5292600</v>
      </c>
      <c r="AZ59" s="75">
        <f>IF(OR(ISBLANK('2. Collected Data'!BD59),ISBLANK('2. Collected Data'!BD159)),"",('2. Collected Data'!BD159-'2. Collected Data'!BD59))</f>
        <v>133412948</v>
      </c>
      <c r="BA59" s="75">
        <f>IF(OR(ISBLANK('2. Collected Data'!BE59),ISBLANK('2. Collected Data'!BE159)),"",('2. Collected Data'!BE159-'2. Collected Data'!BE59))</f>
        <v>-1687066</v>
      </c>
      <c r="BB59" s="75">
        <f>IF(OR(ISBLANK('2. Collected Data'!BF59),ISBLANK('2. Collected Data'!BF159)),"",('2. Collected Data'!BF159-'2. Collected Data'!BF59))</f>
        <v>137018482</v>
      </c>
      <c r="BC59" s="50"/>
      <c r="BD59" s="78" t="str">
        <f>IF(OR(ISBLANK('2. Collected Data'!BH59),ISBLANK('2. Collected Data'!BH159)),"",('2. Collected Data'!BH159-'2. Collected Data'!BH59))</f>
        <v/>
      </c>
      <c r="BE59" s="130"/>
      <c r="BF59" s="213"/>
    </row>
    <row r="60" spans="1:58" s="51" customFormat="1" ht="11.25" customHeight="1" x14ac:dyDescent="0.15">
      <c r="A60" s="89" t="s">
        <v>148</v>
      </c>
      <c r="B60" s="172"/>
      <c r="C60" s="52">
        <f>IF(OR(ISBLANK('2. Collected Data'!G60),ISBLANK('2. Collected Data'!G160)),"",('2. Collected Data'!G160-'2. Collected Data'!G60))</f>
        <v>-300</v>
      </c>
      <c r="D60" s="47">
        <f>IF(OR(ISBLANK('2. Collected Data'!H60),ISBLANK('2. Collected Data'!H160)),"",('2. Collected Data'!H160-'2. Collected Data'!H60))</f>
        <v>0</v>
      </c>
      <c r="E60" s="47">
        <f>IF(OR(ISBLANK('2. Collected Data'!I60),ISBLANK('2. Collected Data'!I160)),"",('2. Collected Data'!I160-'2. Collected Data'!I60))</f>
        <v>0</v>
      </c>
      <c r="F60" s="47">
        <f>IF(OR(ISBLANK('2. Collected Data'!J60),ISBLANK('2. Collected Data'!J160)),"",('2. Collected Data'!J160-'2. Collected Data'!J60))</f>
        <v>0</v>
      </c>
      <c r="G60" s="47">
        <f>IF(OR(ISBLANK('2. Collected Data'!K60),ISBLANK('2. Collected Data'!K160)),"",('2. Collected Data'!K160-'2. Collected Data'!K60))</f>
        <v>0</v>
      </c>
      <c r="H60" s="47">
        <f>IF(OR(ISBLANK('2. Collected Data'!L60),ISBLANK('2. Collected Data'!L160)),"",('2. Collected Data'!L160-'2. Collected Data'!L60))</f>
        <v>0</v>
      </c>
      <c r="I60" s="47">
        <f>IF(OR(ISBLANK('2. Collected Data'!M60),ISBLANK('2. Collected Data'!M160)),"",('2. Collected Data'!M160-'2. Collected Data'!M60))</f>
        <v>1</v>
      </c>
      <c r="J60" s="47">
        <f>IF(OR(ISBLANK('2. Collected Data'!N60),ISBLANK('2. Collected Data'!N160)),"",('2. Collected Data'!N160-'2. Collected Data'!N60))</f>
        <v>9</v>
      </c>
      <c r="K60" s="47">
        <f>IF(OR(ISBLANK('2. Collected Data'!O60),ISBLANK('2. Collected Data'!O160)),"",('2. Collected Data'!O160-'2. Collected Data'!O60))</f>
        <v>-125</v>
      </c>
      <c r="L60" s="47">
        <f>IF(OR(ISBLANK('2. Collected Data'!P60),ISBLANK('2. Collected Data'!P160)),"",('2. Collected Data'!P160-'2. Collected Data'!P60))</f>
        <v>-11</v>
      </c>
      <c r="M60" s="47" t="str">
        <f>IF(OR(ISBLANK('2. Collected Data'!Q60),ISBLANK('2. Collected Data'!Q160)),"",('2. Collected Data'!Q160-'2. Collected Data'!Q60))</f>
        <v/>
      </c>
      <c r="N60" s="47" t="str">
        <f>IF(OR(ISBLANK('2. Collected Data'!R60),ISBLANK('2. Collected Data'!R160)),"",('2. Collected Data'!R160-'2. Collected Data'!R60))</f>
        <v/>
      </c>
      <c r="O60" s="47" t="str">
        <f>IF(OR(ISBLANK('2. Collected Data'!S60),ISBLANK('2. Collected Data'!S160)),"",('2. Collected Data'!S160-'2. Collected Data'!S60))</f>
        <v/>
      </c>
      <c r="P60" s="47" t="str">
        <f>IF(OR(ISBLANK('2. Collected Data'!T60),ISBLANK('2. Collected Data'!T160)),"",('2. Collected Data'!T160-'2. Collected Data'!T60))</f>
        <v/>
      </c>
      <c r="Q60" s="47" t="str">
        <f>IF(OR(ISBLANK('2. Collected Data'!U60),ISBLANK('2. Collected Data'!U160)),"",('2. Collected Data'!U160-'2. Collected Data'!U60))</f>
        <v/>
      </c>
      <c r="R60" s="47" t="str">
        <f>IF(OR(ISBLANK('2. Collected Data'!V60),ISBLANK('2. Collected Data'!V160)),"",('2. Collected Data'!V160-'2. Collected Data'!V60))</f>
        <v/>
      </c>
      <c r="S60" s="47" t="str">
        <f>IF(OR(ISBLANK('2. Collected Data'!W60),ISBLANK('2. Collected Data'!W160)),"",('2. Collected Data'!W160-'2. Collected Data'!W60))</f>
        <v/>
      </c>
      <c r="T60" s="47" t="str">
        <f>IF(OR(ISBLANK('2. Collected Data'!X60),ISBLANK('2. Collected Data'!X160)),"",('2. Collected Data'!X160-'2. Collected Data'!X60))</f>
        <v/>
      </c>
      <c r="U60" s="47">
        <f>IF(OR(ISBLANK('2. Collected Data'!Y60),ISBLANK('2. Collected Data'!Y160)),"",('2. Collected Data'!Y160-'2. Collected Data'!Y60))</f>
        <v>0</v>
      </c>
      <c r="V60" s="47">
        <f>IF(OR(ISBLANK('2. Collected Data'!Z60),ISBLANK('2. Collected Data'!Z160)),"",('2. Collected Data'!Z160-'2. Collected Data'!Z60))</f>
        <v>0</v>
      </c>
      <c r="W60" s="80">
        <f>IF(OR(ISBLANK('2. Collected Data'!AA60),ISBLANK('2. Collected Data'!AA160)),"",('2. Collected Data'!AA160-'2. Collected Data'!AA60))</f>
        <v>0</v>
      </c>
      <c r="X60" s="80">
        <f>IF(OR(ISBLANK('2. Collected Data'!AB60),ISBLANK('2. Collected Data'!AB160)),"",('2. Collected Data'!AB160-'2. Collected Data'!AB60))</f>
        <v>0</v>
      </c>
      <c r="Y60" s="80">
        <f>IF(OR(ISBLANK('2. Collected Data'!AC60),ISBLANK('2. Collected Data'!AC160)),"",('2. Collected Data'!AC160-'2. Collected Data'!AC60))</f>
        <v>0</v>
      </c>
      <c r="Z60" s="47">
        <f>IF(OR(ISBLANK('2. Collected Data'!AD60),ISBLANK('2. Collected Data'!AD160)),"",('2. Collected Data'!AD160-'2. Collected Data'!AD60))</f>
        <v>0</v>
      </c>
      <c r="AA60" s="47">
        <f>IF(OR(ISBLANK('2. Collected Data'!AE60),ISBLANK('2. Collected Data'!AE160)),"",('2. Collected Data'!AE160-'2. Collected Data'!AE60))</f>
        <v>0</v>
      </c>
      <c r="AB60" s="47">
        <f>IF(OR(ISBLANK('2. Collected Data'!AF60),ISBLANK('2. Collected Data'!AF160)),"",('2. Collected Data'!AF160-'2. Collected Data'!AF60))</f>
        <v>0</v>
      </c>
      <c r="AC60" s="85">
        <f>IF(OR(ISBLANK('2. Collected Data'!AG60),ISBLANK('2. Collected Data'!AG160)),"",('2. Collected Data'!AG160-'2. Collected Data'!AG60))</f>
        <v>0</v>
      </c>
      <c r="AD60" s="88"/>
      <c r="AE60" s="121">
        <f>IF(OR(ISBLANK('2. Collected Data'!AI60),ISBLANK('2. Collected Data'!AI160)),"",('2. Collected Data'!AI160-'2. Collected Data'!AI60))</f>
        <v>-48465</v>
      </c>
      <c r="AF60" s="47" t="str">
        <f>IF(OR(ISBLANK('2. Collected Data'!AJ60),ISBLANK('2. Collected Data'!AJ160)),"",('2. Collected Data'!AJ160-'2. Collected Data'!AJ60))</f>
        <v/>
      </c>
      <c r="AG60" s="47" t="str">
        <f>IF(OR(ISBLANK('2. Collected Data'!AK60),ISBLANK('2. Collected Data'!AK160)),"",('2. Collected Data'!AK160-'2. Collected Data'!AK60))</f>
        <v/>
      </c>
      <c r="AH60" s="47">
        <f>IF(OR(ISBLANK('2. Collected Data'!AL60),ISBLANK('2. Collected Data'!AL160)),"",('2. Collected Data'!AL160-'2. Collected Data'!AL60))</f>
        <v>-505</v>
      </c>
      <c r="AI60" s="47">
        <f>IF(OR(ISBLANK('2. Collected Data'!AM60),ISBLANK('2. Collected Data'!AM160)),"",('2. Collected Data'!AM160-'2. Collected Data'!AM60))</f>
        <v>-35048</v>
      </c>
      <c r="AJ60" s="122"/>
      <c r="AK60" s="47">
        <f>IF(OR(ISBLANK('2. Collected Data'!AO60),ISBLANK('2. Collected Data'!AO160)),"",('2. Collected Data'!AO160-'2. Collected Data'!AO60))</f>
        <v>-446298</v>
      </c>
      <c r="AL60" s="47">
        <f>IF(OR(ISBLANK('2. Collected Data'!AP60),ISBLANK('2. Collected Data'!AP160)),"",('2. Collected Data'!AP160-'2. Collected Data'!AP60))</f>
        <v>-150039</v>
      </c>
      <c r="AM60" s="47">
        <f>IF(OR(ISBLANK('2. Collected Data'!AQ60),ISBLANK('2. Collected Data'!AQ160)),"",('2. Collected Data'!AQ160-'2. Collected Data'!AQ60))</f>
        <v>-236703</v>
      </c>
      <c r="AN60" s="47">
        <f>IF(OR(ISBLANK('2. Collected Data'!AR60),ISBLANK('2. Collected Data'!AR160)),"",('2. Collected Data'!AR160-'2. Collected Data'!AR60))</f>
        <v>-150</v>
      </c>
      <c r="AO60" s="47" t="str">
        <f>IF(OR(ISBLANK('2. Collected Data'!AS60),ISBLANK('2. Collected Data'!AS160)),"",('2. Collected Data'!AS160-'2. Collected Data'!AS60))</f>
        <v/>
      </c>
      <c r="AP60" s="47" t="str">
        <f>IF(OR(ISBLANK('2. Collected Data'!AT60),ISBLANK('2. Collected Data'!AT160)),"",('2. Collected Data'!AT160-'2. Collected Data'!AT60))</f>
        <v/>
      </c>
      <c r="AQ60" s="85" t="str">
        <f>IF(OR(ISBLANK('2. Collected Data'!AU60),ISBLANK('2. Collected Data'!AU160)),"",('2. Collected Data'!AU160-'2. Collected Data'!AU60))</f>
        <v/>
      </c>
      <c r="AR60" s="88"/>
      <c r="AS60" s="80">
        <f>IF(OR(ISBLANK('2. Collected Data'!AW60),ISBLANK('2. Collected Data'!AW160)),"",('2. Collected Data'!AW160-'2. Collected Data'!AW60))</f>
        <v>-0.14000000000000001</v>
      </c>
      <c r="AT60" s="80">
        <f>IF(OR(ISBLANK('2. Collected Data'!AX60),ISBLANK('2. Collected Data'!AX160)),"",('2. Collected Data'!AX160-'2. Collected Data'!AX60))</f>
        <v>0.14000000000000001</v>
      </c>
      <c r="AU60" s="50"/>
      <c r="AV60" s="91"/>
      <c r="AW60" s="88"/>
      <c r="AX60" s="78">
        <f>IF(OR(ISBLANK('2. Collected Data'!BB60),ISBLANK('2. Collected Data'!BB160)),"",('2. Collected Data'!BB160-'2. Collected Data'!BB60))</f>
        <v>0</v>
      </c>
      <c r="AY60" s="75">
        <f>IF(OR(ISBLANK('2. Collected Data'!BC60),ISBLANK('2. Collected Data'!BC160)),"",('2. Collected Data'!BC160-'2. Collected Data'!BC60))</f>
        <v>-4719952</v>
      </c>
      <c r="AZ60" s="75">
        <f>IF(OR(ISBLANK('2. Collected Data'!BD60),ISBLANK('2. Collected Data'!BD160)),"",('2. Collected Data'!BD160-'2. Collected Data'!BD60))</f>
        <v>1743001</v>
      </c>
      <c r="BA60" s="75">
        <f>IF(OR(ISBLANK('2. Collected Data'!BE60),ISBLANK('2. Collected Data'!BE160)),"",('2. Collected Data'!BE160-'2. Collected Data'!BE60))</f>
        <v>-6413569</v>
      </c>
      <c r="BB60" s="75">
        <f>IF(OR(ISBLANK('2. Collected Data'!BF60),ISBLANK('2. Collected Data'!BF160)),"",('2. Collected Data'!BF160-'2. Collected Data'!BF60))</f>
        <v>-7862731</v>
      </c>
      <c r="BC60" s="50"/>
      <c r="BD60" s="78">
        <f>IF(OR(ISBLANK('2. Collected Data'!BH60),ISBLANK('2. Collected Data'!BH160)),"",('2. Collected Data'!BH160-'2. Collected Data'!BH60))</f>
        <v>-2</v>
      </c>
      <c r="BE60" s="130"/>
      <c r="BF60" s="213"/>
    </row>
    <row r="61" spans="1:58" s="177" customFormat="1" ht="11.25" customHeight="1" x14ac:dyDescent="0.15">
      <c r="A61" s="89" t="s">
        <v>149</v>
      </c>
      <c r="B61" s="172"/>
      <c r="C61" s="68">
        <f>IF(OR(ISBLANK('2. Collected Data'!G61),ISBLANK('2. Collected Data'!G161)),"",('2. Collected Data'!G161-'2. Collected Data'!G61))</f>
        <v>0</v>
      </c>
      <c r="D61" s="70">
        <f>IF(OR(ISBLANK('2. Collected Data'!H61),ISBLANK('2. Collected Data'!H161)),"",('2. Collected Data'!H161-'2. Collected Data'!H61))</f>
        <v>0</v>
      </c>
      <c r="E61" s="70">
        <f>IF(OR(ISBLANK('2. Collected Data'!I61),ISBLANK('2. Collected Data'!I161)),"",('2. Collected Data'!I161-'2. Collected Data'!I61))</f>
        <v>0</v>
      </c>
      <c r="F61" s="70">
        <f>IF(OR(ISBLANK('2. Collected Data'!J61),ISBLANK('2. Collected Data'!J161)),"",('2. Collected Data'!J161-'2. Collected Data'!J61))</f>
        <v>0</v>
      </c>
      <c r="G61" s="70">
        <f>IF(OR(ISBLANK('2. Collected Data'!K61),ISBLANK('2. Collected Data'!K161)),"",('2. Collected Data'!K161-'2. Collected Data'!K61))</f>
        <v>0</v>
      </c>
      <c r="H61" s="70">
        <f>IF(OR(ISBLANK('2. Collected Data'!L61),ISBLANK('2. Collected Data'!L161)),"",('2. Collected Data'!L161-'2. Collected Data'!L61))</f>
        <v>0</v>
      </c>
      <c r="I61" s="70">
        <f>IF(OR(ISBLANK('2. Collected Data'!M61),ISBLANK('2. Collected Data'!M161)),"",('2. Collected Data'!M161-'2. Collected Data'!M61))</f>
        <v>0</v>
      </c>
      <c r="J61" s="70">
        <f>IF(OR(ISBLANK('2. Collected Data'!N61),ISBLANK('2. Collected Data'!N161)),"",('2. Collected Data'!N161-'2. Collected Data'!N61))</f>
        <v>0</v>
      </c>
      <c r="K61" s="70">
        <f>IF(OR(ISBLANK('2. Collected Data'!O61),ISBLANK('2. Collected Data'!O161)),"",('2. Collected Data'!O161-'2. Collected Data'!O61))</f>
        <v>-3</v>
      </c>
      <c r="L61" s="70">
        <f>IF(OR(ISBLANK('2. Collected Data'!P61),ISBLANK('2. Collected Data'!P161)),"",('2. Collected Data'!P161-'2. Collected Data'!P61))</f>
        <v>0</v>
      </c>
      <c r="M61" s="70">
        <f>IF(OR(ISBLANK('2. Collected Data'!Q61),ISBLANK('2. Collected Data'!Q161)),"",('2. Collected Data'!Q161-'2. Collected Data'!Q61))</f>
        <v>0</v>
      </c>
      <c r="N61" s="70">
        <f>IF(OR(ISBLANK('2. Collected Data'!R61),ISBLANK('2. Collected Data'!R161)),"",('2. Collected Data'!R161-'2. Collected Data'!R61))</f>
        <v>0</v>
      </c>
      <c r="O61" s="70">
        <f>IF(OR(ISBLANK('2. Collected Data'!S61),ISBLANK('2. Collected Data'!S161)),"",('2. Collected Data'!S161-'2. Collected Data'!S61))</f>
        <v>0</v>
      </c>
      <c r="P61" s="70">
        <f>IF(OR(ISBLANK('2. Collected Data'!T61),ISBLANK('2. Collected Data'!T161)),"",('2. Collected Data'!T161-'2. Collected Data'!T61))</f>
        <v>0</v>
      </c>
      <c r="Q61" s="70">
        <f>IF(OR(ISBLANK('2. Collected Data'!U61),ISBLANK('2. Collected Data'!U161)),"",('2. Collected Data'!U161-'2. Collected Data'!U61))</f>
        <v>0</v>
      </c>
      <c r="R61" s="70">
        <f>IF(OR(ISBLANK('2. Collected Data'!V61),ISBLANK('2. Collected Data'!V161)),"",('2. Collected Data'!V161-'2. Collected Data'!V61))</f>
        <v>0</v>
      </c>
      <c r="S61" s="70">
        <f>IF(OR(ISBLANK('2. Collected Data'!W61),ISBLANK('2. Collected Data'!W161)),"",('2. Collected Data'!W161-'2. Collected Data'!W61))</f>
        <v>0</v>
      </c>
      <c r="T61" s="70">
        <f>IF(OR(ISBLANK('2. Collected Data'!X61),ISBLANK('2. Collected Data'!X161)),"",('2. Collected Data'!X161-'2. Collected Data'!X61))</f>
        <v>0</v>
      </c>
      <c r="U61" s="70">
        <f>IF(OR(ISBLANK('2. Collected Data'!Y61),ISBLANK('2. Collected Data'!Y161)),"",('2. Collected Data'!Y161-'2. Collected Data'!Y61))</f>
        <v>0</v>
      </c>
      <c r="V61" s="70">
        <f>IF(OR(ISBLANK('2. Collected Data'!Z61),ISBLANK('2. Collected Data'!Z161)),"",('2. Collected Data'!Z161-'2. Collected Data'!Z61))</f>
        <v>0</v>
      </c>
      <c r="W61" s="80">
        <f>IF(OR(ISBLANK('2. Collected Data'!AA61),ISBLANK('2. Collected Data'!AA161)),"",('2. Collected Data'!AA161-'2. Collected Data'!AA61))</f>
        <v>0</v>
      </c>
      <c r="X61" s="80">
        <f>IF(OR(ISBLANK('2. Collected Data'!AB61),ISBLANK('2. Collected Data'!AB161)),"",('2. Collected Data'!AB161-'2. Collected Data'!AB61))</f>
        <v>0</v>
      </c>
      <c r="Y61" s="80">
        <f>IF(OR(ISBLANK('2. Collected Data'!AC61),ISBLANK('2. Collected Data'!AC161)),"",('2. Collected Data'!AC161-'2. Collected Data'!AC61))</f>
        <v>0</v>
      </c>
      <c r="Z61" s="70">
        <f>IF(OR(ISBLANK('2. Collected Data'!AD61),ISBLANK('2. Collected Data'!AD161)),"",('2. Collected Data'!AD161-'2. Collected Data'!AD61))</f>
        <v>0</v>
      </c>
      <c r="AA61" s="70">
        <f>IF(OR(ISBLANK('2. Collected Data'!AE61),ISBLANK('2. Collected Data'!AE161)),"",('2. Collected Data'!AE161-'2. Collected Data'!AE61))</f>
        <v>0</v>
      </c>
      <c r="AB61" s="70">
        <f>IF(OR(ISBLANK('2. Collected Data'!AF61),ISBLANK('2. Collected Data'!AF161)),"",('2. Collected Data'!AF161-'2. Collected Data'!AF61))</f>
        <v>0</v>
      </c>
      <c r="AC61" s="86">
        <f>IF(OR(ISBLANK('2. Collected Data'!AG61),ISBLANK('2. Collected Data'!AG161)),"",('2. Collected Data'!AG161-'2. Collected Data'!AG61))</f>
        <v>-600</v>
      </c>
      <c r="AD61" s="89"/>
      <c r="AE61" s="124">
        <f>IF(OR(ISBLANK('2. Collected Data'!AI61),ISBLANK('2. Collected Data'!AI161)),"",('2. Collected Data'!AI161-'2. Collected Data'!AI61))</f>
        <v>43287</v>
      </c>
      <c r="AF61" s="70">
        <f>IF(OR(ISBLANK('2. Collected Data'!AJ61),ISBLANK('2. Collected Data'!AJ161)),"",('2. Collected Data'!AJ161-'2. Collected Data'!AJ61))</f>
        <v>241</v>
      </c>
      <c r="AG61" s="70">
        <f>IF(OR(ISBLANK('2. Collected Data'!AK61),ISBLANK('2. Collected Data'!AK161)),"",('2. Collected Data'!AK161-'2. Collected Data'!AK61))</f>
        <v>0</v>
      </c>
      <c r="AH61" s="70">
        <f>IF(OR(ISBLANK('2. Collected Data'!AL61),ISBLANK('2. Collected Data'!AL161)),"",('2. Collected Data'!AL161-'2. Collected Data'!AL61))</f>
        <v>70936</v>
      </c>
      <c r="AI61" s="70" t="str">
        <f>IF(OR(ISBLANK('2. Collected Data'!AM61),ISBLANK('2. Collected Data'!AM161)),"",('2. Collected Data'!AM161-'2. Collected Data'!AM61))</f>
        <v/>
      </c>
      <c r="AJ61" s="125"/>
      <c r="AK61" s="70">
        <f>IF(OR(ISBLANK('2. Collected Data'!AO61),ISBLANK('2. Collected Data'!AO161)),"",('2. Collected Data'!AO161-'2. Collected Data'!AO61))</f>
        <v>-70434</v>
      </c>
      <c r="AL61" s="70">
        <f>IF(OR(ISBLANK('2. Collected Data'!AP61),ISBLANK('2. Collected Data'!AP161)),"",('2. Collected Data'!AP161-'2. Collected Data'!AP61))</f>
        <v>31833</v>
      </c>
      <c r="AM61" s="70">
        <f>IF(OR(ISBLANK('2. Collected Data'!AQ61),ISBLANK('2. Collected Data'!AQ161)),"",('2. Collected Data'!AQ161-'2. Collected Data'!AQ61))</f>
        <v>0</v>
      </c>
      <c r="AN61" s="70">
        <f>IF(OR(ISBLANK('2. Collected Data'!AR61),ISBLANK('2. Collected Data'!AR161)),"",('2. Collected Data'!AR161-'2. Collected Data'!AR61))</f>
        <v>0</v>
      </c>
      <c r="AO61" s="70">
        <f>IF(OR(ISBLANK('2. Collected Data'!AS61),ISBLANK('2. Collected Data'!AS161)),"",('2. Collected Data'!AS161-'2. Collected Data'!AS61))</f>
        <v>0</v>
      </c>
      <c r="AP61" s="70">
        <f>IF(OR(ISBLANK('2. Collected Data'!AT61),ISBLANK('2. Collected Data'!AT161)),"",('2. Collected Data'!AT161-'2. Collected Data'!AT61))</f>
        <v>0</v>
      </c>
      <c r="AQ61" s="86" t="str">
        <f>IF(OR(ISBLANK('2. Collected Data'!AU61),ISBLANK('2. Collected Data'!AU161)),"",('2. Collected Data'!AU161-'2. Collected Data'!AU61))</f>
        <v/>
      </c>
      <c r="AR61" s="89"/>
      <c r="AS61" s="80">
        <f>IF(OR(ISBLANK('2. Collected Data'!AW61),ISBLANK('2. Collected Data'!AW161)),"",('2. Collected Data'!AW161-'2. Collected Data'!AW61))</f>
        <v>0</v>
      </c>
      <c r="AT61" s="80">
        <f>IF(OR(ISBLANK('2. Collected Data'!AX61),ISBLANK('2. Collected Data'!AX161)),"",('2. Collected Data'!AX161-'2. Collected Data'!AX61))</f>
        <v>0</v>
      </c>
      <c r="AU61" s="71"/>
      <c r="AV61" s="92"/>
      <c r="AW61" s="89"/>
      <c r="AX61" s="79">
        <f>IF(OR(ISBLANK('2. Collected Data'!BB61),ISBLANK('2. Collected Data'!BB161)),"",('2. Collected Data'!BB161-'2. Collected Data'!BB61))</f>
        <v>4.3900000000000006</v>
      </c>
      <c r="AY61" s="76" t="str">
        <f>IF(OR(ISBLANK('2. Collected Data'!BC61),ISBLANK('2. Collected Data'!BC161)),"",('2. Collected Data'!BC161-'2. Collected Data'!BC61))</f>
        <v/>
      </c>
      <c r="AZ61" s="76" t="str">
        <f>IF(OR(ISBLANK('2. Collected Data'!BD61),ISBLANK('2. Collected Data'!BD161)),"",('2. Collected Data'!BD161-'2. Collected Data'!BD61))</f>
        <v/>
      </c>
      <c r="BA61" s="76" t="str">
        <f>IF(OR(ISBLANK('2. Collected Data'!BE61),ISBLANK('2. Collected Data'!BE161)),"",('2. Collected Data'!BE161-'2. Collected Data'!BE61))</f>
        <v/>
      </c>
      <c r="BB61" s="76">
        <f>IF(OR(ISBLANK('2. Collected Data'!BF61),ISBLANK('2. Collected Data'!BF161)),"",('2. Collected Data'!BF161-'2. Collected Data'!BF61))</f>
        <v>27854070</v>
      </c>
      <c r="BC61" s="71"/>
      <c r="BD61" s="78">
        <f>IF(OR(ISBLANK('2. Collected Data'!BH61),ISBLANK('2. Collected Data'!BH161)),"",('2. Collected Data'!BH161-'2. Collected Data'!BH61))</f>
        <v>70</v>
      </c>
      <c r="BE61" s="141"/>
      <c r="BF61" s="215"/>
    </row>
    <row r="62" spans="1:58" s="177" customFormat="1" ht="11.25" customHeight="1" x14ac:dyDescent="0.15">
      <c r="A62" s="89" t="s">
        <v>75</v>
      </c>
      <c r="B62" s="173"/>
      <c r="C62" s="68">
        <f>IF(OR(ISBLANK('2. Collected Data'!G62),ISBLANK('2. Collected Data'!G162)),"",('2. Collected Data'!G162-'2. Collected Data'!G62))</f>
        <v>-135</v>
      </c>
      <c r="D62" s="70">
        <f>IF(OR(ISBLANK('2. Collected Data'!H62),ISBLANK('2. Collected Data'!H162)),"",('2. Collected Data'!H162-'2. Collected Data'!H62))</f>
        <v>-1</v>
      </c>
      <c r="E62" s="70">
        <f>IF(OR(ISBLANK('2. Collected Data'!I62),ISBLANK('2. Collected Data'!I162)),"",('2. Collected Data'!I162-'2. Collected Data'!I62))</f>
        <v>0</v>
      </c>
      <c r="F62" s="70">
        <f>IF(OR(ISBLANK('2. Collected Data'!J62),ISBLANK('2. Collected Data'!J162)),"",('2. Collected Data'!J162-'2. Collected Data'!J62))</f>
        <v>0</v>
      </c>
      <c r="G62" s="70">
        <f>IF(OR(ISBLANK('2. Collected Data'!K62),ISBLANK('2. Collected Data'!K162)),"",('2. Collected Data'!K162-'2. Collected Data'!K62))</f>
        <v>0</v>
      </c>
      <c r="H62" s="70">
        <f>IF(OR(ISBLANK('2. Collected Data'!L62),ISBLANK('2. Collected Data'!L162)),"",('2. Collected Data'!L162-'2. Collected Data'!L62))</f>
        <v>0</v>
      </c>
      <c r="I62" s="70">
        <f>IF(OR(ISBLANK('2. Collected Data'!M62),ISBLANK('2. Collected Data'!M162)),"",('2. Collected Data'!M162-'2. Collected Data'!M62))</f>
        <v>0</v>
      </c>
      <c r="J62" s="70">
        <f>IF(OR(ISBLANK('2. Collected Data'!N62),ISBLANK('2. Collected Data'!N162)),"",('2. Collected Data'!N162-'2. Collected Data'!N62))</f>
        <v>0</v>
      </c>
      <c r="K62" s="70">
        <f>IF(OR(ISBLANK('2. Collected Data'!O62),ISBLANK('2. Collected Data'!O162)),"",('2. Collected Data'!O162-'2. Collected Data'!O62))</f>
        <v>0</v>
      </c>
      <c r="L62" s="70">
        <f>IF(OR(ISBLANK('2. Collected Data'!P62),ISBLANK('2. Collected Data'!P162)),"",('2. Collected Data'!P162-'2. Collected Data'!P62))</f>
        <v>0</v>
      </c>
      <c r="M62" s="70">
        <f>IF(OR(ISBLANK('2. Collected Data'!Q62),ISBLANK('2. Collected Data'!Q162)),"",('2. Collected Data'!Q162-'2. Collected Data'!Q62))</f>
        <v>-54</v>
      </c>
      <c r="N62" s="70">
        <f>IF(OR(ISBLANK('2. Collected Data'!R62),ISBLANK('2. Collected Data'!R162)),"",('2. Collected Data'!R162-'2. Collected Data'!R62))</f>
        <v>6</v>
      </c>
      <c r="O62" s="70">
        <f>IF(OR(ISBLANK('2. Collected Data'!S62),ISBLANK('2. Collected Data'!S162)),"",('2. Collected Data'!S162-'2. Collected Data'!S62))</f>
        <v>0</v>
      </c>
      <c r="P62" s="70">
        <f>IF(OR(ISBLANK('2. Collected Data'!T62),ISBLANK('2. Collected Data'!T162)),"",('2. Collected Data'!T162-'2. Collected Data'!T62))</f>
        <v>0</v>
      </c>
      <c r="Q62" s="70">
        <f>IF(OR(ISBLANK('2. Collected Data'!U62),ISBLANK('2. Collected Data'!U162)),"",('2. Collected Data'!U162-'2. Collected Data'!U62))</f>
        <v>-176</v>
      </c>
      <c r="R62" s="70">
        <f>IF(OR(ISBLANK('2. Collected Data'!V62),ISBLANK('2. Collected Data'!V162)),"",('2. Collected Data'!V162-'2. Collected Data'!V62))</f>
        <v>-25</v>
      </c>
      <c r="S62" s="70">
        <f>IF(OR(ISBLANK('2. Collected Data'!W62),ISBLANK('2. Collected Data'!W162)),"",('2. Collected Data'!W162-'2. Collected Data'!W62))</f>
        <v>-140</v>
      </c>
      <c r="T62" s="70">
        <f>IF(OR(ISBLANK('2. Collected Data'!X62),ISBLANK('2. Collected Data'!X162)),"",('2. Collected Data'!X162-'2. Collected Data'!X62))</f>
        <v>1</v>
      </c>
      <c r="U62" s="70">
        <f>IF(OR(ISBLANK('2. Collected Data'!Y62),ISBLANK('2. Collected Data'!Y162)),"",('2. Collected Data'!Y162-'2. Collected Data'!Y62))</f>
        <v>0</v>
      </c>
      <c r="V62" s="70">
        <f>IF(OR(ISBLANK('2. Collected Data'!Z62),ISBLANK('2. Collected Data'!Z162)),"",('2. Collected Data'!Z162-'2. Collected Data'!Z62))</f>
        <v>0</v>
      </c>
      <c r="W62" s="147">
        <f>IF(OR(ISBLANK('2. Collected Data'!AA62),ISBLANK('2. Collected Data'!AA162)),"",('2. Collected Data'!AA162-'2. Collected Data'!AA62))</f>
        <v>0</v>
      </c>
      <c r="X62" s="147">
        <f>IF(OR(ISBLANK('2. Collected Data'!AB62),ISBLANK('2. Collected Data'!AB162)),"",('2. Collected Data'!AB162-'2. Collected Data'!AB62))</f>
        <v>0</v>
      </c>
      <c r="Y62" s="147">
        <f>IF(OR(ISBLANK('2. Collected Data'!AC62),ISBLANK('2. Collected Data'!AC162)),"",('2. Collected Data'!AC162-'2. Collected Data'!AC62))</f>
        <v>0</v>
      </c>
      <c r="Z62" s="70">
        <f>IF(OR(ISBLANK('2. Collected Data'!AD62),ISBLANK('2. Collected Data'!AD162)),"",('2. Collected Data'!AD162-'2. Collected Data'!AD62))</f>
        <v>40</v>
      </c>
      <c r="AA62" s="70">
        <f>IF(OR(ISBLANK('2. Collected Data'!AE62),ISBLANK('2. Collected Data'!AE162)),"",('2. Collected Data'!AE162-'2. Collected Data'!AE62))</f>
        <v>-37015</v>
      </c>
      <c r="AB62" s="70">
        <f>IF(OR(ISBLANK('2. Collected Data'!AF62),ISBLANK('2. Collected Data'!AF162)),"",('2. Collected Data'!AF162-'2. Collected Data'!AF62))</f>
        <v>-50</v>
      </c>
      <c r="AC62" s="86">
        <f>IF(OR(ISBLANK('2. Collected Data'!AG62),ISBLANK('2. Collected Data'!AG162)),"",('2. Collected Data'!AG162-'2. Collected Data'!AG62))</f>
        <v>-2462919</v>
      </c>
      <c r="AD62" s="89"/>
      <c r="AE62" s="124">
        <f>IF(OR(ISBLANK('2. Collected Data'!AI62),ISBLANK('2. Collected Data'!AI162)),"",('2. Collected Data'!AI162-'2. Collected Data'!AI62))</f>
        <v>-126230</v>
      </c>
      <c r="AF62" s="70">
        <f>IF(OR(ISBLANK('2. Collected Data'!AJ62),ISBLANK('2. Collected Data'!AJ162)),"",('2. Collected Data'!AJ162-'2. Collected Data'!AJ62))</f>
        <v>0</v>
      </c>
      <c r="AG62" s="70">
        <f>IF(OR(ISBLANK('2. Collected Data'!AK62),ISBLANK('2. Collected Data'!AK162)),"",('2. Collected Data'!AK162-'2. Collected Data'!AK62))</f>
        <v>0</v>
      </c>
      <c r="AH62" s="70">
        <f>IF(OR(ISBLANK('2. Collected Data'!AL62),ISBLANK('2. Collected Data'!AL162)),"",('2. Collected Data'!AL162-'2. Collected Data'!AL62))</f>
        <v>-5212</v>
      </c>
      <c r="AI62" s="70" t="str">
        <f>IF(OR(ISBLANK('2. Collected Data'!AM62),ISBLANK('2. Collected Data'!AM162)),"",('2. Collected Data'!AM162-'2. Collected Data'!AM62))</f>
        <v/>
      </c>
      <c r="AJ62" s="125"/>
      <c r="AK62" s="70">
        <f>IF(OR(ISBLANK('2. Collected Data'!AO62),ISBLANK('2. Collected Data'!AO162)),"",('2. Collected Data'!AO162-'2. Collected Data'!AO62))</f>
        <v>-807407</v>
      </c>
      <c r="AL62" s="70">
        <f>IF(OR(ISBLANK('2. Collected Data'!AP62),ISBLANK('2. Collected Data'!AP162)),"",('2. Collected Data'!AP162-'2. Collected Data'!AP62))</f>
        <v>-19475</v>
      </c>
      <c r="AM62" s="70">
        <f>IF(OR(ISBLANK('2. Collected Data'!AQ62),ISBLANK('2. Collected Data'!AQ162)),"",('2. Collected Data'!AQ162-'2. Collected Data'!AQ62))</f>
        <v>30721</v>
      </c>
      <c r="AN62" s="70">
        <f>IF(OR(ISBLANK('2. Collected Data'!AR62),ISBLANK('2. Collected Data'!AR162)),"",('2. Collected Data'!AR162-'2. Collected Data'!AR62))</f>
        <v>0</v>
      </c>
      <c r="AO62" s="70" t="str">
        <f>IF(OR(ISBLANK('2. Collected Data'!AS62),ISBLANK('2. Collected Data'!AS162)),"",('2. Collected Data'!AS162-'2. Collected Data'!AS62))</f>
        <v/>
      </c>
      <c r="AP62" s="70" t="str">
        <f>IF(OR(ISBLANK('2. Collected Data'!AT62),ISBLANK('2. Collected Data'!AT162)),"",('2. Collected Data'!AT162-'2. Collected Data'!AT62))</f>
        <v/>
      </c>
      <c r="AQ62" s="86" t="str">
        <f>IF(OR(ISBLANK('2. Collected Data'!AU62),ISBLANK('2. Collected Data'!AU162)),"",('2. Collected Data'!AU162-'2. Collected Data'!AU62))</f>
        <v/>
      </c>
      <c r="AR62" s="89"/>
      <c r="AS62" s="147">
        <f>IF(OR(ISBLANK('2. Collected Data'!AW62),ISBLANK('2. Collected Data'!AW162)),"",('2. Collected Data'!AW162-'2. Collected Data'!AW62))</f>
        <v>-5.0000000000000044E-2</v>
      </c>
      <c r="AT62" s="147">
        <f>IF(OR(ISBLANK('2. Collected Data'!AX62),ISBLANK('2. Collected Data'!AX162)),"",('2. Collected Data'!AX162-'2. Collected Data'!AX62))</f>
        <v>0.05</v>
      </c>
      <c r="AU62" s="71"/>
      <c r="AV62" s="92"/>
      <c r="AW62" s="89"/>
      <c r="AX62" s="79">
        <f>IF(OR(ISBLANK('2. Collected Data'!BB62),ISBLANK('2. Collected Data'!BB162)),"",('2. Collected Data'!BB162-'2. Collected Data'!BB62))</f>
        <v>2.6099999999999994</v>
      </c>
      <c r="AY62" s="76">
        <f>IF(OR(ISBLANK('2. Collected Data'!BC62),ISBLANK('2. Collected Data'!BC162)),"",('2. Collected Data'!BC162-'2. Collected Data'!BC62))</f>
        <v>-3149144</v>
      </c>
      <c r="AZ62" s="76">
        <f>IF(OR(ISBLANK('2. Collected Data'!BD62),ISBLANK('2. Collected Data'!BD162)),"",('2. Collected Data'!BD162-'2. Collected Data'!BD62))</f>
        <v>-4143602</v>
      </c>
      <c r="BA62" s="76">
        <f>IF(OR(ISBLANK('2. Collected Data'!BE62),ISBLANK('2. Collected Data'!BE162)),"",('2. Collected Data'!BE162-'2. Collected Data'!BE62))</f>
        <v>-8555639</v>
      </c>
      <c r="BB62" s="76">
        <f>IF(OR(ISBLANK('2. Collected Data'!BF62),ISBLANK('2. Collected Data'!BF162)),"",('2. Collected Data'!BF162-'2. Collected Data'!BF62))</f>
        <v>-15848385</v>
      </c>
      <c r="BC62" s="71"/>
      <c r="BD62" s="79">
        <f>IF(OR(ISBLANK('2. Collected Data'!BH62),ISBLANK('2. Collected Data'!BH162)),"",('2. Collected Data'!BH162-'2. Collected Data'!BH62))</f>
        <v>1.1400000000000006</v>
      </c>
      <c r="BE62" s="141"/>
      <c r="BF62" s="215"/>
    </row>
    <row r="63" spans="1:58" s="177" customFormat="1" ht="11.25" customHeight="1" x14ac:dyDescent="0.15">
      <c r="A63" s="89" t="s">
        <v>361</v>
      </c>
      <c r="B63" s="173"/>
      <c r="C63" s="68" t="str">
        <f>IF(OR(ISBLANK('2. Collected Data'!G63),ISBLANK('2. Collected Data'!G163)),"",('2. Collected Data'!G163-'2. Collected Data'!G63))</f>
        <v/>
      </c>
      <c r="D63" s="70" t="str">
        <f>IF(OR(ISBLANK('2. Collected Data'!H63),ISBLANK('2. Collected Data'!H163)),"",('2. Collected Data'!H163-'2. Collected Data'!H63))</f>
        <v/>
      </c>
      <c r="E63" s="70" t="str">
        <f>IF(OR(ISBLANK('2. Collected Data'!I63),ISBLANK('2. Collected Data'!I163)),"",('2. Collected Data'!I163-'2. Collected Data'!I63))</f>
        <v/>
      </c>
      <c r="F63" s="70" t="str">
        <f>IF(OR(ISBLANK('2. Collected Data'!J63),ISBLANK('2. Collected Data'!J163)),"",('2. Collected Data'!J163-'2. Collected Data'!J63))</f>
        <v/>
      </c>
      <c r="G63" s="70" t="str">
        <f>IF(OR(ISBLANK('2. Collected Data'!K63),ISBLANK('2. Collected Data'!K163)),"",('2. Collected Data'!K163-'2. Collected Data'!K63))</f>
        <v/>
      </c>
      <c r="H63" s="70" t="str">
        <f>IF(OR(ISBLANK('2. Collected Data'!L63),ISBLANK('2. Collected Data'!L163)),"",('2. Collected Data'!L163-'2. Collected Data'!L63))</f>
        <v/>
      </c>
      <c r="I63" s="70" t="str">
        <f>IF(OR(ISBLANK('2. Collected Data'!M63),ISBLANK('2. Collected Data'!M163)),"",('2. Collected Data'!M163-'2. Collected Data'!M63))</f>
        <v/>
      </c>
      <c r="J63" s="70" t="str">
        <f>IF(OR(ISBLANK('2. Collected Data'!N63),ISBLANK('2. Collected Data'!N163)),"",('2. Collected Data'!N163-'2. Collected Data'!N63))</f>
        <v/>
      </c>
      <c r="K63" s="70" t="str">
        <f>IF(OR(ISBLANK('2. Collected Data'!O63),ISBLANK('2. Collected Data'!O163)),"",('2. Collected Data'!O163-'2. Collected Data'!O63))</f>
        <v/>
      </c>
      <c r="L63" s="70" t="str">
        <f>IF(OR(ISBLANK('2. Collected Data'!P63),ISBLANK('2. Collected Data'!P163)),"",('2. Collected Data'!P163-'2. Collected Data'!P63))</f>
        <v/>
      </c>
      <c r="M63" s="70" t="str">
        <f>IF(OR(ISBLANK('2. Collected Data'!Q63),ISBLANK('2. Collected Data'!Q163)),"",('2. Collected Data'!Q163-'2. Collected Data'!Q63))</f>
        <v/>
      </c>
      <c r="N63" s="70" t="str">
        <f>IF(OR(ISBLANK('2. Collected Data'!R63),ISBLANK('2. Collected Data'!R163)),"",('2. Collected Data'!R163-'2. Collected Data'!R63))</f>
        <v/>
      </c>
      <c r="O63" s="70" t="str">
        <f>IF(OR(ISBLANK('2. Collected Data'!S63),ISBLANK('2. Collected Data'!S163)),"",('2. Collected Data'!S163-'2. Collected Data'!S63))</f>
        <v/>
      </c>
      <c r="P63" s="70" t="str">
        <f>IF(OR(ISBLANK('2. Collected Data'!T63),ISBLANK('2. Collected Data'!T163)),"",('2. Collected Data'!T163-'2. Collected Data'!T63))</f>
        <v/>
      </c>
      <c r="Q63" s="70" t="str">
        <f>IF(OR(ISBLANK('2. Collected Data'!U63),ISBLANK('2. Collected Data'!U163)),"",('2. Collected Data'!U163-'2. Collected Data'!U63))</f>
        <v/>
      </c>
      <c r="R63" s="70" t="str">
        <f>IF(OR(ISBLANK('2. Collected Data'!V63),ISBLANK('2. Collected Data'!V163)),"",('2. Collected Data'!V163-'2. Collected Data'!V63))</f>
        <v/>
      </c>
      <c r="S63" s="70" t="str">
        <f>IF(OR(ISBLANK('2. Collected Data'!W63),ISBLANK('2. Collected Data'!W163)),"",('2. Collected Data'!W163-'2. Collected Data'!W63))</f>
        <v/>
      </c>
      <c r="T63" s="70" t="str">
        <f>IF(OR(ISBLANK('2. Collected Data'!X63),ISBLANK('2. Collected Data'!X163)),"",('2. Collected Data'!X163-'2. Collected Data'!X63))</f>
        <v/>
      </c>
      <c r="U63" s="70" t="str">
        <f>IF(OR(ISBLANK('2. Collected Data'!Y63),ISBLANK('2. Collected Data'!Y163)),"",('2. Collected Data'!Y163-'2. Collected Data'!Y63))</f>
        <v/>
      </c>
      <c r="V63" s="70" t="str">
        <f>IF(OR(ISBLANK('2. Collected Data'!Z63),ISBLANK('2. Collected Data'!Z163)),"",('2. Collected Data'!Z163-'2. Collected Data'!Z63))</f>
        <v/>
      </c>
      <c r="W63" s="147" t="str">
        <f>IF(OR(ISBLANK('2. Collected Data'!AA63),ISBLANK('2. Collected Data'!AA163)),"",('2. Collected Data'!AA163-'2. Collected Data'!AA63))</f>
        <v/>
      </c>
      <c r="X63" s="147" t="str">
        <f>IF(OR(ISBLANK('2. Collected Data'!AB63),ISBLANK('2. Collected Data'!AB163)),"",('2. Collected Data'!AB163-'2. Collected Data'!AB63))</f>
        <v/>
      </c>
      <c r="Y63" s="147" t="str">
        <f>IF(OR(ISBLANK('2. Collected Data'!AC63),ISBLANK('2. Collected Data'!AC163)),"",('2. Collected Data'!AC163-'2. Collected Data'!AC63))</f>
        <v/>
      </c>
      <c r="Z63" s="70" t="str">
        <f>IF(OR(ISBLANK('2. Collected Data'!AD63),ISBLANK('2. Collected Data'!AD163)),"",('2. Collected Data'!AD163-'2. Collected Data'!AD63))</f>
        <v/>
      </c>
      <c r="AA63" s="70" t="str">
        <f>IF(OR(ISBLANK('2. Collected Data'!AE63),ISBLANK('2. Collected Data'!AE163)),"",('2. Collected Data'!AE163-'2. Collected Data'!AE63))</f>
        <v/>
      </c>
      <c r="AB63" s="70" t="str">
        <f>IF(OR(ISBLANK('2. Collected Data'!AF63),ISBLANK('2. Collected Data'!AF163)),"",('2. Collected Data'!AF163-'2. Collected Data'!AF63))</f>
        <v/>
      </c>
      <c r="AC63" s="86" t="str">
        <f>IF(OR(ISBLANK('2. Collected Data'!AG63),ISBLANK('2. Collected Data'!AG163)),"",('2. Collected Data'!AG163-'2. Collected Data'!AG63))</f>
        <v/>
      </c>
      <c r="AD63" s="89"/>
      <c r="AE63" s="124" t="str">
        <f>IF(OR(ISBLANK('2. Collected Data'!AI63),ISBLANK('2. Collected Data'!AI163)),"",('2. Collected Data'!AI163-'2. Collected Data'!AI63))</f>
        <v/>
      </c>
      <c r="AF63" s="70" t="str">
        <f>IF(OR(ISBLANK('2. Collected Data'!AJ63),ISBLANK('2. Collected Data'!AJ163)),"",('2. Collected Data'!AJ163-'2. Collected Data'!AJ63))</f>
        <v/>
      </c>
      <c r="AG63" s="70" t="str">
        <f>IF(OR(ISBLANK('2. Collected Data'!AK63),ISBLANK('2. Collected Data'!AK163)),"",('2. Collected Data'!AK163-'2. Collected Data'!AK63))</f>
        <v/>
      </c>
      <c r="AH63" s="70" t="str">
        <f>IF(OR(ISBLANK('2. Collected Data'!AL63),ISBLANK('2. Collected Data'!AL163)),"",('2. Collected Data'!AL163-'2. Collected Data'!AL63))</f>
        <v/>
      </c>
      <c r="AI63" s="70" t="str">
        <f>IF(OR(ISBLANK('2. Collected Data'!AM63),ISBLANK('2. Collected Data'!AM163)),"",('2. Collected Data'!AM163-'2. Collected Data'!AM63))</f>
        <v/>
      </c>
      <c r="AJ63" s="125"/>
      <c r="AK63" s="70" t="str">
        <f>IF(OR(ISBLANK('2. Collected Data'!AO63),ISBLANK('2. Collected Data'!AO163)),"",('2. Collected Data'!AO163-'2. Collected Data'!AO63))</f>
        <v/>
      </c>
      <c r="AL63" s="70" t="str">
        <f>IF(OR(ISBLANK('2. Collected Data'!AP63),ISBLANK('2. Collected Data'!AP163)),"",('2. Collected Data'!AP163-'2. Collected Data'!AP63))</f>
        <v/>
      </c>
      <c r="AM63" s="70" t="str">
        <f>IF(OR(ISBLANK('2. Collected Data'!AQ63),ISBLANK('2. Collected Data'!AQ163)),"",('2. Collected Data'!AQ163-'2. Collected Data'!AQ63))</f>
        <v/>
      </c>
      <c r="AN63" s="70" t="str">
        <f>IF(OR(ISBLANK('2. Collected Data'!AR63),ISBLANK('2. Collected Data'!AR163)),"",('2. Collected Data'!AR163-'2. Collected Data'!AR63))</f>
        <v/>
      </c>
      <c r="AO63" s="70" t="str">
        <f>IF(OR(ISBLANK('2. Collected Data'!AS63),ISBLANK('2. Collected Data'!AS163)),"",('2. Collected Data'!AS163-'2. Collected Data'!AS63))</f>
        <v/>
      </c>
      <c r="AP63" s="70" t="str">
        <f>IF(OR(ISBLANK('2. Collected Data'!AT63),ISBLANK('2. Collected Data'!AT163)),"",('2. Collected Data'!AT163-'2. Collected Data'!AT63))</f>
        <v/>
      </c>
      <c r="AQ63" s="86" t="str">
        <f>IF(OR(ISBLANK('2. Collected Data'!AU63),ISBLANK('2. Collected Data'!AU163)),"",('2. Collected Data'!AU163-'2. Collected Data'!AU63))</f>
        <v/>
      </c>
      <c r="AR63" s="89"/>
      <c r="AS63" s="147" t="str">
        <f>IF(OR(ISBLANK('2. Collected Data'!AW63),ISBLANK('2. Collected Data'!AW163)),"",('2. Collected Data'!AW163-'2. Collected Data'!AW63))</f>
        <v/>
      </c>
      <c r="AT63" s="147" t="str">
        <f>IF(OR(ISBLANK('2. Collected Data'!AX63),ISBLANK('2. Collected Data'!AX163)),"",('2. Collected Data'!AX163-'2. Collected Data'!AX63))</f>
        <v/>
      </c>
      <c r="AU63" s="71"/>
      <c r="AV63" s="92"/>
      <c r="AW63" s="89"/>
      <c r="AX63" s="79" t="str">
        <f>IF(OR(ISBLANK('2. Collected Data'!BB63),ISBLANK('2. Collected Data'!BB163)),"",('2. Collected Data'!BB163-'2. Collected Data'!BB63))</f>
        <v/>
      </c>
      <c r="AY63" s="76" t="str">
        <f>IF(OR(ISBLANK('2. Collected Data'!BC63),ISBLANK('2. Collected Data'!BC163)),"",('2. Collected Data'!BC163-'2. Collected Data'!BC63))</f>
        <v/>
      </c>
      <c r="AZ63" s="76" t="str">
        <f>IF(OR(ISBLANK('2. Collected Data'!BD63),ISBLANK('2. Collected Data'!BD163)),"",('2. Collected Data'!BD163-'2. Collected Data'!BD63))</f>
        <v/>
      </c>
      <c r="BA63" s="76" t="str">
        <f>IF(OR(ISBLANK('2. Collected Data'!BE63),ISBLANK('2. Collected Data'!BE163)),"",('2. Collected Data'!BE163-'2. Collected Data'!BE63))</f>
        <v/>
      </c>
      <c r="BB63" s="76" t="str">
        <f>IF(OR(ISBLANK('2. Collected Data'!BF63),ISBLANK('2. Collected Data'!BF163)),"",('2. Collected Data'!BF163-'2. Collected Data'!BF63))</f>
        <v/>
      </c>
      <c r="BC63" s="71" t="str">
        <f>IF(OR(ISBLANK('2. Collected Data'!BG63),ISBLANK('2. Collected Data'!BG163)),"",('2. Collected Data'!BG163-'2. Collected Data'!BG63))</f>
        <v/>
      </c>
      <c r="BD63" s="79" t="str">
        <f>IF(OR(ISBLANK('2. Collected Data'!BH63),ISBLANK('2. Collected Data'!BH163)),"",('2. Collected Data'!BH163-'2. Collected Data'!BH63))</f>
        <v/>
      </c>
      <c r="BE63" s="141"/>
      <c r="BF63" s="215"/>
    </row>
    <row r="64" spans="1:58" s="51" customFormat="1" ht="11.25" customHeight="1" x14ac:dyDescent="0.15">
      <c r="A64" s="216"/>
      <c r="B64" s="69"/>
      <c r="C64" s="45"/>
      <c r="D64" s="45"/>
      <c r="E64" s="45"/>
      <c r="F64" s="45"/>
      <c r="G64" s="45"/>
      <c r="H64" s="45"/>
      <c r="I64" s="45"/>
      <c r="J64" s="45"/>
      <c r="K64" s="45"/>
      <c r="L64" s="45"/>
      <c r="M64" s="45"/>
      <c r="N64" s="45"/>
      <c r="O64" s="45"/>
      <c r="P64" s="45"/>
      <c r="Q64" s="45"/>
      <c r="R64" s="45"/>
      <c r="S64" s="45"/>
      <c r="T64" s="45"/>
      <c r="U64" s="45"/>
      <c r="V64" s="45"/>
      <c r="W64" s="45"/>
      <c r="X64" s="45"/>
      <c r="Y64" s="45"/>
      <c r="Z64" s="45"/>
      <c r="AA64" s="45"/>
      <c r="AB64" s="45"/>
      <c r="AC64" s="45"/>
      <c r="AD64" s="45"/>
      <c r="AE64" s="45"/>
      <c r="AF64" s="45"/>
      <c r="AG64" s="45"/>
      <c r="AH64" s="45"/>
      <c r="AI64" s="45"/>
      <c r="AJ64" s="45"/>
      <c r="AK64" s="45"/>
      <c r="AL64" s="45"/>
      <c r="AM64" s="45"/>
      <c r="AN64" s="45"/>
      <c r="AO64" s="45"/>
      <c r="AP64" s="45"/>
      <c r="AQ64" s="45"/>
      <c r="AR64" s="45"/>
      <c r="AS64" s="45"/>
      <c r="AT64" s="45"/>
      <c r="AU64" s="45"/>
      <c r="AV64" s="45"/>
      <c r="AW64" s="45"/>
      <c r="AX64" s="45"/>
      <c r="AY64" s="45"/>
      <c r="AZ64" s="45"/>
      <c r="BA64" s="45"/>
      <c r="BB64" s="45"/>
      <c r="BC64" s="45"/>
      <c r="BD64" s="45"/>
      <c r="BE64" s="45"/>
      <c r="BF64" s="66"/>
    </row>
    <row r="65" spans="1:58" s="51" customFormat="1" ht="11.25" customHeight="1" x14ac:dyDescent="0.15">
      <c r="A65" s="217"/>
      <c r="B65" s="60"/>
      <c r="C65" s="218"/>
      <c r="D65" s="218"/>
      <c r="E65" s="218"/>
      <c r="F65" s="218"/>
      <c r="G65" s="218"/>
      <c r="H65" s="218"/>
      <c r="I65" s="218"/>
      <c r="J65" s="218"/>
      <c r="K65" s="218"/>
      <c r="L65" s="218"/>
      <c r="M65" s="218"/>
      <c r="N65" s="218"/>
      <c r="O65" s="218"/>
      <c r="P65" s="218"/>
      <c r="Q65" s="218"/>
      <c r="R65" s="218"/>
      <c r="S65" s="218"/>
      <c r="T65" s="218"/>
      <c r="U65" s="218"/>
      <c r="V65" s="218"/>
      <c r="W65" s="218"/>
      <c r="X65" s="218"/>
      <c r="Y65" s="218"/>
      <c r="Z65" s="218"/>
      <c r="AA65" s="218"/>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8"/>
      <c r="BB65" s="218"/>
      <c r="BC65" s="218"/>
      <c r="BD65" s="218"/>
      <c r="BE65" s="218"/>
      <c r="BF65" s="219"/>
    </row>
    <row r="66" spans="1:58" s="51" customFormat="1" ht="11.25" customHeight="1" x14ac:dyDescent="0.15">
      <c r="A66" s="57" t="s">
        <v>250</v>
      </c>
      <c r="B66" s="56"/>
      <c r="C66" s="56"/>
      <c r="D66" s="56"/>
      <c r="E66" s="56"/>
      <c r="F66" s="56"/>
      <c r="G66" s="56"/>
      <c r="H66" s="56"/>
      <c r="I66" s="56"/>
      <c r="J66" s="56"/>
      <c r="K66" s="56"/>
      <c r="L66" s="56"/>
      <c r="M66" s="56"/>
      <c r="N66" s="56"/>
      <c r="O66" s="56"/>
      <c r="P66" s="56"/>
      <c r="Q66" s="56"/>
    </row>
    <row r="67" spans="1:58" s="51" customFormat="1" ht="11.25" customHeight="1" x14ac:dyDescent="0.15">
      <c r="A67" s="58" t="s">
        <v>249</v>
      </c>
      <c r="B67" s="56"/>
      <c r="C67" s="56"/>
      <c r="D67" s="56"/>
      <c r="E67" s="56"/>
      <c r="F67" s="56"/>
      <c r="G67" s="56"/>
      <c r="H67" s="56"/>
      <c r="I67" s="56"/>
      <c r="J67" s="56"/>
      <c r="K67" s="56"/>
      <c r="L67" s="56"/>
      <c r="M67" s="56"/>
      <c r="N67" s="56"/>
      <c r="O67" s="56"/>
      <c r="P67" s="56"/>
      <c r="Q67" s="56"/>
    </row>
    <row r="68" spans="1:58" s="29" customFormat="1" ht="11.25" customHeight="1" x14ac:dyDescent="0.2">
      <c r="A68" s="58" t="s">
        <v>251</v>
      </c>
      <c r="B68" s="28"/>
      <c r="C68" s="28"/>
      <c r="D68" s="28"/>
      <c r="E68" s="28"/>
      <c r="F68" s="28"/>
      <c r="G68" s="28"/>
      <c r="H68" s="28"/>
      <c r="I68" s="28"/>
      <c r="J68" s="28"/>
      <c r="K68" s="28"/>
      <c r="L68" s="28"/>
      <c r="M68" s="28"/>
      <c r="N68" s="28"/>
      <c r="O68" s="28"/>
      <c r="P68" s="28"/>
      <c r="Q68" s="28"/>
      <c r="AQ68" s="81"/>
    </row>
    <row r="69" spans="1:58" s="29" customFormat="1" ht="11.25" customHeight="1" x14ac:dyDescent="0.2">
      <c r="A69" s="58" t="s">
        <v>289</v>
      </c>
      <c r="B69" s="28"/>
      <c r="C69" s="28"/>
      <c r="D69" s="28"/>
      <c r="E69" s="28"/>
      <c r="F69" s="28"/>
      <c r="G69" s="28"/>
      <c r="H69" s="28"/>
      <c r="I69" s="28"/>
      <c r="J69" s="28"/>
      <c r="K69" s="28"/>
      <c r="L69" s="28"/>
      <c r="M69" s="28"/>
      <c r="N69" s="28"/>
      <c r="O69" s="28"/>
      <c r="P69" s="28"/>
      <c r="Q69" s="28"/>
      <c r="AQ69" s="81"/>
    </row>
    <row r="70" spans="1:58" s="29" customFormat="1" ht="11.25" customHeight="1" x14ac:dyDescent="0.2">
      <c r="A70" s="58" t="s">
        <v>288</v>
      </c>
      <c r="B70" s="28"/>
      <c r="C70" s="28"/>
      <c r="D70" s="28"/>
      <c r="E70" s="28"/>
      <c r="F70" s="28"/>
      <c r="G70" s="28"/>
      <c r="H70" s="28"/>
      <c r="I70" s="28"/>
      <c r="J70" s="28"/>
      <c r="K70" s="28"/>
      <c r="L70" s="28"/>
      <c r="M70" s="28"/>
      <c r="N70" s="28"/>
      <c r="O70" s="28"/>
      <c r="P70" s="28"/>
      <c r="Q70" s="28"/>
      <c r="AQ70" s="81"/>
    </row>
  </sheetData>
  <mergeCells count="21">
    <mergeCell ref="BF9:BF10"/>
    <mergeCell ref="AR10:AR11"/>
    <mergeCell ref="C8:D8"/>
    <mergeCell ref="E8:H8"/>
    <mergeCell ref="AE8:AK8"/>
    <mergeCell ref="AJ10:AJ11"/>
    <mergeCell ref="AB9:AC9"/>
    <mergeCell ref="AD9:AD11"/>
    <mergeCell ref="AE9:AJ9"/>
    <mergeCell ref="AK9:AR9"/>
    <mergeCell ref="AX8:BE8"/>
    <mergeCell ref="C9:D9"/>
    <mergeCell ref="U9:V9"/>
    <mergeCell ref="W9:Y9"/>
    <mergeCell ref="Z9:AA9"/>
    <mergeCell ref="AS9:AT9"/>
    <mergeCell ref="AU9:AV9"/>
    <mergeCell ref="AW9:AW11"/>
    <mergeCell ref="AX9:BB9"/>
    <mergeCell ref="BC9:BD9"/>
    <mergeCell ref="BE9:BE11"/>
  </mergeCells>
  <conditionalFormatting sqref="C64:BF65">
    <cfRule type="expression" dxfId="1" priority="3">
      <formula>C64&lt;0</formula>
    </cfRule>
  </conditionalFormatting>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6"/>
  <sheetViews>
    <sheetView showGridLines="0" zoomScaleNormal="100" workbookViewId="0"/>
  </sheetViews>
  <sheetFormatPr defaultRowHeight="15" x14ac:dyDescent="0.25"/>
  <sheetData>
    <row r="6" spans="1:1" ht="15.75" x14ac:dyDescent="0.25">
      <c r="A6" s="169" t="s">
        <v>711</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BN180"/>
  <sheetViews>
    <sheetView zoomScale="80" zoomScaleNormal="80" workbookViewId="0">
      <selection activeCell="T7" sqref="T7"/>
    </sheetView>
  </sheetViews>
  <sheetFormatPr defaultRowHeight="5.65" customHeight="1" x14ac:dyDescent="0.2"/>
  <cols>
    <col min="1" max="1" width="1.42578125" style="8" customWidth="1"/>
    <col min="2" max="2" width="9.140625" style="8" customWidth="1"/>
    <col min="3" max="5" width="9.140625" style="8"/>
    <col min="6" max="7" width="9.28515625" style="8" bestFit="1" customWidth="1"/>
    <col min="8" max="8" width="9.85546875" style="8" customWidth="1"/>
    <col min="9" max="9" width="10.28515625" style="8" bestFit="1" customWidth="1"/>
    <col min="10" max="10" width="9.140625" style="8" customWidth="1"/>
    <col min="11" max="11" width="10" style="8" customWidth="1"/>
    <col min="12" max="12" width="9.140625" style="8" customWidth="1"/>
    <col min="13" max="13" width="8.28515625" style="8" customWidth="1"/>
    <col min="14" max="14" width="8" style="8" customWidth="1"/>
    <col min="15" max="15" width="9.140625" style="8"/>
    <col min="16" max="16" width="9.28515625" style="8" customWidth="1"/>
    <col min="17" max="19" width="9.140625" style="8"/>
    <col min="20" max="20" width="18.42578125" style="4" customWidth="1"/>
    <col min="21" max="21" width="37.7109375" style="5" customWidth="1"/>
    <col min="22" max="16384" width="9.140625" style="1"/>
  </cols>
  <sheetData>
    <row r="1" spans="1:66" s="19" customFormat="1" ht="19.5" x14ac:dyDescent="0.25">
      <c r="A1" s="18"/>
      <c r="B1" s="18"/>
      <c r="C1" s="18"/>
      <c r="D1" s="18"/>
      <c r="E1" s="18"/>
      <c r="F1" s="18"/>
      <c r="G1" s="18"/>
      <c r="H1" s="18"/>
      <c r="I1" s="18"/>
      <c r="J1" s="20"/>
      <c r="K1" s="18"/>
      <c r="L1" s="18"/>
      <c r="M1" s="18"/>
      <c r="N1" s="18"/>
      <c r="O1" s="18"/>
      <c r="P1" s="18"/>
      <c r="Q1" s="18"/>
      <c r="R1" s="18"/>
      <c r="S1" s="18"/>
      <c r="T1" s="401" t="s">
        <v>628</v>
      </c>
      <c r="U1" s="401"/>
      <c r="V1" s="401"/>
      <c r="W1" s="401"/>
      <c r="X1" s="401"/>
      <c r="Y1" s="401"/>
      <c r="Z1" s="402"/>
      <c r="AA1" s="6"/>
      <c r="AB1" s="6"/>
      <c r="AC1" s="6"/>
      <c r="AD1" s="6"/>
      <c r="AE1" s="6"/>
      <c r="AF1" s="6"/>
      <c r="AG1" s="6"/>
      <c r="AH1" s="6"/>
      <c r="AI1" s="6"/>
      <c r="AJ1" s="6"/>
      <c r="AK1" s="6"/>
      <c r="AL1" s="6"/>
      <c r="AM1" s="6"/>
      <c r="AN1" s="6"/>
      <c r="AO1" s="6"/>
      <c r="AP1" s="6"/>
      <c r="AQ1" s="6"/>
      <c r="AR1" s="6"/>
      <c r="AS1" s="6"/>
      <c r="AT1" s="6"/>
      <c r="AU1" s="6"/>
      <c r="AV1" s="6"/>
      <c r="AW1" s="6"/>
      <c r="AX1" s="6"/>
      <c r="AY1" s="6"/>
      <c r="AZ1" s="6"/>
      <c r="BA1" s="6"/>
      <c r="BB1" s="6"/>
      <c r="BC1" s="6"/>
      <c r="BD1" s="6"/>
      <c r="BE1" s="6"/>
      <c r="BF1" s="6"/>
      <c r="BG1" s="6"/>
      <c r="BH1" s="6"/>
      <c r="BI1" s="6"/>
      <c r="BJ1" s="6"/>
      <c r="BK1" s="6"/>
      <c r="BL1" s="6"/>
      <c r="BM1" s="6"/>
      <c r="BN1" s="6"/>
    </row>
    <row r="2" spans="1:66" s="19" customFormat="1" ht="19.5" x14ac:dyDescent="0.25">
      <c r="A2" s="18"/>
      <c r="B2" s="18"/>
      <c r="C2" s="18"/>
      <c r="D2" s="18"/>
      <c r="E2" s="18"/>
      <c r="F2" s="18"/>
      <c r="G2" s="18"/>
      <c r="H2" s="18"/>
      <c r="I2" s="18"/>
      <c r="J2" s="21"/>
      <c r="K2" s="18"/>
      <c r="L2" s="18"/>
      <c r="M2" s="18"/>
      <c r="N2" s="18"/>
      <c r="P2" s="18"/>
      <c r="Q2" s="18"/>
      <c r="R2" s="18"/>
      <c r="S2" s="18"/>
      <c r="T2" s="272" t="s">
        <v>757</v>
      </c>
      <c r="U2" s="273"/>
      <c r="V2" s="273"/>
      <c r="W2" s="273"/>
      <c r="X2" s="273"/>
      <c r="Y2" s="273"/>
      <c r="Z2" s="273"/>
      <c r="AA2" s="6"/>
      <c r="AB2" s="6"/>
      <c r="AC2" s="6"/>
      <c r="AD2" s="6"/>
      <c r="AE2" s="6"/>
      <c r="AF2" s="6"/>
      <c r="AG2" s="6"/>
      <c r="AH2" s="6"/>
      <c r="AI2" s="6"/>
      <c r="AJ2" s="6"/>
      <c r="AK2" s="6"/>
      <c r="AL2" s="6"/>
      <c r="AM2" s="6"/>
      <c r="AN2" s="6"/>
      <c r="AO2" s="6"/>
      <c r="AP2" s="6"/>
      <c r="AQ2" s="6"/>
      <c r="AR2" s="6"/>
      <c r="AS2" s="6"/>
      <c r="AT2" s="6"/>
      <c r="AU2" s="6"/>
      <c r="AV2" s="6"/>
      <c r="AW2" s="6"/>
      <c r="AX2" s="6"/>
      <c r="AY2" s="6"/>
      <c r="AZ2" s="6"/>
      <c r="BA2" s="6"/>
      <c r="BB2" s="6"/>
      <c r="BC2" s="6"/>
      <c r="BD2" s="6"/>
      <c r="BE2" s="6"/>
      <c r="BF2" s="6"/>
      <c r="BG2" s="6"/>
      <c r="BH2" s="6"/>
      <c r="BI2" s="6"/>
      <c r="BJ2" s="6"/>
      <c r="BK2" s="6"/>
      <c r="BL2" s="6"/>
      <c r="BM2" s="6"/>
      <c r="BN2" s="6"/>
    </row>
    <row r="3" spans="1:66" s="19" customFormat="1" ht="19.5" x14ac:dyDescent="0.25">
      <c r="A3" s="18"/>
      <c r="B3" s="18"/>
      <c r="C3" s="18"/>
      <c r="D3" s="18"/>
      <c r="E3" s="18"/>
      <c r="F3" s="18"/>
      <c r="G3" s="18"/>
      <c r="H3" s="18"/>
      <c r="I3" s="18"/>
      <c r="J3" s="21"/>
      <c r="K3" s="18"/>
      <c r="L3" s="18"/>
      <c r="M3" s="18"/>
      <c r="N3" s="18"/>
      <c r="O3" s="18"/>
      <c r="P3" s="18"/>
      <c r="Q3" s="18"/>
      <c r="R3" s="18"/>
      <c r="S3" s="18"/>
      <c r="T3" s="155"/>
      <c r="U3" s="153"/>
      <c r="V3" s="6"/>
      <c r="W3" s="6"/>
      <c r="X3" s="6"/>
      <c r="Y3" s="6"/>
      <c r="Z3" s="6"/>
      <c r="AA3" s="6"/>
      <c r="AB3" s="6"/>
      <c r="AC3" s="6"/>
      <c r="AD3" s="6"/>
      <c r="AE3" s="6"/>
      <c r="AF3" s="6"/>
      <c r="AG3" s="6"/>
      <c r="AH3" s="6"/>
      <c r="AI3" s="6"/>
      <c r="AJ3" s="6"/>
      <c r="AK3" s="6"/>
      <c r="AL3" s="6"/>
      <c r="AM3" s="6"/>
      <c r="AN3" s="6"/>
      <c r="AO3" s="6"/>
      <c r="AP3" s="6"/>
      <c r="AQ3" s="6"/>
      <c r="AR3" s="6"/>
      <c r="AS3" s="6"/>
      <c r="AT3" s="6"/>
      <c r="AU3" s="6"/>
      <c r="AV3" s="6"/>
      <c r="AW3" s="6"/>
      <c r="AX3" s="6"/>
      <c r="AY3" s="6"/>
      <c r="AZ3" s="6"/>
      <c r="BA3" s="6"/>
      <c r="BB3" s="6"/>
      <c r="BC3" s="6"/>
      <c r="BD3" s="6"/>
      <c r="BE3" s="6"/>
      <c r="BF3" s="6"/>
      <c r="BG3" s="6"/>
      <c r="BH3" s="6"/>
      <c r="BI3" s="6"/>
      <c r="BJ3" s="6"/>
      <c r="BK3" s="6"/>
      <c r="BL3" s="6"/>
      <c r="BM3" s="6"/>
      <c r="BN3" s="6"/>
    </row>
    <row r="4" spans="1:66" s="152" customFormat="1" ht="9" customHeight="1" x14ac:dyDescent="0.35">
      <c r="A4" s="156"/>
      <c r="B4" s="156"/>
      <c r="C4" s="156"/>
      <c r="D4" s="156"/>
      <c r="E4" s="156"/>
      <c r="F4" s="156"/>
      <c r="G4" s="156"/>
      <c r="H4" s="156"/>
      <c r="I4" s="156"/>
      <c r="J4" s="156"/>
      <c r="K4" s="156"/>
      <c r="L4" s="156"/>
      <c r="M4" s="156"/>
      <c r="N4" s="156"/>
      <c r="O4" s="156"/>
      <c r="P4" s="156"/>
      <c r="Q4" s="156"/>
      <c r="R4" s="156"/>
      <c r="S4" s="156"/>
      <c r="T4" s="157"/>
      <c r="U4" s="158"/>
      <c r="V4" s="6"/>
      <c r="W4" s="6"/>
      <c r="X4" s="6"/>
      <c r="Y4" s="6"/>
      <c r="Z4" s="6"/>
      <c r="AA4" s="6"/>
      <c r="AB4" s="6"/>
      <c r="AC4" s="6"/>
      <c r="AD4" s="6"/>
      <c r="AE4" s="6"/>
      <c r="AF4" s="6"/>
      <c r="AG4" s="6"/>
      <c r="AH4" s="6"/>
      <c r="AI4" s="6"/>
      <c r="AJ4" s="6"/>
      <c r="AK4" s="6"/>
      <c r="AL4" s="6"/>
      <c r="AM4" s="6"/>
      <c r="AN4" s="6"/>
      <c r="AO4" s="6"/>
      <c r="AP4" s="6"/>
      <c r="AQ4" s="6"/>
      <c r="AR4" s="6"/>
      <c r="AS4" s="6"/>
      <c r="AT4" s="6"/>
      <c r="AU4" s="6"/>
      <c r="AV4" s="6"/>
      <c r="AW4" s="6"/>
      <c r="AX4" s="6"/>
      <c r="AY4" s="6"/>
      <c r="AZ4" s="6"/>
      <c r="BA4" s="6"/>
      <c r="BB4" s="6"/>
      <c r="BC4" s="6"/>
      <c r="BD4" s="6"/>
      <c r="BE4" s="6"/>
      <c r="BF4" s="6"/>
      <c r="BG4" s="6"/>
      <c r="BH4" s="6"/>
      <c r="BI4" s="6"/>
      <c r="BJ4" s="6"/>
      <c r="BK4" s="6"/>
      <c r="BL4" s="6"/>
      <c r="BM4" s="6"/>
      <c r="BN4" s="6"/>
    </row>
    <row r="5" spans="1:66" s="3" customFormat="1" ht="12.75" x14ac:dyDescent="0.2">
      <c r="A5" s="8"/>
      <c r="B5" s="8"/>
      <c r="C5" s="8"/>
      <c r="D5" s="8"/>
      <c r="E5" s="8"/>
      <c r="F5" s="8"/>
      <c r="G5" s="8"/>
      <c r="H5" s="8"/>
      <c r="I5" s="8"/>
      <c r="J5" s="8"/>
      <c r="K5" s="8"/>
      <c r="L5" s="8"/>
      <c r="M5" s="8"/>
      <c r="N5" s="8"/>
      <c r="O5" s="8"/>
      <c r="P5" s="8"/>
      <c r="Q5" s="8"/>
      <c r="R5" s="8"/>
      <c r="S5" s="8"/>
      <c r="T5" s="159" t="s">
        <v>424</v>
      </c>
      <c r="U5" s="160" t="s">
        <v>426</v>
      </c>
      <c r="V5" s="155"/>
      <c r="W5" s="6"/>
      <c r="X5" s="6"/>
      <c r="Y5" s="6"/>
      <c r="Z5" s="6"/>
      <c r="AA5" s="6"/>
      <c r="AB5" s="6"/>
      <c r="AC5" s="6"/>
      <c r="AD5" s="6"/>
      <c r="AE5" s="6"/>
      <c r="AF5" s="6"/>
      <c r="AG5" s="6"/>
      <c r="AH5" s="6"/>
      <c r="AI5" s="6"/>
      <c r="AJ5" s="6"/>
      <c r="AK5" s="6"/>
      <c r="AL5" s="6"/>
      <c r="AM5" s="6"/>
      <c r="AN5" s="6"/>
      <c r="AO5" s="6"/>
      <c r="AP5" s="6"/>
      <c r="AQ5" s="6"/>
      <c r="AR5" s="6"/>
      <c r="AS5" s="6"/>
      <c r="AT5" s="6"/>
      <c r="AU5" s="6"/>
      <c r="AV5" s="6"/>
      <c r="AW5" s="6"/>
      <c r="AX5" s="6"/>
      <c r="AY5" s="6"/>
      <c r="AZ5" s="6"/>
      <c r="BA5" s="6"/>
      <c r="BB5" s="6"/>
      <c r="BC5" s="6"/>
      <c r="BD5" s="6"/>
      <c r="BE5" s="6"/>
      <c r="BF5" s="6"/>
      <c r="BG5" s="6"/>
      <c r="BH5" s="6"/>
      <c r="BI5" s="6"/>
      <c r="BJ5" s="6"/>
      <c r="BK5" s="6"/>
      <c r="BL5" s="6"/>
      <c r="BM5" s="6"/>
      <c r="BN5" s="6"/>
    </row>
    <row r="6" spans="1:66" s="3" customFormat="1" ht="13.5" thickBot="1" x14ac:dyDescent="0.25">
      <c r="A6" s="8"/>
      <c r="B6" s="8"/>
      <c r="C6" s="8"/>
      <c r="D6" s="8"/>
      <c r="E6" s="8"/>
      <c r="F6" s="8"/>
      <c r="G6" s="8"/>
      <c r="H6" s="8"/>
      <c r="I6" s="8"/>
      <c r="J6" s="8"/>
      <c r="K6" s="8"/>
      <c r="L6" s="8"/>
      <c r="M6" s="8"/>
      <c r="N6" s="8"/>
      <c r="O6" s="8"/>
      <c r="P6" s="8"/>
      <c r="Q6" s="8"/>
      <c r="R6" s="8"/>
      <c r="S6" s="8"/>
      <c r="T6" s="161" t="s">
        <v>425</v>
      </c>
      <c r="U6" s="162" t="s">
        <v>563</v>
      </c>
      <c r="V6" s="155"/>
      <c r="W6" s="6"/>
      <c r="X6" s="6"/>
      <c r="Y6" s="6"/>
      <c r="Z6" s="6"/>
      <c r="AA6" s="6"/>
      <c r="AB6" s="6"/>
      <c r="AC6" s="6"/>
      <c r="AD6" s="6"/>
      <c r="AE6" s="6"/>
      <c r="AF6" s="6"/>
      <c r="AG6" s="6"/>
      <c r="AH6" s="6"/>
      <c r="AI6" s="6"/>
      <c r="AJ6" s="6"/>
      <c r="AK6" s="6"/>
      <c r="AL6" s="6"/>
      <c r="AM6" s="6"/>
      <c r="AN6" s="6"/>
      <c r="AO6" s="6"/>
      <c r="AP6" s="6"/>
      <c r="AQ6" s="6"/>
      <c r="AR6" s="6"/>
      <c r="AS6" s="6"/>
      <c r="AT6" s="6"/>
      <c r="AU6" s="6"/>
      <c r="AV6" s="6"/>
      <c r="AW6" s="6"/>
      <c r="AX6" s="6"/>
      <c r="AY6" s="6"/>
      <c r="AZ6" s="6"/>
      <c r="BA6" s="6"/>
      <c r="BB6" s="6"/>
      <c r="BC6" s="6"/>
      <c r="BD6" s="6"/>
      <c r="BE6" s="6"/>
      <c r="BF6" s="6"/>
      <c r="BG6" s="6"/>
      <c r="BH6" s="6"/>
      <c r="BI6" s="6"/>
      <c r="BJ6" s="6"/>
      <c r="BK6" s="6"/>
      <c r="BL6" s="6"/>
      <c r="BM6" s="6"/>
      <c r="BN6" s="6"/>
    </row>
    <row r="7" spans="1:66" s="3" customFormat="1" ht="15" customHeight="1" x14ac:dyDescent="0.2">
      <c r="A7" s="8"/>
      <c r="B7" s="8"/>
      <c r="C7" s="8"/>
      <c r="D7" s="8"/>
      <c r="E7" s="8"/>
      <c r="F7" s="8"/>
      <c r="G7" s="8"/>
      <c r="H7" s="8"/>
      <c r="I7" s="8"/>
      <c r="J7" s="8"/>
      <c r="K7" s="8"/>
      <c r="L7" s="8"/>
      <c r="M7" s="8"/>
      <c r="N7" s="8"/>
      <c r="O7" s="8"/>
      <c r="P7" s="8"/>
      <c r="Q7" s="8"/>
      <c r="R7" s="8"/>
      <c r="S7" s="8"/>
      <c r="T7" s="163" t="s">
        <v>346</v>
      </c>
      <c r="U7" s="164">
        <v>1</v>
      </c>
      <c r="V7" s="155"/>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row>
    <row r="8" spans="1:66" s="3" customFormat="1" ht="12.75" x14ac:dyDescent="0.2">
      <c r="A8" s="8"/>
      <c r="B8" s="8"/>
      <c r="C8" s="8"/>
      <c r="D8" s="8"/>
      <c r="E8" s="8"/>
      <c r="F8" s="8"/>
      <c r="G8" s="8"/>
      <c r="H8" s="8"/>
      <c r="I8" s="8"/>
      <c r="J8" s="8"/>
      <c r="K8" s="8"/>
      <c r="L8" s="8"/>
      <c r="M8" s="8"/>
      <c r="N8" s="8"/>
      <c r="O8" s="8"/>
      <c r="P8" s="8"/>
      <c r="Q8" s="8"/>
      <c r="R8" s="8"/>
      <c r="S8" s="8"/>
      <c r="T8" s="165" t="s">
        <v>345</v>
      </c>
      <c r="U8" s="166">
        <v>2</v>
      </c>
      <c r="V8" s="155"/>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row>
    <row r="9" spans="1:66" s="3" customFormat="1" ht="15" customHeight="1" x14ac:dyDescent="0.2">
      <c r="A9" s="8"/>
      <c r="B9" s="8"/>
      <c r="C9" s="8"/>
      <c r="D9" s="8"/>
      <c r="E9" s="8"/>
      <c r="F9" s="8"/>
      <c r="G9" s="8"/>
      <c r="H9" s="8"/>
      <c r="I9" s="8"/>
      <c r="J9" s="8"/>
      <c r="K9" s="8"/>
      <c r="L9" s="8"/>
      <c r="M9" s="8"/>
      <c r="N9" s="8"/>
      <c r="O9" s="8"/>
      <c r="P9" s="8"/>
      <c r="Q9" s="8"/>
      <c r="R9" s="8"/>
      <c r="S9" s="8"/>
      <c r="T9" s="165" t="s">
        <v>153</v>
      </c>
      <c r="U9" s="166">
        <v>3</v>
      </c>
      <c r="V9" s="155"/>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row>
    <row r="10" spans="1:66" s="3" customFormat="1" ht="15" customHeight="1" x14ac:dyDescent="0.2">
      <c r="A10" s="8"/>
      <c r="B10" s="8"/>
      <c r="C10" s="8"/>
      <c r="D10" s="8"/>
      <c r="E10" s="8"/>
      <c r="F10" s="8"/>
      <c r="G10" s="8"/>
      <c r="H10" s="8"/>
      <c r="I10" s="8"/>
      <c r="J10" s="8"/>
      <c r="K10" s="8"/>
      <c r="L10" s="8"/>
      <c r="M10" s="8"/>
      <c r="N10" s="8"/>
      <c r="O10" s="8"/>
      <c r="P10" s="8"/>
      <c r="Q10" s="8"/>
      <c r="R10" s="8"/>
      <c r="S10" s="8"/>
      <c r="T10" s="165" t="s">
        <v>154</v>
      </c>
      <c r="U10" s="166">
        <v>4</v>
      </c>
      <c r="V10" s="155"/>
      <c r="W10" s="6"/>
      <c r="X10" s="6"/>
      <c r="Y10" s="6"/>
      <c r="Z10" s="6"/>
      <c r="AA10" s="6"/>
      <c r="AB10" s="6"/>
      <c r="AC10" s="6"/>
      <c r="AD10" s="6"/>
      <c r="AE10" s="6"/>
      <c r="AF10" s="6"/>
      <c r="AG10" s="6"/>
      <c r="AH10" s="6"/>
      <c r="AI10" s="6"/>
      <c r="AJ10" s="6"/>
      <c r="AK10" s="6"/>
      <c r="AL10" s="6"/>
      <c r="AM10" s="6"/>
      <c r="AN10" s="6"/>
      <c r="AO10" s="6"/>
      <c r="AP10" s="6"/>
      <c r="AQ10" s="6"/>
      <c r="AR10" s="6"/>
      <c r="AS10" s="6"/>
      <c r="AT10" s="6"/>
      <c r="AU10" s="6"/>
      <c r="AV10" s="6"/>
      <c r="AW10" s="6"/>
      <c r="AX10" s="6"/>
      <c r="AY10" s="6"/>
      <c r="AZ10" s="6"/>
      <c r="BA10" s="6"/>
      <c r="BB10" s="6"/>
      <c r="BC10" s="6"/>
      <c r="BD10" s="6"/>
      <c r="BE10" s="6"/>
      <c r="BF10" s="6"/>
      <c r="BG10" s="6"/>
      <c r="BH10" s="6"/>
      <c r="BI10" s="6"/>
      <c r="BJ10" s="6"/>
      <c r="BK10" s="6"/>
      <c r="BL10" s="6"/>
      <c r="BM10" s="6"/>
      <c r="BN10" s="6"/>
    </row>
    <row r="11" spans="1:66" s="3" customFormat="1" ht="15" customHeight="1" x14ac:dyDescent="0.2">
      <c r="A11" s="8"/>
      <c r="B11" s="8"/>
      <c r="C11" s="8"/>
      <c r="D11" s="8"/>
      <c r="E11" s="8"/>
      <c r="F11" s="8"/>
      <c r="G11" s="8"/>
      <c r="H11" s="8"/>
      <c r="I11" s="8"/>
      <c r="J11" s="8"/>
      <c r="K11" s="8"/>
      <c r="L11" s="8"/>
      <c r="M11" s="8"/>
      <c r="N11" s="8"/>
      <c r="O11" s="8"/>
      <c r="P11" s="8"/>
      <c r="Q11" s="8"/>
      <c r="R11" s="8"/>
      <c r="S11" s="8"/>
      <c r="T11" s="165" t="s">
        <v>131</v>
      </c>
      <c r="U11" s="166">
        <v>5</v>
      </c>
      <c r="V11" s="155"/>
      <c r="W11" s="6"/>
      <c r="X11" s="6"/>
      <c r="Y11" s="6"/>
      <c r="Z11" s="6"/>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row>
    <row r="12" spans="1:66" s="3" customFormat="1" ht="15" customHeight="1" x14ac:dyDescent="0.2">
      <c r="A12" s="8"/>
      <c r="B12" s="8"/>
      <c r="C12" s="8"/>
      <c r="D12" s="8"/>
      <c r="E12" s="8"/>
      <c r="F12" s="8"/>
      <c r="G12" s="8"/>
      <c r="H12" s="8"/>
      <c r="I12" s="8"/>
      <c r="J12" s="8"/>
      <c r="K12" s="8"/>
      <c r="L12" s="8"/>
      <c r="M12" s="8"/>
      <c r="N12" s="8"/>
      <c r="O12" s="8"/>
      <c r="P12" s="8"/>
      <c r="Q12" s="8"/>
      <c r="R12" s="8"/>
      <c r="S12" s="8"/>
      <c r="T12" s="165" t="s">
        <v>132</v>
      </c>
      <c r="U12" s="166">
        <v>6</v>
      </c>
      <c r="V12" s="155"/>
      <c r="W12" s="6"/>
      <c r="X12" s="6"/>
      <c r="Y12" s="6"/>
      <c r="Z12" s="6"/>
      <c r="AA12" s="6"/>
      <c r="AB12" s="6"/>
      <c r="AC12" s="6"/>
      <c r="AD12" s="6"/>
      <c r="AE12" s="6"/>
      <c r="AF12" s="6"/>
      <c r="AG12" s="6"/>
      <c r="AH12" s="6"/>
      <c r="AI12" s="6"/>
      <c r="AJ12" s="6"/>
      <c r="AK12" s="6"/>
      <c r="AL12" s="6"/>
      <c r="AM12" s="6"/>
      <c r="AN12" s="6"/>
      <c r="AO12" s="6"/>
      <c r="AP12" s="6"/>
      <c r="AQ12" s="6"/>
      <c r="AR12" s="6"/>
      <c r="AS12" s="6"/>
      <c r="AT12" s="6"/>
      <c r="AU12" s="6"/>
      <c r="AV12" s="6"/>
      <c r="AW12" s="6"/>
      <c r="AX12" s="6"/>
      <c r="AY12" s="6"/>
      <c r="AZ12" s="6"/>
      <c r="BA12" s="6"/>
      <c r="BB12" s="6"/>
      <c r="BC12" s="6"/>
      <c r="BD12" s="6"/>
      <c r="BE12" s="6"/>
      <c r="BF12" s="6"/>
      <c r="BG12" s="6"/>
      <c r="BH12" s="6"/>
      <c r="BI12" s="6"/>
      <c r="BJ12" s="6"/>
      <c r="BK12" s="6"/>
      <c r="BL12" s="6"/>
      <c r="BM12" s="6"/>
      <c r="BN12" s="6"/>
    </row>
    <row r="13" spans="1:66" s="3" customFormat="1" ht="15" customHeight="1" x14ac:dyDescent="0.2">
      <c r="A13" s="8"/>
      <c r="B13" s="8"/>
      <c r="C13" s="8"/>
      <c r="D13" s="8"/>
      <c r="E13" s="8"/>
      <c r="F13" s="8"/>
      <c r="G13" s="8"/>
      <c r="H13" s="8"/>
      <c r="I13" s="8"/>
      <c r="J13" s="8"/>
      <c r="K13" s="8"/>
      <c r="L13" s="8"/>
      <c r="M13" s="8"/>
      <c r="N13" s="8"/>
      <c r="O13" s="8"/>
      <c r="P13" s="8"/>
      <c r="Q13" s="8"/>
      <c r="R13" s="8"/>
      <c r="S13" s="8"/>
      <c r="T13" s="165" t="s">
        <v>133</v>
      </c>
      <c r="U13" s="166">
        <v>7</v>
      </c>
      <c r="V13" s="155"/>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6"/>
      <c r="AY13" s="6"/>
      <c r="AZ13" s="6"/>
      <c r="BA13" s="6"/>
      <c r="BB13" s="6"/>
      <c r="BC13" s="6"/>
      <c r="BD13" s="6"/>
      <c r="BE13" s="6"/>
      <c r="BF13" s="6"/>
      <c r="BG13" s="6"/>
      <c r="BH13" s="6"/>
      <c r="BI13" s="6"/>
      <c r="BJ13" s="6"/>
      <c r="BK13" s="6"/>
      <c r="BL13" s="6"/>
      <c r="BM13" s="6"/>
      <c r="BN13" s="6"/>
    </row>
    <row r="14" spans="1:66" s="3" customFormat="1" ht="15" customHeight="1" x14ac:dyDescent="0.2">
      <c r="A14" s="8"/>
      <c r="B14" s="11"/>
      <c r="C14" s="8"/>
      <c r="D14" s="8"/>
      <c r="E14" s="8"/>
      <c r="F14" s="8"/>
      <c r="G14" s="8"/>
      <c r="H14" s="8"/>
      <c r="I14" s="8"/>
      <c r="J14" s="8"/>
      <c r="K14" s="8"/>
      <c r="L14" s="8"/>
      <c r="M14" s="8"/>
      <c r="N14" s="8"/>
      <c r="O14" s="8"/>
      <c r="P14" s="8"/>
      <c r="Q14" s="8"/>
      <c r="R14" s="8"/>
      <c r="S14" s="8"/>
      <c r="T14" s="165" t="s">
        <v>134</v>
      </c>
      <c r="U14" s="166">
        <v>8</v>
      </c>
    </row>
    <row r="15" spans="1:66" s="3" customFormat="1" ht="15" customHeight="1" x14ac:dyDescent="0.2">
      <c r="A15" s="8"/>
      <c r="B15" s="11"/>
      <c r="C15" s="8"/>
      <c r="D15" s="8"/>
      <c r="E15" s="8"/>
      <c r="F15" s="8"/>
      <c r="G15" s="8"/>
      <c r="H15" s="8"/>
      <c r="I15" s="8"/>
      <c r="J15" s="8"/>
      <c r="K15" s="8"/>
      <c r="L15" s="8"/>
      <c r="M15" s="8"/>
      <c r="N15" s="8"/>
      <c r="O15" s="8"/>
      <c r="P15" s="8"/>
      <c r="Q15" s="8"/>
      <c r="R15" s="8"/>
      <c r="S15" s="8"/>
      <c r="T15" s="165" t="s">
        <v>347</v>
      </c>
      <c r="U15" s="166">
        <v>9</v>
      </c>
    </row>
    <row r="16" spans="1:66" s="3" customFormat="1" ht="15" customHeight="1" x14ac:dyDescent="0.2">
      <c r="A16" s="8"/>
      <c r="B16" s="11"/>
      <c r="C16" s="8"/>
      <c r="D16" s="8"/>
      <c r="E16" s="8"/>
      <c r="F16" s="8"/>
      <c r="G16" s="8"/>
      <c r="H16" s="8"/>
      <c r="I16" s="8"/>
      <c r="J16" s="8"/>
      <c r="K16" s="8"/>
      <c r="L16" s="8"/>
      <c r="M16" s="8"/>
      <c r="N16" s="8"/>
      <c r="O16" s="8"/>
      <c r="P16" s="8"/>
      <c r="Q16" s="8"/>
      <c r="R16" s="8"/>
      <c r="S16" s="8"/>
      <c r="T16" s="165" t="s">
        <v>348</v>
      </c>
      <c r="U16" s="166">
        <v>10</v>
      </c>
    </row>
    <row r="17" spans="1:21" s="3" customFormat="1" ht="15" customHeight="1" x14ac:dyDescent="0.2">
      <c r="A17" s="8"/>
      <c r="B17" s="11"/>
      <c r="C17" s="8"/>
      <c r="D17" s="8"/>
      <c r="E17" s="8"/>
      <c r="F17" s="8"/>
      <c r="G17" s="8"/>
      <c r="H17" s="8"/>
      <c r="I17" s="8"/>
      <c r="J17" s="8"/>
      <c r="K17" s="8"/>
      <c r="L17" s="8"/>
      <c r="M17" s="8"/>
      <c r="N17" s="8"/>
      <c r="O17" s="8"/>
      <c r="P17" s="8"/>
      <c r="Q17" s="8"/>
      <c r="R17" s="8"/>
      <c r="S17" s="8"/>
      <c r="T17" s="165" t="s">
        <v>349</v>
      </c>
      <c r="U17" s="166">
        <v>11</v>
      </c>
    </row>
    <row r="18" spans="1:21" s="3" customFormat="1" ht="15" customHeight="1" x14ac:dyDescent="0.2">
      <c r="A18" s="8"/>
      <c r="B18" s="11"/>
      <c r="C18" s="8"/>
      <c r="D18" s="8"/>
      <c r="E18" s="8"/>
      <c r="F18" s="8"/>
      <c r="G18" s="8"/>
      <c r="H18" s="8"/>
      <c r="I18" s="8"/>
      <c r="J18" s="8"/>
      <c r="K18" s="8"/>
      <c r="L18" s="8"/>
      <c r="M18" s="8"/>
      <c r="N18" s="8"/>
      <c r="O18" s="8"/>
      <c r="P18" s="8"/>
      <c r="Q18" s="8"/>
      <c r="R18" s="8"/>
      <c r="S18" s="8"/>
      <c r="T18" s="165" t="s">
        <v>350</v>
      </c>
      <c r="U18" s="166">
        <v>12</v>
      </c>
    </row>
    <row r="19" spans="1:21" s="3" customFormat="1" ht="15" customHeight="1" x14ac:dyDescent="0.2">
      <c r="A19" s="8"/>
      <c r="B19" s="11"/>
      <c r="C19" s="8"/>
      <c r="D19" s="8"/>
      <c r="E19" s="8"/>
      <c r="F19" s="8"/>
      <c r="G19" s="8"/>
      <c r="H19" s="8"/>
      <c r="I19" s="8"/>
      <c r="J19" s="8"/>
      <c r="K19" s="8"/>
      <c r="L19" s="8"/>
      <c r="M19" s="8"/>
      <c r="N19" s="8"/>
      <c r="O19" s="8"/>
      <c r="P19" s="8"/>
      <c r="Q19" s="8"/>
      <c r="R19" s="8"/>
      <c r="S19" s="8"/>
      <c r="T19" s="165" t="s">
        <v>351</v>
      </c>
      <c r="U19" s="166">
        <v>13</v>
      </c>
    </row>
    <row r="20" spans="1:21" s="3" customFormat="1" ht="15" customHeight="1" x14ac:dyDescent="0.2">
      <c r="A20" s="8"/>
      <c r="B20" s="8"/>
      <c r="C20" s="8"/>
      <c r="D20" s="8"/>
      <c r="E20" s="8"/>
      <c r="F20" s="8"/>
      <c r="G20" s="8"/>
      <c r="H20" s="8"/>
      <c r="I20" s="8"/>
      <c r="J20" s="8"/>
      <c r="K20" s="8"/>
      <c r="L20" s="8"/>
      <c r="M20" s="8"/>
      <c r="N20" s="8"/>
      <c r="O20" s="8"/>
      <c r="P20" s="8"/>
      <c r="Q20" s="8"/>
      <c r="R20" s="8"/>
      <c r="S20" s="8"/>
      <c r="T20" s="165" t="s">
        <v>135</v>
      </c>
      <c r="U20" s="166">
        <v>14</v>
      </c>
    </row>
    <row r="21" spans="1:21" s="3" customFormat="1" ht="15" customHeight="1" x14ac:dyDescent="0.2">
      <c r="A21" s="8"/>
      <c r="B21" s="8"/>
      <c r="C21" s="8"/>
      <c r="D21" s="8"/>
      <c r="E21" s="8"/>
      <c r="F21" s="8"/>
      <c r="G21" s="8"/>
      <c r="H21" s="8"/>
      <c r="I21" s="8"/>
      <c r="J21" s="8"/>
      <c r="K21" s="8"/>
      <c r="L21" s="8"/>
      <c r="M21" s="8"/>
      <c r="N21" s="8"/>
      <c r="O21" s="8"/>
      <c r="P21" s="8"/>
      <c r="Q21" s="8"/>
      <c r="R21" s="8"/>
      <c r="S21" s="8"/>
      <c r="T21" s="165" t="s">
        <v>155</v>
      </c>
      <c r="U21" s="166">
        <v>15</v>
      </c>
    </row>
    <row r="22" spans="1:21" s="3" customFormat="1" ht="15" customHeight="1" x14ac:dyDescent="0.2">
      <c r="A22" s="8"/>
      <c r="B22" s="8"/>
      <c r="C22" s="8"/>
      <c r="D22" s="8"/>
      <c r="E22" s="8"/>
      <c r="F22" s="8"/>
      <c r="G22" s="8"/>
      <c r="H22" s="8"/>
      <c r="I22" s="8"/>
      <c r="J22" s="8"/>
      <c r="K22" s="8"/>
      <c r="L22" s="8"/>
      <c r="M22" s="8"/>
      <c r="N22" s="8"/>
      <c r="O22" s="8"/>
      <c r="P22" s="8"/>
      <c r="Q22" s="8"/>
      <c r="R22" s="8"/>
      <c r="S22" s="8"/>
      <c r="T22" s="165" t="s">
        <v>136</v>
      </c>
      <c r="U22" s="166">
        <v>16</v>
      </c>
    </row>
    <row r="23" spans="1:21" s="3" customFormat="1" ht="15" customHeight="1" x14ac:dyDescent="0.2">
      <c r="A23" s="8"/>
      <c r="B23" s="8"/>
      <c r="C23" s="8"/>
      <c r="D23" s="8"/>
      <c r="E23" s="8"/>
      <c r="F23" s="8"/>
      <c r="G23" s="8"/>
      <c r="H23" s="8"/>
      <c r="I23" s="8"/>
      <c r="J23" s="8"/>
      <c r="K23" s="8"/>
      <c r="L23" s="8"/>
      <c r="M23" s="8"/>
      <c r="N23" s="8"/>
      <c r="O23" s="8"/>
      <c r="P23" s="8"/>
      <c r="Q23" s="8"/>
      <c r="R23" s="8"/>
      <c r="S23" s="8"/>
      <c r="T23" s="165" t="s">
        <v>109</v>
      </c>
      <c r="U23" s="166">
        <v>17</v>
      </c>
    </row>
    <row r="24" spans="1:21" s="3" customFormat="1" ht="15" customHeight="1" x14ac:dyDescent="0.2">
      <c r="A24" s="8"/>
      <c r="B24" s="8"/>
      <c r="C24" s="8"/>
      <c r="D24" s="8"/>
      <c r="E24" s="8"/>
      <c r="F24" s="8"/>
      <c r="G24" s="8"/>
      <c r="H24" s="8"/>
      <c r="I24" s="8"/>
      <c r="J24" s="8"/>
      <c r="K24" s="8"/>
      <c r="L24" s="8"/>
      <c r="M24" s="8"/>
      <c r="N24" s="8"/>
      <c r="O24" s="8"/>
      <c r="P24" s="8"/>
      <c r="Q24" s="8"/>
      <c r="R24" s="8"/>
      <c r="S24" s="8"/>
      <c r="T24" s="165" t="s">
        <v>352</v>
      </c>
      <c r="U24" s="166">
        <v>18</v>
      </c>
    </row>
    <row r="25" spans="1:21" s="3" customFormat="1" ht="15" customHeight="1" x14ac:dyDescent="0.2">
      <c r="A25" s="8"/>
      <c r="B25" s="8"/>
      <c r="C25" s="8"/>
      <c r="D25" s="8"/>
      <c r="E25" s="8"/>
      <c r="F25" s="8"/>
      <c r="G25" s="8"/>
      <c r="H25" s="8"/>
      <c r="I25" s="8"/>
      <c r="J25" s="8"/>
      <c r="K25" s="8"/>
      <c r="L25" s="8"/>
      <c r="M25" s="8"/>
      <c r="N25" s="8"/>
      <c r="O25" s="8"/>
      <c r="P25" s="8"/>
      <c r="Q25" s="8"/>
      <c r="R25" s="8"/>
      <c r="S25" s="8"/>
      <c r="T25" s="165" t="s">
        <v>53</v>
      </c>
      <c r="U25" s="166">
        <v>19</v>
      </c>
    </row>
    <row r="26" spans="1:21" s="3" customFormat="1" ht="15" customHeight="1" x14ac:dyDescent="0.2">
      <c r="A26" s="8"/>
      <c r="B26" s="8"/>
      <c r="C26" s="8"/>
      <c r="D26" s="8"/>
      <c r="E26" s="8"/>
      <c r="F26" s="8"/>
      <c r="G26" s="8"/>
      <c r="H26" s="8"/>
      <c r="I26" s="8"/>
      <c r="J26" s="8"/>
      <c r="K26" s="8"/>
      <c r="L26" s="8"/>
      <c r="M26" s="8"/>
      <c r="N26" s="8"/>
      <c r="O26" s="8"/>
      <c r="P26" s="8"/>
      <c r="Q26" s="8"/>
      <c r="R26" s="8"/>
      <c r="S26" s="8"/>
      <c r="T26" s="165" t="s">
        <v>137</v>
      </c>
      <c r="U26" s="166">
        <v>20</v>
      </c>
    </row>
    <row r="27" spans="1:21" s="3" customFormat="1" ht="15" customHeight="1" x14ac:dyDescent="0.2">
      <c r="A27" s="8"/>
      <c r="B27" s="8"/>
      <c r="C27" s="8"/>
      <c r="D27" s="8"/>
      <c r="E27" s="8"/>
      <c r="F27" s="8"/>
      <c r="G27" s="8"/>
      <c r="H27" s="8"/>
      <c r="I27" s="8"/>
      <c r="J27" s="8"/>
      <c r="K27" s="8"/>
      <c r="L27" s="8"/>
      <c r="M27" s="8"/>
      <c r="N27" s="8"/>
      <c r="O27" s="8"/>
      <c r="P27" s="8"/>
      <c r="Q27" s="8"/>
      <c r="R27" s="8"/>
      <c r="S27" s="8"/>
      <c r="T27" s="165" t="s">
        <v>353</v>
      </c>
      <c r="U27" s="166">
        <v>21</v>
      </c>
    </row>
    <row r="28" spans="1:21" s="3" customFormat="1" ht="15" customHeight="1" x14ac:dyDescent="0.2">
      <c r="A28" s="8"/>
      <c r="B28" s="8"/>
      <c r="C28" s="8"/>
      <c r="D28" s="8"/>
      <c r="E28" s="8"/>
      <c r="F28" s="8"/>
      <c r="G28" s="8"/>
      <c r="H28" s="8"/>
      <c r="I28" s="8"/>
      <c r="J28" s="8"/>
      <c r="K28" s="8"/>
      <c r="L28" s="8"/>
      <c r="M28" s="8"/>
      <c r="N28" s="8"/>
      <c r="O28" s="8"/>
      <c r="P28" s="8"/>
      <c r="Q28" s="8"/>
      <c r="R28" s="8"/>
      <c r="S28" s="8"/>
      <c r="T28" s="165" t="s">
        <v>138</v>
      </c>
      <c r="U28" s="166">
        <v>22</v>
      </c>
    </row>
    <row r="29" spans="1:21" s="3" customFormat="1" ht="15" customHeight="1" x14ac:dyDescent="0.2">
      <c r="A29" s="8"/>
      <c r="B29" s="8"/>
      <c r="C29" s="8"/>
      <c r="D29" s="8"/>
      <c r="E29" s="8"/>
      <c r="F29" s="8"/>
      <c r="G29" s="8"/>
      <c r="H29" s="8"/>
      <c r="I29" s="8"/>
      <c r="J29" s="8"/>
      <c r="K29" s="8"/>
      <c r="L29" s="8"/>
      <c r="M29" s="8"/>
      <c r="N29" s="8"/>
      <c r="O29" s="8"/>
      <c r="P29" s="8"/>
      <c r="Q29" s="8"/>
      <c r="R29" s="8"/>
      <c r="S29" s="8"/>
      <c r="T29" s="165" t="s">
        <v>139</v>
      </c>
      <c r="U29" s="166">
        <v>23</v>
      </c>
    </row>
    <row r="30" spans="1:21" s="3" customFormat="1" ht="15" customHeight="1" x14ac:dyDescent="0.2">
      <c r="A30" s="8"/>
      <c r="B30" s="8"/>
      <c r="C30" s="8"/>
      <c r="D30" s="8"/>
      <c r="E30" s="8"/>
      <c r="F30" s="8"/>
      <c r="G30" s="8"/>
      <c r="H30" s="8"/>
      <c r="I30" s="8"/>
      <c r="J30" s="8"/>
      <c r="K30" s="8"/>
      <c r="L30" s="8"/>
      <c r="M30" s="8"/>
      <c r="N30" s="8"/>
      <c r="O30" s="8"/>
      <c r="P30" s="8"/>
      <c r="Q30" s="8"/>
      <c r="R30" s="8"/>
      <c r="S30" s="8"/>
      <c r="T30" s="165" t="s">
        <v>140</v>
      </c>
      <c r="U30" s="166">
        <v>24</v>
      </c>
    </row>
    <row r="31" spans="1:21" s="3" customFormat="1" ht="15" customHeight="1" x14ac:dyDescent="0.2">
      <c r="A31" s="8"/>
      <c r="B31" s="8"/>
      <c r="C31" s="8"/>
      <c r="D31" s="8"/>
      <c r="E31" s="8"/>
      <c r="F31" s="8"/>
      <c r="G31" s="8"/>
      <c r="H31" s="8"/>
      <c r="I31" s="8"/>
      <c r="J31" s="8"/>
      <c r="K31" s="8"/>
      <c r="L31" s="8"/>
      <c r="M31" s="8"/>
      <c r="N31" s="8"/>
      <c r="O31" s="8"/>
      <c r="P31" s="8"/>
      <c r="Q31" s="8"/>
      <c r="R31" s="8"/>
      <c r="S31" s="8"/>
      <c r="T31" s="165" t="s">
        <v>354</v>
      </c>
      <c r="U31" s="166">
        <v>25</v>
      </c>
    </row>
    <row r="32" spans="1:21" s="3" customFormat="1" ht="15" customHeight="1" x14ac:dyDescent="0.2">
      <c r="A32" s="8"/>
      <c r="B32" s="8"/>
      <c r="C32" s="8"/>
      <c r="D32" s="8"/>
      <c r="E32" s="8"/>
      <c r="F32" s="8"/>
      <c r="G32" s="8"/>
      <c r="H32" s="8"/>
      <c r="I32" s="8"/>
      <c r="J32" s="8"/>
      <c r="K32" s="8"/>
      <c r="L32" s="8"/>
      <c r="M32" s="8"/>
      <c r="N32" s="8"/>
      <c r="O32" s="8"/>
      <c r="P32" s="8"/>
      <c r="Q32" s="8"/>
      <c r="R32" s="8"/>
      <c r="S32" s="8"/>
      <c r="T32" s="165" t="s">
        <v>141</v>
      </c>
      <c r="U32" s="166">
        <v>26</v>
      </c>
    </row>
    <row r="33" spans="1:21" s="3" customFormat="1" ht="15" customHeight="1" x14ac:dyDescent="0.2">
      <c r="A33" s="8"/>
      <c r="B33" s="8"/>
      <c r="C33" s="8"/>
      <c r="D33" s="8"/>
      <c r="E33" s="8"/>
      <c r="F33" s="8"/>
      <c r="G33" s="8"/>
      <c r="H33" s="8"/>
      <c r="I33" s="8"/>
      <c r="J33" s="8"/>
      <c r="K33" s="8"/>
      <c r="L33" s="8"/>
      <c r="M33" s="8"/>
      <c r="N33" s="8"/>
      <c r="O33" s="8"/>
      <c r="P33" s="8"/>
      <c r="Q33" s="8"/>
      <c r="R33" s="8"/>
      <c r="S33" s="8"/>
      <c r="T33" s="165" t="s">
        <v>142</v>
      </c>
      <c r="U33" s="166">
        <v>27</v>
      </c>
    </row>
    <row r="34" spans="1:21" s="3" customFormat="1" ht="15" customHeight="1" x14ac:dyDescent="0.2">
      <c r="A34" s="8"/>
      <c r="B34" s="8"/>
      <c r="C34" s="8"/>
      <c r="D34" s="8"/>
      <c r="E34" s="8"/>
      <c r="F34" s="8"/>
      <c r="G34" s="8"/>
      <c r="H34" s="8"/>
      <c r="I34" s="8"/>
      <c r="J34" s="8"/>
      <c r="K34" s="8"/>
      <c r="L34" s="8"/>
      <c r="M34" s="8"/>
      <c r="N34" s="8"/>
      <c r="O34" s="8"/>
      <c r="P34" s="8"/>
      <c r="Q34" s="8"/>
      <c r="R34" s="8"/>
      <c r="S34" s="8"/>
      <c r="T34" s="165" t="s">
        <v>64</v>
      </c>
      <c r="U34" s="166">
        <v>28</v>
      </c>
    </row>
    <row r="35" spans="1:21" s="3" customFormat="1" ht="12.75" x14ac:dyDescent="0.2">
      <c r="A35" s="8"/>
      <c r="B35" s="8"/>
      <c r="C35" s="8"/>
      <c r="D35" s="8"/>
      <c r="E35" s="8"/>
      <c r="F35" s="8"/>
      <c r="G35" s="8"/>
      <c r="H35" s="8"/>
      <c r="I35" s="8"/>
      <c r="J35" s="8"/>
      <c r="K35" s="8"/>
      <c r="L35" s="8"/>
      <c r="M35" s="8"/>
      <c r="N35" s="8"/>
      <c r="O35" s="8"/>
      <c r="P35" s="8"/>
      <c r="Q35" s="8"/>
      <c r="R35" s="8"/>
      <c r="S35" s="8"/>
      <c r="T35" s="165" t="s">
        <v>156</v>
      </c>
      <c r="U35" s="166">
        <v>29</v>
      </c>
    </row>
    <row r="36" spans="1:21" s="3" customFormat="1" ht="15" customHeight="1" x14ac:dyDescent="0.2">
      <c r="A36" s="8"/>
      <c r="B36" s="8"/>
      <c r="C36" s="8"/>
      <c r="D36" s="8"/>
      <c r="E36" s="8"/>
      <c r="F36" s="8"/>
      <c r="G36" s="8"/>
      <c r="H36" s="8"/>
      <c r="I36" s="8"/>
      <c r="J36" s="8"/>
      <c r="K36" s="8"/>
      <c r="L36" s="8"/>
      <c r="M36" s="8"/>
      <c r="N36" s="8"/>
      <c r="O36" s="8"/>
      <c r="P36" s="8"/>
      <c r="Q36" s="8"/>
      <c r="R36" s="8"/>
      <c r="S36" s="8"/>
      <c r="T36" s="165" t="s">
        <v>334</v>
      </c>
      <c r="U36" s="166">
        <v>30</v>
      </c>
    </row>
    <row r="37" spans="1:21" s="3" customFormat="1" ht="15" customHeight="1" x14ac:dyDescent="0.2">
      <c r="A37" s="8"/>
      <c r="B37" s="8"/>
      <c r="C37" s="8"/>
      <c r="D37" s="8"/>
      <c r="E37" s="8"/>
      <c r="F37" s="8"/>
      <c r="G37" s="8"/>
      <c r="H37" s="8"/>
      <c r="I37" s="8"/>
      <c r="J37" s="8"/>
      <c r="K37" s="8"/>
      <c r="L37" s="8"/>
      <c r="M37" s="8"/>
      <c r="N37" s="8"/>
      <c r="O37" s="8"/>
      <c r="P37" s="8"/>
      <c r="Q37" s="8"/>
      <c r="R37" s="8"/>
      <c r="S37" s="8"/>
      <c r="T37" s="165" t="s">
        <v>157</v>
      </c>
      <c r="U37" s="166">
        <v>31</v>
      </c>
    </row>
    <row r="38" spans="1:21" s="3" customFormat="1" ht="15" customHeight="1" x14ac:dyDescent="0.2">
      <c r="A38" s="8"/>
      <c r="B38" s="8"/>
      <c r="C38" s="8"/>
      <c r="D38" s="8"/>
      <c r="E38" s="8"/>
      <c r="F38" s="8"/>
      <c r="G38" s="8"/>
      <c r="H38" s="8"/>
      <c r="I38" s="8"/>
      <c r="J38" s="8"/>
      <c r="K38" s="8"/>
      <c r="L38" s="8"/>
      <c r="M38" s="8"/>
      <c r="N38" s="8"/>
      <c r="O38" s="8"/>
      <c r="P38" s="8"/>
      <c r="Q38" s="8"/>
      <c r="R38" s="8"/>
      <c r="S38" s="8"/>
      <c r="T38" s="165" t="s">
        <v>355</v>
      </c>
      <c r="U38" s="166">
        <v>32</v>
      </c>
    </row>
    <row r="39" spans="1:21" s="3" customFormat="1" ht="15" customHeight="1" x14ac:dyDescent="0.2">
      <c r="A39" s="8"/>
      <c r="B39" s="8"/>
      <c r="C39" s="8"/>
      <c r="D39" s="8"/>
      <c r="E39" s="8"/>
      <c r="F39" s="8"/>
      <c r="G39" s="8"/>
      <c r="H39" s="8"/>
      <c r="I39" s="8"/>
      <c r="J39" s="8"/>
      <c r="K39" s="8"/>
      <c r="L39" s="8"/>
      <c r="M39" s="8"/>
      <c r="N39" s="8"/>
      <c r="O39" s="8"/>
      <c r="P39" s="8"/>
      <c r="Q39" s="8"/>
      <c r="R39" s="8"/>
      <c r="S39" s="8"/>
      <c r="T39" s="165" t="s">
        <v>100</v>
      </c>
      <c r="U39" s="166">
        <v>33</v>
      </c>
    </row>
    <row r="40" spans="1:21" s="3" customFormat="1" ht="12.75" x14ac:dyDescent="0.2">
      <c r="A40" s="8"/>
      <c r="B40" s="8"/>
      <c r="C40" s="8"/>
      <c r="D40" s="8"/>
      <c r="E40" s="8"/>
      <c r="F40" s="8"/>
      <c r="G40" s="8"/>
      <c r="H40" s="8"/>
      <c r="I40" s="8"/>
      <c r="J40" s="8"/>
      <c r="K40" s="8"/>
      <c r="L40" s="8"/>
      <c r="M40" s="1"/>
      <c r="N40" s="8"/>
      <c r="O40" s="8"/>
      <c r="P40" s="8"/>
      <c r="Q40" s="8"/>
      <c r="R40" s="8"/>
      <c r="S40" s="8"/>
      <c r="T40" s="165" t="s">
        <v>356</v>
      </c>
      <c r="U40" s="166">
        <v>34</v>
      </c>
    </row>
    <row r="41" spans="1:21" s="3" customFormat="1" ht="12.75" x14ac:dyDescent="0.2">
      <c r="A41" s="8"/>
      <c r="B41" s="8"/>
      <c r="C41" s="8"/>
      <c r="D41" s="8"/>
      <c r="E41" s="8"/>
      <c r="F41" s="8"/>
      <c r="G41" s="8"/>
      <c r="H41" s="8"/>
      <c r="I41" s="8"/>
      <c r="J41" s="8"/>
      <c r="K41" s="8"/>
      <c r="L41" s="8"/>
      <c r="M41" s="8"/>
      <c r="N41" s="8"/>
      <c r="O41" s="8"/>
      <c r="P41" s="8"/>
      <c r="Q41" s="8"/>
      <c r="R41" s="8"/>
      <c r="S41" s="8"/>
      <c r="T41" s="165" t="s">
        <v>143</v>
      </c>
      <c r="U41" s="166">
        <v>35</v>
      </c>
    </row>
    <row r="42" spans="1:21" s="3" customFormat="1" ht="12.75" customHeight="1" x14ac:dyDescent="0.2">
      <c r="A42" s="12"/>
      <c r="B42" s="12"/>
      <c r="C42" s="12"/>
      <c r="D42" s="12"/>
      <c r="E42" s="12"/>
      <c r="F42" s="12"/>
      <c r="G42" s="12"/>
      <c r="H42" s="12"/>
      <c r="I42" s="12"/>
      <c r="J42" s="12"/>
      <c r="K42" s="12"/>
      <c r="L42" s="12"/>
      <c r="M42" s="12"/>
      <c r="N42" s="12"/>
      <c r="O42" s="12"/>
      <c r="P42" s="12"/>
      <c r="Q42" s="12"/>
      <c r="R42" s="12"/>
      <c r="S42" s="12"/>
      <c r="T42" s="165" t="s">
        <v>116</v>
      </c>
      <c r="U42" s="166">
        <v>36</v>
      </c>
    </row>
    <row r="43" spans="1:21" s="3" customFormat="1" ht="12.75" customHeight="1" x14ac:dyDescent="0.2">
      <c r="A43" s="12"/>
      <c r="B43" s="12"/>
      <c r="C43" s="12"/>
      <c r="D43" s="12"/>
      <c r="E43" s="12"/>
      <c r="F43" s="12"/>
      <c r="G43" s="12"/>
      <c r="H43" s="12"/>
      <c r="I43" s="12"/>
      <c r="J43" s="12"/>
      <c r="K43" s="12"/>
      <c r="L43" s="12"/>
      <c r="M43" s="12"/>
      <c r="N43" s="12"/>
      <c r="O43" s="12"/>
      <c r="P43" s="12"/>
      <c r="Q43" s="12"/>
      <c r="R43" s="12"/>
      <c r="S43" s="12"/>
      <c r="T43" s="165" t="s">
        <v>357</v>
      </c>
      <c r="U43" s="166">
        <v>37</v>
      </c>
    </row>
    <row r="44" spans="1:21" s="2" customFormat="1" ht="12.75" customHeight="1" x14ac:dyDescent="0.2">
      <c r="A44" s="12"/>
      <c r="B44" s="12"/>
      <c r="C44" s="12"/>
      <c r="D44" s="12"/>
      <c r="E44" s="12"/>
      <c r="F44" s="12"/>
      <c r="G44" s="12"/>
      <c r="H44" s="12"/>
      <c r="I44" s="12"/>
      <c r="J44" s="12"/>
      <c r="K44" s="12"/>
      <c r="L44" s="12"/>
      <c r="M44" s="12"/>
      <c r="N44" s="12"/>
      <c r="O44" s="12"/>
      <c r="P44" s="12"/>
      <c r="Q44" s="12"/>
      <c r="R44" s="12"/>
      <c r="S44" s="12"/>
      <c r="T44" s="165" t="s">
        <v>144</v>
      </c>
      <c r="U44" s="166">
        <v>38</v>
      </c>
    </row>
    <row r="45" spans="1:21" s="2" customFormat="1" ht="12.75" customHeight="1" x14ac:dyDescent="0.2">
      <c r="A45" s="12"/>
      <c r="B45" s="12"/>
      <c r="C45" s="12"/>
      <c r="D45" s="12"/>
      <c r="E45" s="12"/>
      <c r="F45" s="12"/>
      <c r="G45" s="12"/>
      <c r="H45" s="12"/>
      <c r="I45" s="12"/>
      <c r="J45" s="12"/>
      <c r="K45" s="12"/>
      <c r="L45" s="12"/>
      <c r="M45" s="12"/>
      <c r="N45" s="12"/>
      <c r="O45" s="12"/>
      <c r="P45" s="12"/>
      <c r="Q45" s="12"/>
      <c r="R45" s="12"/>
      <c r="S45" s="12"/>
      <c r="T45" s="165" t="s">
        <v>145</v>
      </c>
      <c r="U45" s="166">
        <v>39</v>
      </c>
    </row>
    <row r="46" spans="1:21" s="2" customFormat="1" ht="12.75" customHeight="1" x14ac:dyDescent="0.2">
      <c r="A46" s="12"/>
      <c r="B46" s="12"/>
      <c r="C46" s="12"/>
      <c r="D46" s="12"/>
      <c r="E46" s="12"/>
      <c r="F46" s="12"/>
      <c r="G46" s="12"/>
      <c r="H46" s="12"/>
      <c r="I46" s="12"/>
      <c r="J46" s="12"/>
      <c r="K46" s="12"/>
      <c r="L46" s="12"/>
      <c r="M46" s="12"/>
      <c r="N46" s="12"/>
      <c r="O46" s="12"/>
      <c r="P46" s="12"/>
      <c r="Q46" s="12"/>
      <c r="R46" s="12"/>
      <c r="S46" s="12"/>
      <c r="T46" s="165" t="s">
        <v>322</v>
      </c>
      <c r="U46" s="166">
        <v>40</v>
      </c>
    </row>
    <row r="47" spans="1:21" s="2" customFormat="1" ht="12.75" customHeight="1" x14ac:dyDescent="0.2">
      <c r="A47" s="12"/>
      <c r="B47" s="12"/>
      <c r="C47" s="12"/>
      <c r="D47" s="12"/>
      <c r="E47" s="12"/>
      <c r="F47" s="12"/>
      <c r="G47" s="12"/>
      <c r="H47" s="12"/>
      <c r="I47" s="12"/>
      <c r="J47" s="12"/>
      <c r="K47" s="12"/>
      <c r="L47" s="12"/>
      <c r="M47" s="12"/>
      <c r="N47" s="12"/>
      <c r="O47" s="12"/>
      <c r="P47" s="12"/>
      <c r="Q47" s="12"/>
      <c r="R47" s="12"/>
      <c r="S47" s="12"/>
      <c r="T47" s="165" t="s">
        <v>70</v>
      </c>
      <c r="U47" s="166">
        <v>41</v>
      </c>
    </row>
    <row r="48" spans="1:21" s="2" customFormat="1" ht="12.75" customHeight="1" x14ac:dyDescent="0.2">
      <c r="A48" s="12"/>
      <c r="B48" s="12"/>
      <c r="C48" s="12"/>
      <c r="D48" s="12"/>
      <c r="E48" s="12"/>
      <c r="F48" s="12"/>
      <c r="G48" s="12"/>
      <c r="H48" s="12"/>
      <c r="I48" s="12"/>
      <c r="J48" s="12"/>
      <c r="K48" s="12"/>
      <c r="L48" s="12"/>
      <c r="M48" s="12"/>
      <c r="N48" s="12"/>
      <c r="O48" s="12"/>
      <c r="P48" s="12"/>
      <c r="Q48" s="12"/>
      <c r="R48" s="12"/>
      <c r="S48" s="12"/>
      <c r="T48" s="165" t="s">
        <v>146</v>
      </c>
      <c r="U48" s="166">
        <v>42</v>
      </c>
    </row>
    <row r="49" spans="1:21" s="2" customFormat="1" ht="12.75" customHeight="1" x14ac:dyDescent="0.2">
      <c r="A49" s="12"/>
      <c r="B49" s="12"/>
      <c r="C49" s="12"/>
      <c r="D49" s="12"/>
      <c r="E49" s="12"/>
      <c r="F49" s="12"/>
      <c r="G49" s="12"/>
      <c r="H49" s="12"/>
      <c r="I49" s="12"/>
      <c r="J49" s="12"/>
      <c r="K49" s="12"/>
      <c r="L49" s="12"/>
      <c r="M49" s="12"/>
      <c r="N49" s="12"/>
      <c r="O49" s="12"/>
      <c r="P49" s="12"/>
      <c r="Q49" s="12"/>
      <c r="R49" s="12"/>
      <c r="S49" s="12"/>
      <c r="T49" s="165" t="s">
        <v>158</v>
      </c>
      <c r="U49" s="166">
        <v>43</v>
      </c>
    </row>
    <row r="50" spans="1:21" s="2" customFormat="1" ht="12.75" customHeight="1" x14ac:dyDescent="0.2">
      <c r="A50" s="12"/>
      <c r="B50" s="12"/>
      <c r="C50" s="12"/>
      <c r="D50" s="12"/>
      <c r="E50" s="12"/>
      <c r="F50" s="12"/>
      <c r="G50" s="12"/>
      <c r="H50" s="12"/>
      <c r="I50" s="12"/>
      <c r="J50" s="12"/>
      <c r="K50" s="12"/>
      <c r="L50" s="12"/>
      <c r="M50" s="12"/>
      <c r="N50" s="12"/>
      <c r="O50" s="12"/>
      <c r="P50" s="12"/>
      <c r="Q50" s="12"/>
      <c r="R50" s="12"/>
      <c r="S50" s="12"/>
      <c r="T50" s="165" t="s">
        <v>358</v>
      </c>
      <c r="U50" s="166">
        <v>44</v>
      </c>
    </row>
    <row r="51" spans="1:21" s="2" customFormat="1" ht="12.75" customHeight="1" x14ac:dyDescent="0.2">
      <c r="A51" s="12"/>
      <c r="B51" s="12"/>
      <c r="C51" s="12"/>
      <c r="D51" s="12"/>
      <c r="E51" s="12"/>
      <c r="F51" s="12"/>
      <c r="G51" s="12"/>
      <c r="H51" s="12"/>
      <c r="I51" s="12"/>
      <c r="J51" s="12"/>
      <c r="K51" s="12"/>
      <c r="L51" s="12"/>
      <c r="M51" s="12"/>
      <c r="N51" s="12"/>
      <c r="O51" s="12"/>
      <c r="P51" s="12"/>
      <c r="Q51" s="12"/>
      <c r="R51" s="12"/>
      <c r="S51" s="12"/>
      <c r="T51" s="165" t="s">
        <v>359</v>
      </c>
      <c r="U51" s="166">
        <v>45</v>
      </c>
    </row>
    <row r="52" spans="1:21" s="2" customFormat="1" ht="12.75" customHeight="1" x14ac:dyDescent="0.2">
      <c r="A52" s="12"/>
      <c r="B52" s="12"/>
      <c r="C52" s="12"/>
      <c r="D52" s="12"/>
      <c r="E52" s="12"/>
      <c r="F52" s="12"/>
      <c r="G52" s="12"/>
      <c r="H52" s="12"/>
      <c r="I52" s="12"/>
      <c r="J52" s="12"/>
      <c r="K52" s="12"/>
      <c r="L52" s="12"/>
      <c r="M52" s="12"/>
      <c r="N52" s="12"/>
      <c r="O52" s="12"/>
      <c r="P52" s="12"/>
      <c r="Q52" s="12"/>
      <c r="R52" s="12"/>
      <c r="S52" s="12"/>
      <c r="T52" s="165" t="s">
        <v>147</v>
      </c>
      <c r="U52" s="166">
        <v>46</v>
      </c>
    </row>
    <row r="53" spans="1:21" s="2" customFormat="1" ht="12.75" customHeight="1" x14ac:dyDescent="0.2">
      <c r="A53" s="12"/>
      <c r="B53" s="12"/>
      <c r="C53" s="12"/>
      <c r="D53" s="12"/>
      <c r="E53" s="12"/>
      <c r="F53" s="12"/>
      <c r="G53" s="12"/>
      <c r="H53" s="12"/>
      <c r="I53" s="12"/>
      <c r="J53" s="12"/>
      <c r="K53" s="12"/>
      <c r="L53" s="12"/>
      <c r="M53" s="12"/>
      <c r="N53" s="12"/>
      <c r="O53" s="12"/>
      <c r="P53" s="12"/>
      <c r="Q53" s="12"/>
      <c r="R53" s="12"/>
      <c r="S53" s="12"/>
      <c r="T53" s="165" t="s">
        <v>360</v>
      </c>
      <c r="U53" s="166">
        <v>47</v>
      </c>
    </row>
    <row r="54" spans="1:21" s="2" customFormat="1" ht="12.75" customHeight="1" x14ac:dyDescent="0.2">
      <c r="A54" s="12"/>
      <c r="B54" s="12"/>
      <c r="C54" s="12"/>
      <c r="D54" s="12"/>
      <c r="E54" s="12"/>
      <c r="F54" s="12"/>
      <c r="G54" s="12"/>
      <c r="H54" s="12"/>
      <c r="I54" s="12"/>
      <c r="J54" s="12"/>
      <c r="K54" s="12"/>
      <c r="L54" s="12"/>
      <c r="M54" s="12"/>
      <c r="N54" s="12"/>
      <c r="O54" s="12"/>
      <c r="P54" s="12"/>
      <c r="Q54" s="12"/>
      <c r="R54" s="12"/>
      <c r="S54" s="12"/>
      <c r="T54" s="165" t="s">
        <v>148</v>
      </c>
      <c r="U54" s="166">
        <v>48</v>
      </c>
    </row>
    <row r="55" spans="1:21" s="2" customFormat="1" ht="12.75" customHeight="1" x14ac:dyDescent="0.2">
      <c r="A55" s="12"/>
      <c r="B55" s="12"/>
      <c r="C55" s="12"/>
      <c r="D55" s="12"/>
      <c r="E55" s="12"/>
      <c r="F55" s="12"/>
      <c r="G55" s="12"/>
      <c r="H55" s="12"/>
      <c r="I55" s="12"/>
      <c r="J55" s="12"/>
      <c r="K55" s="12"/>
      <c r="L55" s="12"/>
      <c r="M55" s="12"/>
      <c r="N55" s="12"/>
      <c r="O55" s="12"/>
      <c r="P55" s="12"/>
      <c r="Q55" s="12"/>
      <c r="R55" s="12"/>
      <c r="S55" s="12"/>
      <c r="T55" s="165" t="s">
        <v>149</v>
      </c>
      <c r="U55" s="166">
        <v>49</v>
      </c>
    </row>
    <row r="56" spans="1:21" s="2" customFormat="1" ht="12.75" customHeight="1" x14ac:dyDescent="0.2">
      <c r="A56" s="12"/>
      <c r="B56" s="12"/>
      <c r="C56" s="12"/>
      <c r="D56" s="12"/>
      <c r="E56" s="12"/>
      <c r="F56" s="12"/>
      <c r="G56" s="12"/>
      <c r="H56" s="12"/>
      <c r="I56" s="12"/>
      <c r="J56" s="12"/>
      <c r="K56" s="12"/>
      <c r="L56" s="12"/>
      <c r="M56" s="12"/>
      <c r="N56" s="12"/>
      <c r="O56" s="12"/>
      <c r="P56" s="12"/>
      <c r="Q56" s="12"/>
      <c r="R56" s="12"/>
      <c r="S56" s="12"/>
      <c r="T56" s="165" t="s">
        <v>75</v>
      </c>
      <c r="U56" s="166">
        <v>50</v>
      </c>
    </row>
    <row r="57" spans="1:21" s="2" customFormat="1" ht="12.75" customHeight="1" x14ac:dyDescent="0.2">
      <c r="A57" s="12"/>
      <c r="B57" s="12"/>
      <c r="C57" s="12"/>
      <c r="D57" s="12"/>
      <c r="E57" s="12"/>
      <c r="F57" s="12"/>
      <c r="G57" s="12"/>
      <c r="H57" s="12"/>
      <c r="I57" s="12"/>
      <c r="J57" s="12"/>
      <c r="K57" s="12"/>
      <c r="L57" s="12"/>
      <c r="M57" s="12"/>
      <c r="N57" s="12"/>
      <c r="O57" s="12"/>
      <c r="P57" s="12"/>
      <c r="Q57" s="12"/>
      <c r="R57" s="12"/>
      <c r="S57" s="12"/>
      <c r="T57" s="167" t="s">
        <v>361</v>
      </c>
      <c r="U57" s="168">
        <v>51</v>
      </c>
    </row>
    <row r="58" spans="1:21" s="2" customFormat="1" ht="12.75" customHeight="1" x14ac:dyDescent="0.2">
      <c r="A58" s="12"/>
      <c r="B58" s="12"/>
      <c r="C58" s="12"/>
      <c r="D58" s="12"/>
      <c r="E58" s="12"/>
      <c r="F58" s="12"/>
      <c r="G58" s="12"/>
      <c r="H58" s="12"/>
      <c r="I58" s="12"/>
      <c r="J58" s="12"/>
      <c r="K58" s="12"/>
      <c r="L58" s="12"/>
      <c r="M58" s="12"/>
      <c r="N58" s="12"/>
      <c r="O58" s="12"/>
      <c r="P58" s="12"/>
      <c r="Q58" s="12"/>
      <c r="R58" s="12"/>
      <c r="S58" s="12"/>
      <c r="T58" s="12"/>
      <c r="U58" s="154"/>
    </row>
    <row r="59" spans="1:21" s="2" customFormat="1" ht="12.75" customHeight="1" x14ac:dyDescent="0.2">
      <c r="A59" s="12"/>
      <c r="B59" s="12"/>
      <c r="C59" s="12"/>
      <c r="D59" s="12"/>
      <c r="E59" s="12"/>
      <c r="F59" s="12"/>
      <c r="G59" s="12"/>
      <c r="H59" s="12"/>
      <c r="I59" s="12"/>
      <c r="J59" s="12"/>
      <c r="K59" s="12"/>
      <c r="L59" s="12"/>
      <c r="M59" s="12"/>
      <c r="N59" s="12"/>
      <c r="O59" s="12"/>
      <c r="P59" s="12"/>
      <c r="Q59" s="12"/>
      <c r="R59" s="12"/>
      <c r="S59" s="12"/>
      <c r="T59" s="12"/>
      <c r="U59" s="154"/>
    </row>
    <row r="60" spans="1:21" s="2" customFormat="1" ht="12.75" customHeight="1" x14ac:dyDescent="0.2">
      <c r="A60" s="12"/>
      <c r="B60" s="12"/>
      <c r="C60" s="12"/>
      <c r="D60" s="12"/>
      <c r="E60" s="12"/>
      <c r="F60" s="12"/>
      <c r="G60" s="12"/>
      <c r="H60" s="12"/>
      <c r="I60" s="12"/>
      <c r="J60" s="12"/>
      <c r="K60" s="12"/>
      <c r="L60" s="12"/>
      <c r="M60" s="12"/>
      <c r="N60" s="12"/>
      <c r="O60" s="12"/>
      <c r="P60" s="12"/>
      <c r="Q60" s="12"/>
      <c r="R60" s="12"/>
      <c r="S60" s="12"/>
      <c r="T60" s="12"/>
      <c r="U60" s="154"/>
    </row>
    <row r="61" spans="1:21" s="2" customFormat="1" ht="12.75" customHeight="1" x14ac:dyDescent="0.2">
      <c r="A61" s="12"/>
      <c r="B61" s="12"/>
      <c r="C61" s="12"/>
      <c r="D61" s="12"/>
      <c r="E61" s="12"/>
      <c r="F61" s="12"/>
      <c r="G61" s="12"/>
      <c r="H61" s="12"/>
      <c r="I61" s="12"/>
      <c r="J61" s="12"/>
      <c r="K61" s="12"/>
      <c r="L61" s="12"/>
      <c r="M61" s="12"/>
      <c r="N61" s="12"/>
      <c r="O61" s="12"/>
      <c r="P61" s="12"/>
      <c r="Q61" s="12"/>
      <c r="R61" s="12"/>
      <c r="S61" s="12"/>
      <c r="T61" s="12"/>
      <c r="U61" s="154"/>
    </row>
    <row r="62" spans="1:21" s="2" customFormat="1" ht="12.75" customHeight="1" x14ac:dyDescent="0.2">
      <c r="A62" s="12"/>
      <c r="B62" s="12"/>
      <c r="C62" s="12"/>
      <c r="D62" s="12"/>
      <c r="E62" s="12"/>
      <c r="F62" s="12"/>
      <c r="G62" s="12"/>
      <c r="H62" s="12"/>
      <c r="I62" s="12"/>
      <c r="J62" s="12"/>
      <c r="K62" s="12"/>
      <c r="L62" s="12"/>
      <c r="M62" s="12"/>
      <c r="N62" s="12"/>
      <c r="O62" s="12"/>
      <c r="P62" s="12"/>
      <c r="Q62" s="12"/>
      <c r="R62" s="12"/>
      <c r="S62" s="12"/>
      <c r="T62" s="12"/>
      <c r="U62" s="154"/>
    </row>
    <row r="63" spans="1:21" s="2" customFormat="1" ht="12.75" customHeight="1" x14ac:dyDescent="0.2">
      <c r="A63" s="12"/>
      <c r="B63" s="12"/>
      <c r="C63" s="12"/>
      <c r="D63" s="12"/>
      <c r="E63" s="12"/>
      <c r="F63" s="12"/>
      <c r="G63" s="12"/>
      <c r="H63" s="12"/>
      <c r="I63" s="12"/>
      <c r="J63" s="12"/>
      <c r="K63" s="12"/>
      <c r="L63" s="12"/>
      <c r="M63" s="12"/>
      <c r="N63" s="12"/>
      <c r="O63" s="12"/>
      <c r="P63" s="12"/>
      <c r="Q63" s="12"/>
      <c r="R63" s="12"/>
      <c r="S63" s="12"/>
      <c r="T63" s="12"/>
      <c r="U63" s="154"/>
    </row>
    <row r="64" spans="1:21" s="2" customFormat="1" ht="12.75" customHeight="1" x14ac:dyDescent="0.2">
      <c r="A64" s="12"/>
      <c r="B64" s="12"/>
      <c r="C64" s="12"/>
      <c r="D64" s="12"/>
      <c r="E64" s="12"/>
      <c r="F64" s="12"/>
      <c r="G64" s="12"/>
      <c r="H64" s="12"/>
      <c r="I64" s="12"/>
      <c r="J64" s="12"/>
      <c r="K64" s="12"/>
      <c r="L64" s="12"/>
      <c r="M64" s="12"/>
      <c r="N64" s="12"/>
      <c r="O64" s="12"/>
      <c r="P64" s="12"/>
      <c r="Q64" s="12"/>
      <c r="R64" s="12"/>
      <c r="S64" s="12"/>
      <c r="T64" s="12"/>
      <c r="U64" s="154"/>
    </row>
    <row r="65" spans="1:21" s="2" customFormat="1" ht="12.75" customHeight="1" x14ac:dyDescent="0.2">
      <c r="A65" s="12"/>
      <c r="B65" s="12"/>
      <c r="C65" s="12"/>
      <c r="D65" s="12"/>
      <c r="E65" s="12"/>
      <c r="F65" s="12"/>
      <c r="G65" s="12"/>
      <c r="H65" s="12"/>
      <c r="I65" s="12"/>
      <c r="J65" s="12"/>
      <c r="K65" s="12"/>
      <c r="L65" s="12"/>
      <c r="M65" s="12"/>
      <c r="N65" s="12"/>
      <c r="O65" s="12"/>
      <c r="P65" s="12"/>
      <c r="Q65" s="12"/>
      <c r="R65" s="12"/>
      <c r="S65" s="12"/>
      <c r="T65" s="12"/>
      <c r="U65" s="154"/>
    </row>
    <row r="66" spans="1:21" s="2" customFormat="1" ht="12.75" customHeight="1" x14ac:dyDescent="0.2">
      <c r="A66" s="12"/>
      <c r="B66" s="12"/>
      <c r="C66" s="12"/>
      <c r="D66" s="12"/>
      <c r="E66" s="12"/>
      <c r="F66" s="12"/>
      <c r="G66" s="12"/>
      <c r="H66" s="12"/>
      <c r="I66" s="12"/>
      <c r="J66" s="12"/>
      <c r="K66" s="12"/>
      <c r="L66" s="12"/>
      <c r="M66" s="12"/>
      <c r="N66" s="12"/>
      <c r="O66" s="12"/>
      <c r="P66" s="12"/>
      <c r="Q66" s="12"/>
      <c r="R66" s="12"/>
      <c r="S66" s="12"/>
      <c r="T66" s="12"/>
      <c r="U66" s="154"/>
    </row>
    <row r="67" spans="1:21" s="2" customFormat="1" ht="12.75" customHeight="1" x14ac:dyDescent="0.2">
      <c r="A67" s="12"/>
      <c r="B67" s="12"/>
      <c r="C67" s="12"/>
      <c r="D67" s="12"/>
      <c r="E67" s="12"/>
      <c r="F67" s="12"/>
      <c r="G67" s="12"/>
      <c r="H67" s="12"/>
      <c r="I67" s="12"/>
      <c r="J67" s="12"/>
      <c r="K67" s="12"/>
      <c r="L67" s="12"/>
      <c r="M67" s="12"/>
      <c r="N67" s="12"/>
      <c r="O67" s="12"/>
      <c r="P67" s="12"/>
      <c r="Q67" s="12"/>
      <c r="R67" s="12"/>
      <c r="S67" s="12"/>
      <c r="T67" s="12"/>
      <c r="U67" s="154"/>
    </row>
    <row r="68" spans="1:21" s="2" customFormat="1" ht="12.75" customHeight="1" x14ac:dyDescent="0.2">
      <c r="A68" s="12"/>
      <c r="B68" s="12"/>
      <c r="C68" s="12"/>
      <c r="D68" s="12"/>
      <c r="E68" s="12"/>
      <c r="F68" s="12"/>
      <c r="G68" s="12"/>
      <c r="H68" s="12"/>
      <c r="I68" s="12"/>
      <c r="J68" s="12"/>
      <c r="K68" s="12"/>
      <c r="L68" s="12"/>
      <c r="M68" s="12"/>
      <c r="N68" s="12"/>
      <c r="O68" s="12"/>
      <c r="P68" s="12"/>
      <c r="Q68" s="12"/>
      <c r="R68" s="12"/>
      <c r="S68" s="12"/>
      <c r="T68" s="12"/>
      <c r="U68" s="154"/>
    </row>
    <row r="69" spans="1:21" s="2" customFormat="1" ht="12.75" customHeight="1" x14ac:dyDescent="0.2">
      <c r="A69" s="12"/>
      <c r="B69" s="12"/>
      <c r="C69" s="12"/>
      <c r="D69" s="12"/>
      <c r="E69" s="12"/>
      <c r="F69" s="12"/>
      <c r="G69" s="12"/>
      <c r="H69" s="12"/>
      <c r="I69" s="12"/>
      <c r="J69" s="12"/>
      <c r="K69" s="12"/>
      <c r="L69" s="12"/>
      <c r="M69" s="12"/>
      <c r="N69" s="12"/>
      <c r="O69" s="12"/>
      <c r="P69" s="12"/>
      <c r="Q69" s="12"/>
      <c r="R69" s="12"/>
      <c r="S69" s="12"/>
      <c r="T69" s="12"/>
      <c r="U69" s="154"/>
    </row>
    <row r="70" spans="1:21" s="2" customFormat="1" ht="12.75" customHeight="1" x14ac:dyDescent="0.2">
      <c r="A70" s="12"/>
      <c r="B70" s="12"/>
      <c r="C70" s="12"/>
      <c r="D70" s="12"/>
      <c r="E70" s="12"/>
      <c r="F70" s="12"/>
      <c r="G70" s="12"/>
      <c r="H70" s="12"/>
      <c r="I70" s="12"/>
      <c r="J70" s="12"/>
      <c r="K70" s="12"/>
      <c r="L70" s="12"/>
      <c r="M70" s="12"/>
      <c r="N70" s="12"/>
      <c r="O70" s="12"/>
      <c r="P70" s="12"/>
      <c r="Q70" s="12"/>
      <c r="R70" s="12"/>
      <c r="S70" s="12"/>
      <c r="T70" s="12"/>
      <c r="U70" s="154"/>
    </row>
    <row r="71" spans="1:21" s="2" customFormat="1" ht="12.75" customHeight="1" x14ac:dyDescent="0.2">
      <c r="A71" s="12"/>
      <c r="B71" s="12"/>
      <c r="C71" s="12"/>
      <c r="D71" s="12"/>
      <c r="E71" s="12"/>
      <c r="F71" s="12"/>
      <c r="G71" s="12"/>
      <c r="H71" s="12"/>
      <c r="I71" s="12"/>
      <c r="J71" s="12"/>
      <c r="K71" s="12"/>
      <c r="L71" s="12"/>
      <c r="M71" s="12"/>
      <c r="N71" s="12"/>
      <c r="O71" s="12"/>
      <c r="P71" s="12"/>
      <c r="Q71" s="12"/>
      <c r="R71" s="12"/>
      <c r="S71" s="12"/>
      <c r="T71" s="12"/>
      <c r="U71" s="154"/>
    </row>
    <row r="72" spans="1:21" s="2" customFormat="1" ht="12.75" customHeight="1" x14ac:dyDescent="0.2">
      <c r="A72" s="12"/>
      <c r="B72" s="12"/>
      <c r="C72" s="12"/>
      <c r="D72" s="12"/>
      <c r="E72" s="12"/>
      <c r="F72" s="12"/>
      <c r="G72" s="12"/>
      <c r="H72" s="12"/>
      <c r="I72" s="12"/>
      <c r="J72" s="12"/>
      <c r="K72" s="12"/>
      <c r="L72" s="12"/>
      <c r="M72" s="12"/>
      <c r="N72" s="12"/>
      <c r="O72" s="12"/>
      <c r="P72" s="12"/>
      <c r="Q72" s="12"/>
      <c r="R72" s="12"/>
      <c r="S72" s="12"/>
      <c r="T72" s="12"/>
      <c r="U72" s="154"/>
    </row>
    <row r="73" spans="1:21" s="2" customFormat="1" ht="12.75" customHeight="1" x14ac:dyDescent="0.2">
      <c r="A73" s="12"/>
      <c r="B73" s="12"/>
      <c r="C73" s="12"/>
      <c r="D73" s="12"/>
      <c r="E73" s="12"/>
      <c r="F73" s="12"/>
      <c r="G73" s="12"/>
      <c r="H73" s="12"/>
      <c r="I73" s="12"/>
      <c r="J73" s="12"/>
      <c r="K73" s="12"/>
      <c r="L73" s="12"/>
      <c r="M73" s="12"/>
      <c r="N73" s="12"/>
      <c r="O73" s="12"/>
      <c r="P73" s="12"/>
      <c r="Q73" s="12"/>
      <c r="R73" s="12"/>
      <c r="S73" s="12"/>
      <c r="T73" s="12"/>
      <c r="U73" s="154"/>
    </row>
    <row r="74" spans="1:21" s="2" customFormat="1" ht="12.75" customHeight="1" x14ac:dyDescent="0.2">
      <c r="A74" s="12"/>
      <c r="B74" s="12"/>
      <c r="C74" s="12"/>
      <c r="D74" s="12"/>
      <c r="E74" s="12"/>
      <c r="F74" s="12"/>
      <c r="G74" s="12"/>
      <c r="H74" s="12"/>
      <c r="I74" s="12"/>
      <c r="J74" s="12"/>
      <c r="K74" s="12"/>
      <c r="L74" s="12"/>
      <c r="M74" s="12"/>
      <c r="N74" s="12"/>
      <c r="O74" s="12"/>
      <c r="P74" s="12"/>
      <c r="Q74" s="12"/>
      <c r="R74" s="12"/>
      <c r="S74" s="12"/>
      <c r="T74" s="12"/>
      <c r="U74" s="154"/>
    </row>
    <row r="75" spans="1:21" s="2" customFormat="1" ht="12.75" customHeight="1" x14ac:dyDescent="0.2">
      <c r="A75" s="12"/>
      <c r="B75" s="12"/>
      <c r="C75" s="12"/>
      <c r="D75" s="12"/>
      <c r="E75" s="12"/>
      <c r="F75" s="12"/>
      <c r="G75" s="12"/>
      <c r="H75" s="12"/>
      <c r="I75" s="12"/>
      <c r="J75" s="12"/>
      <c r="K75" s="12"/>
      <c r="L75" s="12"/>
      <c r="M75" s="12"/>
      <c r="N75" s="12"/>
      <c r="O75" s="12"/>
      <c r="P75" s="12"/>
      <c r="Q75" s="12"/>
      <c r="R75" s="12"/>
      <c r="S75" s="12"/>
      <c r="T75" s="12"/>
      <c r="U75" s="154"/>
    </row>
    <row r="76" spans="1:21" s="2" customFormat="1" ht="12.75" customHeight="1" x14ac:dyDescent="0.2">
      <c r="A76" s="12"/>
      <c r="B76" s="12"/>
      <c r="C76" s="12"/>
      <c r="D76" s="12"/>
      <c r="E76" s="12"/>
      <c r="F76" s="12"/>
      <c r="G76" s="12"/>
      <c r="H76" s="12"/>
      <c r="I76" s="12"/>
      <c r="J76" s="12"/>
      <c r="K76" s="12"/>
      <c r="L76" s="12"/>
      <c r="M76" s="12"/>
      <c r="N76" s="12"/>
      <c r="O76" s="12"/>
      <c r="P76" s="12"/>
      <c r="Q76" s="12"/>
      <c r="R76" s="12"/>
      <c r="S76" s="12"/>
      <c r="T76" s="12"/>
      <c r="U76" s="154"/>
    </row>
    <row r="77" spans="1:21" s="2" customFormat="1" ht="12.75" customHeight="1" x14ac:dyDescent="0.2">
      <c r="A77" s="12"/>
      <c r="B77" s="12"/>
      <c r="C77" s="12"/>
      <c r="D77" s="12"/>
      <c r="E77" s="12"/>
      <c r="F77" s="12"/>
      <c r="G77" s="12"/>
      <c r="H77" s="12"/>
      <c r="I77" s="12"/>
      <c r="J77" s="12"/>
      <c r="K77" s="12"/>
      <c r="L77" s="12"/>
      <c r="M77" s="12"/>
      <c r="N77" s="12"/>
      <c r="O77" s="12"/>
      <c r="P77" s="12"/>
      <c r="Q77" s="12"/>
      <c r="R77" s="12"/>
      <c r="S77" s="12"/>
      <c r="T77" s="12"/>
      <c r="U77" s="154"/>
    </row>
    <row r="78" spans="1:21" s="2" customFormat="1" ht="12.75" customHeight="1" x14ac:dyDescent="0.2">
      <c r="A78" s="12"/>
      <c r="B78" s="12"/>
      <c r="C78" s="12"/>
      <c r="D78" s="12"/>
      <c r="E78" s="12"/>
      <c r="F78" s="12"/>
      <c r="G78" s="12"/>
      <c r="H78" s="12"/>
      <c r="I78" s="12"/>
      <c r="J78" s="12"/>
      <c r="K78" s="12"/>
      <c r="L78" s="12"/>
      <c r="M78" s="12"/>
      <c r="N78" s="12"/>
      <c r="O78" s="12"/>
      <c r="P78" s="12"/>
      <c r="Q78" s="12"/>
      <c r="R78" s="12"/>
      <c r="S78" s="12"/>
      <c r="T78" s="12"/>
      <c r="U78" s="154"/>
    </row>
    <row r="79" spans="1:21" s="2" customFormat="1" ht="12.75" customHeight="1" x14ac:dyDescent="0.2">
      <c r="A79" s="12"/>
      <c r="B79" s="12"/>
      <c r="C79" s="12"/>
      <c r="D79" s="12"/>
      <c r="E79" s="12"/>
      <c r="F79" s="12"/>
      <c r="G79" s="12"/>
      <c r="H79" s="12"/>
      <c r="I79" s="12"/>
      <c r="J79" s="12"/>
      <c r="K79" s="12"/>
      <c r="L79" s="12"/>
      <c r="M79" s="12"/>
      <c r="N79" s="12"/>
      <c r="O79" s="12"/>
      <c r="P79" s="12"/>
      <c r="Q79" s="12"/>
      <c r="R79" s="12"/>
      <c r="S79" s="12"/>
      <c r="T79" s="12"/>
      <c r="U79" s="154"/>
    </row>
    <row r="80" spans="1:21" s="2" customFormat="1" ht="12.75" customHeight="1" x14ac:dyDescent="0.2">
      <c r="A80" s="12"/>
      <c r="B80" s="12"/>
      <c r="C80" s="12"/>
      <c r="D80" s="12"/>
      <c r="E80" s="12"/>
      <c r="F80" s="12"/>
      <c r="G80" s="12"/>
      <c r="H80" s="12"/>
      <c r="I80" s="12"/>
      <c r="J80" s="12"/>
      <c r="K80" s="12"/>
      <c r="L80" s="12"/>
      <c r="M80" s="12"/>
      <c r="N80" s="12"/>
      <c r="O80" s="12"/>
      <c r="P80" s="12"/>
      <c r="Q80" s="12"/>
      <c r="R80" s="12"/>
      <c r="S80" s="12"/>
      <c r="T80" s="12"/>
      <c r="U80" s="154"/>
    </row>
    <row r="81" spans="1:21" s="2" customFormat="1" ht="12.75" customHeight="1" x14ac:dyDescent="0.2">
      <c r="A81" s="12"/>
      <c r="B81" s="12"/>
      <c r="C81" s="12"/>
      <c r="D81" s="12"/>
      <c r="E81" s="12"/>
      <c r="F81" s="12"/>
      <c r="G81" s="12"/>
      <c r="H81" s="12"/>
      <c r="I81" s="12"/>
      <c r="J81" s="12"/>
      <c r="K81" s="12"/>
      <c r="L81" s="12"/>
      <c r="M81" s="12"/>
      <c r="N81" s="12"/>
      <c r="O81" s="12"/>
      <c r="P81" s="12"/>
      <c r="Q81" s="12"/>
      <c r="R81" s="12"/>
      <c r="S81" s="12"/>
      <c r="T81" s="12"/>
      <c r="U81" s="154"/>
    </row>
    <row r="82" spans="1:21" s="2" customFormat="1" ht="12.75" customHeight="1" x14ac:dyDescent="0.2">
      <c r="A82" s="12"/>
      <c r="B82" s="12"/>
      <c r="C82" s="12"/>
      <c r="D82" s="12"/>
      <c r="E82" s="12"/>
      <c r="F82" s="12"/>
      <c r="G82" s="12"/>
      <c r="H82" s="12"/>
      <c r="I82" s="12"/>
      <c r="J82" s="12"/>
      <c r="K82" s="12"/>
      <c r="L82" s="12"/>
      <c r="M82" s="12"/>
      <c r="N82" s="12"/>
      <c r="O82" s="12"/>
      <c r="P82" s="12"/>
      <c r="Q82" s="12"/>
      <c r="R82" s="12"/>
      <c r="S82" s="12"/>
      <c r="T82" s="12"/>
      <c r="U82" s="154"/>
    </row>
    <row r="83" spans="1:21" s="2" customFormat="1" ht="12.75" customHeight="1" x14ac:dyDescent="0.2">
      <c r="A83" s="12"/>
      <c r="B83" s="12"/>
      <c r="C83" s="12"/>
      <c r="D83" s="12"/>
      <c r="E83" s="12"/>
      <c r="F83" s="12"/>
      <c r="G83" s="12"/>
      <c r="H83" s="12"/>
      <c r="I83" s="12"/>
      <c r="J83" s="12"/>
      <c r="K83" s="12"/>
      <c r="L83" s="12"/>
      <c r="M83" s="12"/>
      <c r="N83" s="12"/>
      <c r="O83" s="12"/>
      <c r="P83" s="12"/>
      <c r="Q83" s="12"/>
      <c r="R83" s="12"/>
      <c r="S83" s="12"/>
      <c r="T83" s="12"/>
      <c r="U83" s="154"/>
    </row>
    <row r="84" spans="1:21" s="2" customFormat="1" ht="12.75" customHeight="1" x14ac:dyDescent="0.2">
      <c r="A84" s="12"/>
      <c r="B84" s="12"/>
      <c r="C84" s="12"/>
      <c r="D84" s="12"/>
      <c r="E84" s="12"/>
      <c r="F84" s="12"/>
      <c r="G84" s="12"/>
      <c r="H84" s="12"/>
      <c r="I84" s="12"/>
      <c r="J84" s="12"/>
      <c r="K84" s="12"/>
      <c r="L84" s="12"/>
      <c r="M84" s="12"/>
      <c r="N84" s="12"/>
      <c r="O84" s="12"/>
      <c r="P84" s="12"/>
      <c r="Q84" s="12"/>
      <c r="R84" s="12"/>
      <c r="S84" s="12"/>
      <c r="T84" s="12"/>
      <c r="U84" s="154"/>
    </row>
    <row r="85" spans="1:21" s="2" customFormat="1" ht="12.75" customHeight="1" x14ac:dyDescent="0.2">
      <c r="A85" s="12"/>
      <c r="B85" s="12"/>
      <c r="C85" s="12"/>
      <c r="D85" s="12"/>
      <c r="E85" s="12"/>
      <c r="F85" s="12"/>
      <c r="G85" s="12"/>
      <c r="H85" s="12"/>
      <c r="I85" s="12"/>
      <c r="J85" s="12"/>
      <c r="K85" s="12"/>
      <c r="L85" s="12"/>
      <c r="M85" s="12"/>
      <c r="N85" s="12"/>
      <c r="O85" s="12"/>
      <c r="P85" s="12"/>
      <c r="Q85" s="12"/>
      <c r="R85" s="12"/>
      <c r="S85" s="12"/>
      <c r="T85" s="12"/>
      <c r="U85" s="154"/>
    </row>
    <row r="86" spans="1:21" s="2" customFormat="1" ht="12.75" customHeight="1" x14ac:dyDescent="0.2">
      <c r="A86" s="12"/>
      <c r="B86" s="12"/>
      <c r="C86" s="12"/>
      <c r="D86" s="12"/>
      <c r="E86" s="12"/>
      <c r="F86" s="12"/>
      <c r="G86" s="12"/>
      <c r="H86" s="12"/>
      <c r="I86" s="12"/>
      <c r="J86" s="12"/>
      <c r="K86" s="12"/>
      <c r="L86" s="12"/>
      <c r="M86" s="12"/>
      <c r="N86" s="12"/>
      <c r="O86" s="12"/>
      <c r="P86" s="12"/>
      <c r="Q86" s="12"/>
      <c r="R86" s="12"/>
      <c r="S86" s="12"/>
      <c r="T86" s="12"/>
      <c r="U86" s="154"/>
    </row>
    <row r="87" spans="1:21" s="2" customFormat="1" ht="12.75" customHeight="1" x14ac:dyDescent="0.2">
      <c r="A87" s="12"/>
      <c r="B87" s="12"/>
      <c r="C87" s="12"/>
      <c r="D87" s="12"/>
      <c r="E87" s="12"/>
      <c r="F87" s="12"/>
      <c r="G87" s="12"/>
      <c r="H87" s="12"/>
      <c r="I87" s="12"/>
      <c r="J87" s="12"/>
      <c r="K87" s="12"/>
      <c r="L87" s="12"/>
      <c r="M87" s="12"/>
      <c r="N87" s="12"/>
      <c r="O87" s="12"/>
      <c r="P87" s="12"/>
      <c r="Q87" s="12"/>
      <c r="R87" s="12"/>
      <c r="S87" s="12"/>
      <c r="T87" s="12"/>
      <c r="U87" s="154"/>
    </row>
    <row r="88" spans="1:21" s="2" customFormat="1" ht="12.75" customHeight="1" x14ac:dyDescent="0.2">
      <c r="A88" s="12"/>
      <c r="B88" s="12"/>
      <c r="C88" s="12"/>
      <c r="D88" s="12"/>
      <c r="E88" s="12"/>
      <c r="F88" s="12"/>
      <c r="G88" s="12"/>
      <c r="H88" s="12"/>
      <c r="I88" s="12"/>
      <c r="J88" s="12"/>
      <c r="K88" s="12"/>
      <c r="L88" s="12"/>
      <c r="M88" s="12"/>
      <c r="N88" s="12"/>
      <c r="O88" s="12"/>
      <c r="P88" s="12"/>
      <c r="Q88" s="12"/>
      <c r="R88" s="12"/>
      <c r="S88" s="12"/>
      <c r="T88" s="12"/>
      <c r="U88" s="154"/>
    </row>
    <row r="89" spans="1:21" s="2" customFormat="1" ht="12.75" customHeight="1" x14ac:dyDescent="0.2">
      <c r="A89" s="12"/>
      <c r="B89" s="12"/>
      <c r="C89" s="12"/>
      <c r="D89" s="12"/>
      <c r="E89" s="12"/>
      <c r="F89" s="12"/>
      <c r="G89" s="12"/>
      <c r="H89" s="12"/>
      <c r="I89" s="12"/>
      <c r="J89" s="12"/>
      <c r="K89" s="12"/>
      <c r="L89" s="12"/>
      <c r="M89" s="12"/>
      <c r="N89" s="12"/>
      <c r="O89" s="12"/>
      <c r="P89" s="12"/>
      <c r="Q89" s="12"/>
      <c r="R89" s="12"/>
      <c r="S89" s="12"/>
      <c r="T89" s="12"/>
      <c r="U89" s="154"/>
    </row>
    <row r="90" spans="1:21" s="2" customFormat="1" ht="12.75" customHeight="1" x14ac:dyDescent="0.2">
      <c r="A90" s="12"/>
      <c r="B90" s="12"/>
      <c r="C90" s="12"/>
      <c r="D90" s="12"/>
      <c r="E90" s="12"/>
      <c r="F90" s="12"/>
      <c r="G90" s="12"/>
      <c r="H90" s="12"/>
      <c r="I90" s="12"/>
      <c r="J90" s="12"/>
      <c r="K90" s="12"/>
      <c r="L90" s="12"/>
      <c r="M90" s="12"/>
      <c r="N90" s="12"/>
      <c r="O90" s="12"/>
      <c r="P90" s="12"/>
      <c r="Q90" s="12"/>
      <c r="R90" s="12"/>
      <c r="S90" s="12"/>
      <c r="T90" s="12"/>
      <c r="U90" s="154"/>
    </row>
    <row r="91" spans="1:21" s="2" customFormat="1" ht="12.75" customHeight="1" x14ac:dyDescent="0.2">
      <c r="A91" s="12"/>
      <c r="B91" s="12"/>
      <c r="C91" s="12"/>
      <c r="D91" s="12"/>
      <c r="E91" s="12"/>
      <c r="F91" s="12"/>
      <c r="G91" s="12"/>
      <c r="H91" s="12"/>
      <c r="I91" s="12"/>
      <c r="J91" s="12"/>
      <c r="K91" s="12"/>
      <c r="L91" s="12"/>
      <c r="M91" s="12"/>
      <c r="N91" s="12"/>
      <c r="O91" s="12"/>
      <c r="P91" s="12"/>
      <c r="Q91" s="12"/>
      <c r="R91" s="12"/>
      <c r="S91" s="12"/>
      <c r="T91" s="12"/>
      <c r="U91" s="154"/>
    </row>
    <row r="92" spans="1:21" s="2" customFormat="1" ht="12.75" customHeight="1" x14ac:dyDescent="0.2">
      <c r="A92" s="12"/>
      <c r="B92" s="12"/>
      <c r="C92" s="12"/>
      <c r="D92" s="12"/>
      <c r="E92" s="12"/>
      <c r="F92" s="12"/>
      <c r="G92" s="12"/>
      <c r="H92" s="12"/>
      <c r="I92" s="12"/>
      <c r="J92" s="12"/>
      <c r="K92" s="12"/>
      <c r="L92" s="12"/>
      <c r="M92" s="12"/>
      <c r="N92" s="12"/>
      <c r="O92" s="12"/>
      <c r="P92" s="12"/>
      <c r="Q92" s="12"/>
      <c r="R92" s="12"/>
      <c r="S92" s="12"/>
      <c r="T92" s="12"/>
      <c r="U92" s="154"/>
    </row>
    <row r="93" spans="1:21" s="2" customFormat="1" ht="12.75" customHeight="1" x14ac:dyDescent="0.2">
      <c r="A93" s="12"/>
      <c r="B93" s="12"/>
      <c r="C93" s="12"/>
      <c r="D93" s="12"/>
      <c r="E93" s="12"/>
      <c r="F93" s="12"/>
      <c r="G93" s="12"/>
      <c r="H93" s="12"/>
      <c r="I93" s="12"/>
      <c r="J93" s="12"/>
      <c r="K93" s="12"/>
      <c r="L93" s="12"/>
      <c r="M93" s="12"/>
      <c r="N93" s="12"/>
      <c r="O93" s="12"/>
      <c r="P93" s="12"/>
      <c r="Q93" s="12"/>
      <c r="R93" s="12"/>
      <c r="S93" s="12"/>
      <c r="T93" s="12"/>
      <c r="U93" s="154"/>
    </row>
    <row r="94" spans="1:21" s="2" customFormat="1" ht="12.75" customHeight="1" x14ac:dyDescent="0.2">
      <c r="A94" s="12"/>
      <c r="B94" s="12"/>
      <c r="C94" s="12"/>
      <c r="D94" s="12"/>
      <c r="E94" s="12"/>
      <c r="F94" s="12"/>
      <c r="G94" s="12"/>
      <c r="H94" s="12"/>
      <c r="I94" s="12"/>
      <c r="J94" s="12"/>
      <c r="K94" s="12"/>
      <c r="L94" s="12"/>
      <c r="M94" s="12"/>
      <c r="N94" s="12"/>
      <c r="O94" s="12"/>
      <c r="P94" s="12"/>
      <c r="Q94" s="12"/>
      <c r="R94" s="12"/>
      <c r="S94" s="12"/>
      <c r="T94" s="12"/>
      <c r="U94" s="154"/>
    </row>
    <row r="95" spans="1:21" s="2" customFormat="1" ht="12.75" customHeight="1" x14ac:dyDescent="0.2">
      <c r="A95" s="12"/>
      <c r="B95" s="12"/>
      <c r="C95" s="12"/>
      <c r="D95" s="12"/>
      <c r="E95" s="12"/>
      <c r="F95" s="12"/>
      <c r="G95" s="12"/>
      <c r="H95" s="12"/>
      <c r="I95" s="12"/>
      <c r="J95" s="12"/>
      <c r="K95" s="12"/>
      <c r="L95" s="12"/>
      <c r="M95" s="12"/>
      <c r="N95" s="12"/>
      <c r="O95" s="12"/>
      <c r="P95" s="12"/>
      <c r="Q95" s="12"/>
      <c r="R95" s="12"/>
      <c r="S95" s="12"/>
      <c r="T95" s="12"/>
      <c r="U95" s="154"/>
    </row>
    <row r="96" spans="1:21" s="2" customFormat="1" ht="12.75" customHeight="1" x14ac:dyDescent="0.2">
      <c r="A96" s="12"/>
      <c r="B96" s="12"/>
      <c r="C96" s="12"/>
      <c r="D96" s="12"/>
      <c r="E96" s="12"/>
      <c r="F96" s="12"/>
      <c r="G96" s="12"/>
      <c r="H96" s="12"/>
      <c r="I96" s="12"/>
      <c r="J96" s="12"/>
      <c r="K96" s="12"/>
      <c r="L96" s="12"/>
      <c r="M96" s="12"/>
      <c r="N96" s="12"/>
      <c r="O96" s="12"/>
      <c r="P96" s="12"/>
      <c r="Q96" s="12"/>
      <c r="R96" s="12"/>
      <c r="S96" s="12"/>
      <c r="T96" s="12"/>
      <c r="U96" s="154"/>
    </row>
    <row r="97" spans="1:21" s="2" customFormat="1" ht="12.75" customHeight="1" x14ac:dyDescent="0.2">
      <c r="A97" s="12"/>
      <c r="B97" s="12"/>
      <c r="C97" s="12"/>
      <c r="D97" s="12"/>
      <c r="E97" s="12"/>
      <c r="F97" s="12"/>
      <c r="G97" s="12"/>
      <c r="H97" s="12"/>
      <c r="I97" s="12"/>
      <c r="J97" s="12"/>
      <c r="K97" s="12"/>
      <c r="L97" s="12"/>
      <c r="M97" s="12"/>
      <c r="N97" s="12"/>
      <c r="O97" s="12"/>
      <c r="P97" s="12"/>
      <c r="Q97" s="12"/>
      <c r="R97" s="12"/>
      <c r="S97" s="12"/>
      <c r="T97" s="12"/>
      <c r="U97" s="154"/>
    </row>
    <row r="98" spans="1:21" s="2" customFormat="1" ht="12.75" customHeight="1" x14ac:dyDescent="0.2">
      <c r="A98" s="12"/>
      <c r="B98" s="12"/>
      <c r="C98" s="12"/>
      <c r="D98" s="12"/>
      <c r="E98" s="12"/>
      <c r="F98" s="12"/>
      <c r="G98" s="12"/>
      <c r="H98" s="12"/>
      <c r="I98" s="12"/>
      <c r="J98" s="12"/>
      <c r="K98" s="12"/>
      <c r="L98" s="12"/>
      <c r="M98" s="12"/>
      <c r="N98" s="12"/>
      <c r="O98" s="12"/>
      <c r="P98" s="12"/>
      <c r="Q98" s="12"/>
      <c r="R98" s="12"/>
      <c r="S98" s="12"/>
      <c r="T98" s="12"/>
      <c r="U98" s="154"/>
    </row>
    <row r="99" spans="1:21" s="2" customFormat="1" ht="12.75" customHeight="1" x14ac:dyDescent="0.2">
      <c r="A99" s="12"/>
      <c r="B99" s="12"/>
      <c r="C99" s="12"/>
      <c r="D99" s="12"/>
      <c r="E99" s="12"/>
      <c r="F99" s="12"/>
      <c r="G99" s="12"/>
      <c r="H99" s="12"/>
      <c r="I99" s="12"/>
      <c r="J99" s="12"/>
      <c r="K99" s="12"/>
      <c r="L99" s="12"/>
      <c r="M99" s="12"/>
      <c r="N99" s="12"/>
      <c r="O99" s="12"/>
      <c r="P99" s="12"/>
      <c r="Q99" s="12"/>
      <c r="R99" s="12"/>
      <c r="S99" s="12"/>
      <c r="T99" s="12"/>
      <c r="U99" s="154"/>
    </row>
    <row r="100" spans="1:21" s="2" customFormat="1" ht="12.75" customHeight="1" x14ac:dyDescent="0.2">
      <c r="A100" s="12"/>
      <c r="B100" s="12"/>
      <c r="C100" s="12"/>
      <c r="D100" s="12"/>
      <c r="E100" s="12"/>
      <c r="F100" s="12"/>
      <c r="G100" s="12"/>
      <c r="H100" s="12"/>
      <c r="I100" s="12"/>
      <c r="J100" s="12"/>
      <c r="K100" s="12"/>
      <c r="L100" s="12"/>
      <c r="M100" s="12"/>
      <c r="N100" s="12"/>
      <c r="O100" s="12"/>
      <c r="P100" s="12"/>
      <c r="Q100" s="12"/>
      <c r="R100" s="12"/>
      <c r="S100" s="12"/>
      <c r="T100" s="12"/>
      <c r="U100" s="154"/>
    </row>
    <row r="101" spans="1:21" s="2" customFormat="1" ht="12.75" customHeight="1" x14ac:dyDescent="0.2">
      <c r="A101" s="12"/>
      <c r="B101" s="12"/>
      <c r="C101" s="12"/>
      <c r="D101" s="12"/>
      <c r="E101" s="12"/>
      <c r="F101" s="12"/>
      <c r="G101" s="12"/>
      <c r="H101" s="12"/>
      <c r="I101" s="12"/>
      <c r="J101" s="12"/>
      <c r="K101" s="12"/>
      <c r="L101" s="12"/>
      <c r="M101" s="12"/>
      <c r="N101" s="12"/>
      <c r="O101" s="12"/>
      <c r="P101" s="12"/>
      <c r="Q101" s="12"/>
      <c r="R101" s="12"/>
      <c r="S101" s="12"/>
      <c r="T101" s="12"/>
      <c r="U101" s="154"/>
    </row>
    <row r="102" spans="1:21" s="2" customFormat="1" ht="12.75" customHeight="1" x14ac:dyDescent="0.2">
      <c r="A102" s="12"/>
      <c r="B102" s="12"/>
      <c r="C102" s="12"/>
      <c r="D102" s="12"/>
      <c r="E102" s="12"/>
      <c r="F102" s="12"/>
      <c r="G102" s="12"/>
      <c r="H102" s="12"/>
      <c r="I102" s="12"/>
      <c r="J102" s="12"/>
      <c r="K102" s="12"/>
      <c r="L102" s="12"/>
      <c r="M102" s="12"/>
      <c r="N102" s="12"/>
      <c r="O102" s="12"/>
      <c r="P102" s="12"/>
      <c r="Q102" s="12"/>
      <c r="R102" s="12"/>
      <c r="S102" s="12"/>
      <c r="T102" s="12"/>
      <c r="U102" s="154"/>
    </row>
    <row r="103" spans="1:21" s="2" customFormat="1" ht="12.75" customHeight="1" x14ac:dyDescent="0.2">
      <c r="A103" s="12"/>
      <c r="B103" s="12"/>
      <c r="C103" s="12"/>
      <c r="D103" s="12"/>
      <c r="E103" s="12"/>
      <c r="F103" s="12"/>
      <c r="G103" s="12"/>
      <c r="H103" s="12"/>
      <c r="I103" s="12"/>
      <c r="J103" s="12"/>
      <c r="K103" s="12"/>
      <c r="L103" s="12"/>
      <c r="M103" s="12"/>
      <c r="N103" s="12"/>
      <c r="O103" s="12"/>
      <c r="P103" s="12"/>
      <c r="Q103" s="12"/>
      <c r="R103" s="12"/>
      <c r="S103" s="12"/>
      <c r="T103" s="12"/>
      <c r="U103" s="154"/>
    </row>
    <row r="104" spans="1:21" s="2" customFormat="1" ht="12.75" customHeight="1" x14ac:dyDescent="0.2">
      <c r="A104" s="12"/>
      <c r="B104" s="12"/>
      <c r="C104" s="12"/>
      <c r="D104" s="12"/>
      <c r="E104" s="12"/>
      <c r="F104" s="12"/>
      <c r="G104" s="12"/>
      <c r="H104" s="12"/>
      <c r="I104" s="12"/>
      <c r="J104" s="12"/>
      <c r="K104" s="12"/>
      <c r="L104" s="12"/>
      <c r="M104" s="12"/>
      <c r="N104" s="12"/>
      <c r="O104" s="12"/>
      <c r="P104" s="12"/>
      <c r="Q104" s="12"/>
      <c r="R104" s="12"/>
      <c r="S104" s="12"/>
      <c r="T104" s="12"/>
      <c r="U104" s="154"/>
    </row>
    <row r="105" spans="1:21" s="2" customFormat="1" ht="12.75" customHeight="1" x14ac:dyDescent="0.2">
      <c r="A105" s="12"/>
      <c r="B105" s="12"/>
      <c r="C105" s="12"/>
      <c r="D105" s="12"/>
      <c r="E105" s="12"/>
      <c r="F105" s="12"/>
      <c r="G105" s="12"/>
      <c r="H105" s="12"/>
      <c r="I105" s="12"/>
      <c r="J105" s="12"/>
      <c r="K105" s="12"/>
      <c r="L105" s="12"/>
      <c r="M105" s="12"/>
      <c r="N105" s="12"/>
      <c r="O105" s="12"/>
      <c r="P105" s="12"/>
      <c r="Q105" s="12"/>
      <c r="R105" s="12"/>
      <c r="S105" s="12"/>
      <c r="T105" s="12"/>
      <c r="U105" s="154"/>
    </row>
    <row r="106" spans="1:21" s="2" customFormat="1" ht="12.75" customHeight="1" x14ac:dyDescent="0.2">
      <c r="A106" s="12"/>
      <c r="B106" s="12"/>
      <c r="C106" s="12"/>
      <c r="D106" s="12"/>
      <c r="E106" s="12"/>
      <c r="F106" s="12"/>
      <c r="G106" s="12"/>
      <c r="H106" s="12"/>
      <c r="I106" s="12"/>
      <c r="J106" s="12"/>
      <c r="K106" s="12"/>
      <c r="L106" s="12"/>
      <c r="M106" s="12"/>
      <c r="N106" s="12"/>
      <c r="O106" s="12"/>
      <c r="P106" s="12"/>
      <c r="Q106" s="12"/>
      <c r="R106" s="12"/>
      <c r="S106" s="12"/>
      <c r="T106" s="12"/>
      <c r="U106" s="154"/>
    </row>
    <row r="107" spans="1:21" s="2" customFormat="1" ht="12.75" customHeight="1" x14ac:dyDescent="0.2">
      <c r="A107" s="12"/>
      <c r="B107" s="12"/>
      <c r="C107" s="12"/>
      <c r="D107" s="12"/>
      <c r="E107" s="12"/>
      <c r="F107" s="12"/>
      <c r="G107" s="12"/>
      <c r="H107" s="12"/>
      <c r="I107" s="12"/>
      <c r="J107" s="12"/>
      <c r="K107" s="12"/>
      <c r="L107" s="12"/>
      <c r="M107" s="12"/>
      <c r="N107" s="12"/>
      <c r="O107" s="12"/>
      <c r="P107" s="12"/>
      <c r="Q107" s="12"/>
      <c r="R107" s="12"/>
      <c r="S107" s="12"/>
      <c r="T107" s="12"/>
      <c r="U107" s="154"/>
    </row>
    <row r="108" spans="1:21" s="2" customFormat="1" ht="12.75" customHeight="1" x14ac:dyDescent="0.2">
      <c r="A108" s="12"/>
      <c r="B108" s="12"/>
      <c r="C108" s="12"/>
      <c r="D108" s="12"/>
      <c r="E108" s="12"/>
      <c r="F108" s="12"/>
      <c r="G108" s="12"/>
      <c r="H108" s="12"/>
      <c r="I108" s="12"/>
      <c r="J108" s="12"/>
      <c r="K108" s="12"/>
      <c r="L108" s="12"/>
      <c r="M108" s="12"/>
      <c r="N108" s="12"/>
      <c r="O108" s="12"/>
      <c r="P108" s="12"/>
      <c r="Q108" s="12"/>
      <c r="R108" s="12"/>
      <c r="S108" s="12"/>
      <c r="T108" s="12"/>
      <c r="U108" s="154"/>
    </row>
    <row r="109" spans="1:21" s="2" customFormat="1" ht="12.75" customHeight="1" x14ac:dyDescent="0.2">
      <c r="A109" s="12"/>
      <c r="B109" s="12"/>
      <c r="C109" s="12"/>
      <c r="D109" s="12"/>
      <c r="E109" s="12"/>
      <c r="F109" s="12"/>
      <c r="G109" s="12"/>
      <c r="H109" s="12"/>
      <c r="I109" s="12"/>
      <c r="J109" s="12"/>
      <c r="K109" s="12"/>
      <c r="L109" s="12"/>
      <c r="M109" s="12"/>
      <c r="N109" s="12"/>
      <c r="O109" s="12"/>
      <c r="P109" s="12"/>
      <c r="Q109" s="12"/>
      <c r="R109" s="12"/>
      <c r="S109" s="12"/>
      <c r="T109" s="12"/>
      <c r="U109" s="154"/>
    </row>
    <row r="110" spans="1:21" s="2" customFormat="1" ht="12.75" customHeight="1" x14ac:dyDescent="0.2">
      <c r="A110" s="12"/>
      <c r="B110" s="12"/>
      <c r="C110" s="12"/>
      <c r="D110" s="12"/>
      <c r="E110" s="12"/>
      <c r="F110" s="12"/>
      <c r="G110" s="12"/>
      <c r="H110" s="12"/>
      <c r="I110" s="12"/>
      <c r="J110" s="12"/>
      <c r="K110" s="12"/>
      <c r="L110" s="12"/>
      <c r="M110" s="12"/>
      <c r="N110" s="12"/>
      <c r="O110" s="12"/>
      <c r="P110" s="12"/>
      <c r="Q110" s="12"/>
      <c r="R110" s="12"/>
      <c r="S110" s="12"/>
      <c r="T110" s="12"/>
      <c r="U110" s="154"/>
    </row>
    <row r="111" spans="1:21" s="2" customFormat="1" ht="12.75" customHeight="1" x14ac:dyDescent="0.2">
      <c r="A111" s="12"/>
      <c r="B111" s="12"/>
      <c r="C111" s="12"/>
      <c r="D111" s="12"/>
      <c r="E111" s="12"/>
      <c r="F111" s="12"/>
      <c r="G111" s="12"/>
      <c r="H111" s="12"/>
      <c r="I111" s="12"/>
      <c r="J111" s="12"/>
      <c r="K111" s="12"/>
      <c r="L111" s="12"/>
      <c r="M111" s="12"/>
      <c r="N111" s="12"/>
      <c r="O111" s="12"/>
      <c r="P111" s="12"/>
      <c r="Q111" s="12"/>
      <c r="R111" s="12"/>
      <c r="S111" s="12"/>
      <c r="T111" s="12"/>
      <c r="U111" s="154"/>
    </row>
    <row r="112" spans="1:21" s="2" customFormat="1" ht="12.75" customHeight="1" x14ac:dyDescent="0.2">
      <c r="A112" s="12"/>
      <c r="B112" s="12"/>
      <c r="C112" s="12"/>
      <c r="D112" s="12"/>
      <c r="E112" s="12"/>
      <c r="F112" s="12"/>
      <c r="G112" s="12"/>
      <c r="H112" s="12"/>
      <c r="I112" s="12"/>
      <c r="J112" s="12"/>
      <c r="K112" s="12"/>
      <c r="L112" s="12"/>
      <c r="M112" s="12"/>
      <c r="N112" s="12"/>
      <c r="O112" s="12"/>
      <c r="P112" s="12"/>
      <c r="Q112" s="12"/>
      <c r="R112" s="12"/>
      <c r="S112" s="12"/>
      <c r="T112" s="12"/>
      <c r="U112" s="154"/>
    </row>
    <row r="113" spans="1:21" s="2" customFormat="1" ht="12.75" customHeight="1" x14ac:dyDescent="0.2">
      <c r="A113" s="12"/>
      <c r="B113" s="12"/>
      <c r="C113" s="12"/>
      <c r="D113" s="12"/>
      <c r="E113" s="12"/>
      <c r="F113" s="12"/>
      <c r="G113" s="12"/>
      <c r="H113" s="12"/>
      <c r="I113" s="12"/>
      <c r="J113" s="12"/>
      <c r="K113" s="12"/>
      <c r="L113" s="12"/>
      <c r="M113" s="12"/>
      <c r="N113" s="12"/>
      <c r="O113" s="12"/>
      <c r="P113" s="12"/>
      <c r="Q113" s="12"/>
      <c r="R113" s="12"/>
      <c r="S113" s="12"/>
      <c r="T113" s="12"/>
      <c r="U113" s="154"/>
    </row>
    <row r="114" spans="1:21" s="2" customFormat="1" ht="12.75" customHeight="1" x14ac:dyDescent="0.2">
      <c r="A114" s="12"/>
      <c r="B114" s="12"/>
      <c r="C114" s="12"/>
      <c r="D114" s="12"/>
      <c r="E114" s="12"/>
      <c r="F114" s="12"/>
      <c r="G114" s="12"/>
      <c r="H114" s="12"/>
      <c r="I114" s="12"/>
      <c r="J114" s="12"/>
      <c r="K114" s="12"/>
      <c r="L114" s="12"/>
      <c r="M114" s="12"/>
      <c r="N114" s="12"/>
      <c r="O114" s="12"/>
      <c r="P114" s="12"/>
      <c r="Q114" s="12"/>
      <c r="R114" s="12"/>
      <c r="S114" s="12"/>
      <c r="T114" s="12"/>
      <c r="U114" s="154"/>
    </row>
    <row r="115" spans="1:21" s="2" customFormat="1" ht="12.75" customHeight="1" x14ac:dyDescent="0.2">
      <c r="A115" s="12"/>
      <c r="B115" s="12"/>
      <c r="C115" s="12"/>
      <c r="D115" s="12"/>
      <c r="E115" s="12"/>
      <c r="F115" s="12"/>
      <c r="G115" s="12"/>
      <c r="H115" s="12"/>
      <c r="I115" s="12"/>
      <c r="J115" s="12"/>
      <c r="K115" s="12"/>
      <c r="L115" s="12"/>
      <c r="M115" s="12"/>
      <c r="N115" s="12"/>
      <c r="O115" s="12"/>
      <c r="P115" s="12"/>
      <c r="Q115" s="12"/>
      <c r="R115" s="12"/>
      <c r="S115" s="12"/>
      <c r="T115" s="12"/>
      <c r="U115" s="154"/>
    </row>
    <row r="116" spans="1:21" s="2" customFormat="1" ht="12.75" customHeight="1" x14ac:dyDescent="0.2">
      <c r="A116" s="12"/>
      <c r="B116" s="12"/>
      <c r="C116" s="12"/>
      <c r="D116" s="12"/>
      <c r="E116" s="12"/>
      <c r="F116" s="12"/>
      <c r="G116" s="12"/>
      <c r="H116" s="12"/>
      <c r="I116" s="12"/>
      <c r="J116" s="12"/>
      <c r="K116" s="12"/>
      <c r="L116" s="12"/>
      <c r="M116" s="12"/>
      <c r="N116" s="12"/>
      <c r="O116" s="12"/>
      <c r="P116" s="12"/>
      <c r="Q116" s="12"/>
      <c r="R116" s="12"/>
      <c r="S116" s="12"/>
      <c r="T116" s="12"/>
      <c r="U116" s="154"/>
    </row>
    <row r="117" spans="1:21" s="2" customFormat="1" ht="12.75" customHeight="1" x14ac:dyDescent="0.2">
      <c r="A117" s="12"/>
      <c r="B117" s="12"/>
      <c r="C117" s="12"/>
      <c r="D117" s="12"/>
      <c r="E117" s="12"/>
      <c r="F117" s="12"/>
      <c r="G117" s="12"/>
      <c r="H117" s="12"/>
      <c r="I117" s="12"/>
      <c r="J117" s="12"/>
      <c r="K117" s="12"/>
      <c r="L117" s="12"/>
      <c r="M117" s="12"/>
      <c r="N117" s="12"/>
      <c r="O117" s="12"/>
      <c r="P117" s="12"/>
      <c r="Q117" s="12"/>
      <c r="R117" s="12"/>
      <c r="S117" s="12"/>
      <c r="T117" s="12"/>
      <c r="U117" s="154"/>
    </row>
    <row r="118" spans="1:21" s="2" customFormat="1" ht="12.75" customHeight="1" x14ac:dyDescent="0.2">
      <c r="A118" s="12"/>
      <c r="B118" s="12"/>
      <c r="C118" s="12"/>
      <c r="D118" s="12"/>
      <c r="E118" s="12"/>
      <c r="F118" s="12"/>
      <c r="G118" s="12"/>
      <c r="H118" s="12"/>
      <c r="I118" s="12"/>
      <c r="J118" s="12"/>
      <c r="K118" s="12"/>
      <c r="L118" s="12"/>
      <c r="M118" s="12"/>
      <c r="N118" s="12"/>
      <c r="O118" s="12"/>
      <c r="P118" s="12"/>
      <c r="Q118" s="12"/>
      <c r="R118" s="12"/>
      <c r="S118" s="12"/>
      <c r="T118" s="12"/>
      <c r="U118" s="154"/>
    </row>
    <row r="119" spans="1:21" s="2" customFormat="1" ht="12.75" customHeight="1" x14ac:dyDescent="0.2">
      <c r="A119" s="12"/>
      <c r="B119" s="12"/>
      <c r="C119" s="12"/>
      <c r="D119" s="12"/>
      <c r="E119" s="12"/>
      <c r="F119" s="12"/>
      <c r="G119" s="12"/>
      <c r="H119" s="12"/>
      <c r="I119" s="12"/>
      <c r="J119" s="12"/>
      <c r="K119" s="12"/>
      <c r="L119" s="12"/>
      <c r="M119" s="12"/>
      <c r="N119" s="12"/>
      <c r="O119" s="12"/>
      <c r="P119" s="12"/>
      <c r="Q119" s="12"/>
      <c r="R119" s="12"/>
      <c r="S119" s="12"/>
      <c r="T119" s="12"/>
      <c r="U119" s="154"/>
    </row>
    <row r="120" spans="1:21" s="2" customFormat="1" ht="12.75" customHeight="1" x14ac:dyDescent="0.2">
      <c r="A120" s="12"/>
      <c r="B120" s="12"/>
      <c r="C120" s="12"/>
      <c r="D120" s="12"/>
      <c r="E120" s="12"/>
      <c r="F120" s="12"/>
      <c r="G120" s="12"/>
      <c r="H120" s="12"/>
      <c r="I120" s="12"/>
      <c r="J120" s="12"/>
      <c r="K120" s="12"/>
      <c r="L120" s="12"/>
      <c r="M120" s="12"/>
      <c r="N120" s="12"/>
      <c r="O120" s="12"/>
      <c r="P120" s="12"/>
      <c r="Q120" s="12"/>
      <c r="R120" s="12"/>
      <c r="S120" s="12"/>
      <c r="T120" s="12"/>
      <c r="U120" s="154"/>
    </row>
    <row r="121" spans="1:21" s="2" customFormat="1" ht="12.75" customHeight="1" x14ac:dyDescent="0.2">
      <c r="A121" s="12"/>
      <c r="B121" s="12"/>
      <c r="C121" s="12"/>
      <c r="D121" s="12"/>
      <c r="E121" s="12"/>
      <c r="F121" s="12"/>
      <c r="G121" s="12"/>
      <c r="H121" s="12"/>
      <c r="I121" s="12"/>
      <c r="J121" s="12"/>
      <c r="K121" s="12"/>
      <c r="L121" s="12"/>
      <c r="M121" s="12"/>
      <c r="N121" s="12"/>
      <c r="O121" s="12"/>
      <c r="P121" s="12"/>
      <c r="Q121" s="12"/>
      <c r="R121" s="12"/>
      <c r="S121" s="12"/>
      <c r="T121" s="12"/>
      <c r="U121" s="154"/>
    </row>
    <row r="122" spans="1:21" s="2" customFormat="1" ht="12.75" customHeight="1" x14ac:dyDescent="0.2">
      <c r="A122" s="12"/>
      <c r="B122" s="12"/>
      <c r="C122" s="12"/>
      <c r="D122" s="12"/>
      <c r="E122" s="12"/>
      <c r="F122" s="12"/>
      <c r="G122" s="12"/>
      <c r="H122" s="12"/>
      <c r="I122" s="12"/>
      <c r="J122" s="12"/>
      <c r="K122" s="12"/>
      <c r="L122" s="12"/>
      <c r="M122" s="12"/>
      <c r="N122" s="12"/>
      <c r="O122" s="12"/>
      <c r="P122" s="12"/>
      <c r="Q122" s="12"/>
      <c r="R122" s="12"/>
      <c r="S122" s="12"/>
      <c r="T122" s="12"/>
      <c r="U122" s="154"/>
    </row>
    <row r="123" spans="1:21" s="2" customFormat="1" ht="12.75" customHeight="1" x14ac:dyDescent="0.2">
      <c r="A123" s="12"/>
      <c r="B123" s="12"/>
      <c r="C123" s="12"/>
      <c r="D123" s="12"/>
      <c r="E123" s="12"/>
      <c r="F123" s="12"/>
      <c r="G123" s="12"/>
      <c r="H123" s="12"/>
      <c r="I123" s="12"/>
      <c r="J123" s="12"/>
      <c r="K123" s="12"/>
      <c r="L123" s="12"/>
      <c r="M123" s="12"/>
      <c r="N123" s="12"/>
      <c r="O123" s="12"/>
      <c r="P123" s="12"/>
      <c r="Q123" s="12"/>
      <c r="R123" s="12"/>
      <c r="S123" s="12"/>
      <c r="T123" s="12"/>
      <c r="U123" s="154"/>
    </row>
    <row r="124" spans="1:21" s="2" customFormat="1" ht="12.75" customHeight="1" x14ac:dyDescent="0.2">
      <c r="A124" s="12"/>
      <c r="B124" s="12"/>
      <c r="C124" s="12"/>
      <c r="D124" s="12"/>
      <c r="E124" s="12"/>
      <c r="F124" s="12"/>
      <c r="G124" s="12"/>
      <c r="H124" s="12"/>
      <c r="I124" s="12"/>
      <c r="J124" s="12"/>
      <c r="K124" s="12"/>
      <c r="L124" s="12"/>
      <c r="M124" s="12"/>
      <c r="N124" s="12"/>
      <c r="O124" s="12"/>
      <c r="P124" s="12"/>
      <c r="Q124" s="12"/>
      <c r="R124" s="12"/>
      <c r="S124" s="12"/>
      <c r="T124" s="12"/>
      <c r="U124" s="154"/>
    </row>
    <row r="125" spans="1:21" s="2" customFormat="1" ht="12.75" customHeight="1" x14ac:dyDescent="0.2">
      <c r="A125" s="12"/>
      <c r="B125" s="12"/>
      <c r="C125" s="12"/>
      <c r="D125" s="12"/>
      <c r="E125" s="12"/>
      <c r="F125" s="12"/>
      <c r="G125" s="12"/>
      <c r="H125" s="12"/>
      <c r="I125" s="12"/>
      <c r="J125" s="12"/>
      <c r="K125" s="12"/>
      <c r="L125" s="12"/>
      <c r="M125" s="12"/>
      <c r="N125" s="12"/>
      <c r="O125" s="12"/>
      <c r="P125" s="12"/>
      <c r="Q125" s="12"/>
      <c r="R125" s="12"/>
      <c r="S125" s="12"/>
      <c r="T125" s="12"/>
      <c r="U125" s="154"/>
    </row>
    <row r="126" spans="1:21" s="2" customFormat="1" ht="12.75" customHeight="1" x14ac:dyDescent="0.2">
      <c r="A126" s="12"/>
      <c r="B126" s="12"/>
      <c r="C126" s="12"/>
      <c r="D126" s="12"/>
      <c r="E126" s="12"/>
      <c r="F126" s="12"/>
      <c r="G126" s="12"/>
      <c r="H126" s="12"/>
      <c r="I126" s="12"/>
      <c r="J126" s="12"/>
      <c r="K126" s="12"/>
      <c r="L126" s="12"/>
      <c r="M126" s="12"/>
      <c r="N126" s="12"/>
      <c r="O126" s="12"/>
      <c r="P126" s="12"/>
      <c r="Q126" s="12"/>
      <c r="R126" s="12"/>
      <c r="S126" s="12"/>
      <c r="T126" s="12"/>
      <c r="U126" s="154"/>
    </row>
    <row r="127" spans="1:21" s="2" customFormat="1" ht="12.75" customHeight="1" x14ac:dyDescent="0.2">
      <c r="A127" s="12"/>
      <c r="B127" s="12"/>
      <c r="C127" s="12"/>
      <c r="D127" s="12"/>
      <c r="E127" s="12"/>
      <c r="F127" s="12"/>
      <c r="G127" s="12"/>
      <c r="H127" s="12"/>
      <c r="I127" s="12"/>
      <c r="J127" s="12"/>
      <c r="K127" s="12"/>
      <c r="L127" s="12"/>
      <c r="M127" s="12"/>
      <c r="N127" s="12"/>
      <c r="O127" s="12"/>
      <c r="P127" s="12"/>
      <c r="Q127" s="12"/>
      <c r="R127" s="12"/>
      <c r="S127" s="12"/>
      <c r="T127" s="12"/>
      <c r="U127" s="154"/>
    </row>
    <row r="128" spans="1:21" s="2" customFormat="1" ht="12.75" customHeight="1" x14ac:dyDescent="0.2">
      <c r="A128" s="12"/>
      <c r="B128" s="12"/>
      <c r="C128" s="12"/>
      <c r="D128" s="12"/>
      <c r="E128" s="12"/>
      <c r="F128" s="12"/>
      <c r="G128" s="12"/>
      <c r="H128" s="12"/>
      <c r="I128" s="12"/>
      <c r="J128" s="12"/>
      <c r="K128" s="12"/>
      <c r="L128" s="12"/>
      <c r="M128" s="12"/>
      <c r="N128" s="12"/>
      <c r="O128" s="12"/>
      <c r="P128" s="12"/>
      <c r="Q128" s="12"/>
      <c r="R128" s="12"/>
      <c r="S128" s="12"/>
      <c r="T128" s="12"/>
      <c r="U128" s="154"/>
    </row>
    <row r="129" spans="1:21" s="2" customFormat="1" ht="12.75" customHeight="1" x14ac:dyDescent="0.2">
      <c r="A129" s="12"/>
      <c r="B129" s="12"/>
      <c r="C129" s="12"/>
      <c r="D129" s="12"/>
      <c r="E129" s="12"/>
      <c r="F129" s="12"/>
      <c r="G129" s="12"/>
      <c r="H129" s="12"/>
      <c r="I129" s="12"/>
      <c r="J129" s="12"/>
      <c r="K129" s="12"/>
      <c r="L129" s="12"/>
      <c r="M129" s="12"/>
      <c r="N129" s="12"/>
      <c r="O129" s="12"/>
      <c r="P129" s="12"/>
      <c r="Q129" s="12"/>
      <c r="R129" s="12"/>
      <c r="S129" s="12"/>
      <c r="T129" s="12"/>
      <c r="U129" s="154"/>
    </row>
    <row r="130" spans="1:21" s="2" customFormat="1" ht="12.75" customHeight="1" x14ac:dyDescent="0.2">
      <c r="A130" s="12"/>
      <c r="B130" s="12"/>
      <c r="C130" s="12"/>
      <c r="D130" s="12"/>
      <c r="E130" s="12"/>
      <c r="F130" s="12"/>
      <c r="G130" s="12"/>
      <c r="H130" s="12"/>
      <c r="I130" s="12"/>
      <c r="J130" s="12"/>
      <c r="K130" s="12"/>
      <c r="L130" s="12"/>
      <c r="M130" s="12"/>
      <c r="N130" s="12"/>
      <c r="O130" s="12"/>
      <c r="P130" s="12"/>
      <c r="Q130" s="12"/>
      <c r="R130" s="12"/>
      <c r="S130" s="12"/>
      <c r="T130" s="12"/>
      <c r="U130" s="154"/>
    </row>
    <row r="131" spans="1:21" s="2" customFormat="1" ht="12.75" customHeight="1" x14ac:dyDescent="0.2">
      <c r="A131" s="12"/>
      <c r="B131" s="12"/>
      <c r="C131" s="12"/>
      <c r="D131" s="12"/>
      <c r="E131" s="12"/>
      <c r="F131" s="12"/>
      <c r="G131" s="12"/>
      <c r="H131" s="12"/>
      <c r="I131" s="12"/>
      <c r="J131" s="12"/>
      <c r="K131" s="12"/>
      <c r="L131" s="12"/>
      <c r="M131" s="12"/>
      <c r="N131" s="12"/>
      <c r="O131" s="12"/>
      <c r="P131" s="12"/>
      <c r="Q131" s="12"/>
      <c r="R131" s="12"/>
      <c r="S131" s="12"/>
      <c r="T131" s="12"/>
      <c r="U131" s="154"/>
    </row>
    <row r="132" spans="1:21" s="2" customFormat="1" ht="12.75" customHeight="1" x14ac:dyDescent="0.2">
      <c r="A132" s="12"/>
      <c r="B132" s="12"/>
      <c r="C132" s="12"/>
      <c r="D132" s="12"/>
      <c r="E132" s="12"/>
      <c r="F132" s="12"/>
      <c r="G132" s="12"/>
      <c r="H132" s="12"/>
      <c r="I132" s="12"/>
      <c r="J132" s="12"/>
      <c r="K132" s="12"/>
      <c r="L132" s="12"/>
      <c r="M132" s="12"/>
      <c r="N132" s="12"/>
      <c r="O132" s="12"/>
      <c r="P132" s="12"/>
      <c r="Q132" s="12"/>
      <c r="R132" s="12"/>
      <c r="S132" s="12"/>
      <c r="T132" s="12"/>
      <c r="U132" s="154"/>
    </row>
    <row r="133" spans="1:21" s="2" customFormat="1" ht="12.75" customHeight="1" x14ac:dyDescent="0.2">
      <c r="A133" s="12"/>
      <c r="B133" s="12"/>
      <c r="C133" s="12"/>
      <c r="D133" s="12"/>
      <c r="E133" s="12"/>
      <c r="F133" s="12"/>
      <c r="G133" s="12"/>
      <c r="H133" s="12"/>
      <c r="I133" s="12"/>
      <c r="J133" s="12"/>
      <c r="K133" s="12"/>
      <c r="L133" s="12"/>
      <c r="M133" s="12"/>
      <c r="N133" s="12"/>
      <c r="O133" s="12"/>
      <c r="P133" s="12"/>
      <c r="Q133" s="12"/>
      <c r="R133" s="12"/>
      <c r="S133" s="12"/>
      <c r="T133" s="12"/>
      <c r="U133" s="154"/>
    </row>
    <row r="134" spans="1:21" s="2" customFormat="1" ht="12.75" customHeight="1" x14ac:dyDescent="0.2">
      <c r="A134" s="12"/>
      <c r="B134" s="12"/>
      <c r="C134" s="12"/>
      <c r="D134" s="12"/>
      <c r="E134" s="12"/>
      <c r="F134" s="12"/>
      <c r="G134" s="12"/>
      <c r="H134" s="12"/>
      <c r="I134" s="12"/>
      <c r="J134" s="12"/>
      <c r="K134" s="12"/>
      <c r="L134" s="12"/>
      <c r="M134" s="12"/>
      <c r="N134" s="12"/>
      <c r="O134" s="12"/>
      <c r="P134" s="12"/>
      <c r="Q134" s="12"/>
      <c r="R134" s="12"/>
      <c r="S134" s="12"/>
      <c r="T134" s="12"/>
      <c r="U134" s="154"/>
    </row>
    <row r="135" spans="1:21" s="2" customFormat="1" ht="12.75" customHeight="1" x14ac:dyDescent="0.2">
      <c r="A135" s="12"/>
      <c r="B135" s="12"/>
      <c r="C135" s="12"/>
      <c r="D135" s="12"/>
      <c r="E135" s="12"/>
      <c r="F135" s="12"/>
      <c r="G135" s="12"/>
      <c r="H135" s="12"/>
      <c r="I135" s="12"/>
      <c r="J135" s="12"/>
      <c r="K135" s="12"/>
      <c r="L135" s="12"/>
      <c r="M135" s="12"/>
      <c r="N135" s="12"/>
      <c r="O135" s="12"/>
      <c r="P135" s="12"/>
      <c r="Q135" s="12"/>
      <c r="R135" s="12"/>
      <c r="S135" s="12"/>
      <c r="T135" s="12"/>
      <c r="U135" s="154"/>
    </row>
    <row r="136" spans="1:21" s="2" customFormat="1" ht="12.75" customHeight="1" x14ac:dyDescent="0.2">
      <c r="A136" s="12"/>
      <c r="B136" s="12"/>
      <c r="C136" s="12"/>
      <c r="D136" s="12"/>
      <c r="E136" s="12"/>
      <c r="F136" s="12"/>
      <c r="G136" s="12"/>
      <c r="H136" s="12"/>
      <c r="I136" s="12"/>
      <c r="J136" s="12"/>
      <c r="K136" s="12"/>
      <c r="L136" s="12"/>
      <c r="M136" s="12"/>
      <c r="N136" s="12"/>
      <c r="O136" s="12"/>
      <c r="P136" s="12"/>
      <c r="Q136" s="12"/>
      <c r="R136" s="12"/>
      <c r="S136" s="12"/>
      <c r="T136" s="12"/>
      <c r="U136" s="154"/>
    </row>
    <row r="137" spans="1:21" s="2" customFormat="1" ht="12.75" customHeight="1" x14ac:dyDescent="0.2">
      <c r="A137" s="12"/>
      <c r="B137" s="12"/>
      <c r="C137" s="12"/>
      <c r="D137" s="12"/>
      <c r="E137" s="12"/>
      <c r="F137" s="12"/>
      <c r="G137" s="12"/>
      <c r="H137" s="12"/>
      <c r="I137" s="12"/>
      <c r="J137" s="12"/>
      <c r="K137" s="12"/>
      <c r="L137" s="12"/>
      <c r="M137" s="12"/>
      <c r="N137" s="12"/>
      <c r="O137" s="12"/>
      <c r="P137" s="12"/>
      <c r="Q137" s="12"/>
      <c r="R137" s="12"/>
      <c r="S137" s="12"/>
      <c r="T137" s="12"/>
      <c r="U137" s="154"/>
    </row>
    <row r="138" spans="1:21" s="2" customFormat="1" ht="12.75" customHeight="1" x14ac:dyDescent="0.2">
      <c r="A138" s="12"/>
      <c r="B138" s="12"/>
      <c r="C138" s="12"/>
      <c r="D138" s="12"/>
      <c r="E138" s="12"/>
      <c r="F138" s="12"/>
      <c r="G138" s="12"/>
      <c r="H138" s="12"/>
      <c r="I138" s="12"/>
      <c r="J138" s="12"/>
      <c r="K138" s="12"/>
      <c r="L138" s="12"/>
      <c r="M138" s="12"/>
      <c r="N138" s="12"/>
      <c r="O138" s="12"/>
      <c r="P138" s="12"/>
      <c r="Q138" s="12"/>
      <c r="R138" s="12"/>
      <c r="S138" s="12"/>
      <c r="T138" s="12"/>
      <c r="U138" s="154"/>
    </row>
    <row r="139" spans="1:21" s="2" customFormat="1" ht="12.75" customHeight="1" x14ac:dyDescent="0.2">
      <c r="A139" s="12"/>
      <c r="B139" s="12"/>
      <c r="C139" s="12"/>
      <c r="D139" s="12"/>
      <c r="E139" s="12"/>
      <c r="F139" s="12"/>
      <c r="G139" s="12"/>
      <c r="H139" s="12"/>
      <c r="I139" s="12"/>
      <c r="J139" s="12"/>
      <c r="K139" s="12"/>
      <c r="L139" s="12"/>
      <c r="M139" s="12"/>
      <c r="N139" s="12"/>
      <c r="O139" s="12"/>
      <c r="P139" s="12"/>
      <c r="Q139" s="12"/>
      <c r="R139" s="12"/>
      <c r="S139" s="12"/>
      <c r="T139" s="12"/>
      <c r="U139" s="154"/>
    </row>
    <row r="140" spans="1:21" s="2" customFormat="1" ht="12.75" customHeight="1" x14ac:dyDescent="0.2">
      <c r="A140" s="12"/>
      <c r="B140" s="12"/>
      <c r="C140" s="12"/>
      <c r="D140" s="12"/>
      <c r="E140" s="12"/>
      <c r="F140" s="12"/>
      <c r="G140" s="12"/>
      <c r="H140" s="12"/>
      <c r="I140" s="12"/>
      <c r="J140" s="12"/>
      <c r="K140" s="12"/>
      <c r="L140" s="12"/>
      <c r="M140" s="12"/>
      <c r="N140" s="12"/>
      <c r="O140" s="12"/>
      <c r="P140" s="12"/>
      <c r="Q140" s="12"/>
      <c r="R140" s="12"/>
      <c r="S140" s="12"/>
      <c r="T140" s="12"/>
      <c r="U140" s="154"/>
    </row>
    <row r="141" spans="1:21" s="2" customFormat="1" ht="12.75" customHeight="1" x14ac:dyDescent="0.2">
      <c r="A141" s="12"/>
      <c r="B141" s="12"/>
      <c r="C141" s="12"/>
      <c r="D141" s="12"/>
      <c r="E141" s="12"/>
      <c r="F141" s="12"/>
      <c r="G141" s="12"/>
      <c r="H141" s="12"/>
      <c r="I141" s="12"/>
      <c r="J141" s="12"/>
      <c r="K141" s="12"/>
      <c r="L141" s="12"/>
      <c r="M141" s="12"/>
      <c r="N141" s="12"/>
      <c r="O141" s="12"/>
      <c r="P141" s="12"/>
      <c r="Q141" s="12"/>
      <c r="R141" s="12"/>
      <c r="S141" s="12"/>
      <c r="T141" s="12"/>
      <c r="U141" s="154"/>
    </row>
    <row r="142" spans="1:21" s="2" customFormat="1" ht="12.75" customHeight="1" x14ac:dyDescent="0.2">
      <c r="A142" s="12"/>
      <c r="B142" s="12"/>
      <c r="C142" s="12"/>
      <c r="D142" s="12"/>
      <c r="E142" s="12"/>
      <c r="F142" s="12"/>
      <c r="G142" s="12"/>
      <c r="H142" s="12"/>
      <c r="I142" s="12"/>
      <c r="J142" s="12"/>
      <c r="K142" s="12"/>
      <c r="L142" s="12"/>
      <c r="M142" s="12"/>
      <c r="N142" s="12"/>
      <c r="O142" s="12"/>
      <c r="P142" s="12"/>
      <c r="Q142" s="12"/>
      <c r="R142" s="12"/>
      <c r="S142" s="12"/>
      <c r="T142" s="12"/>
      <c r="U142" s="154"/>
    </row>
    <row r="143" spans="1:21" s="2" customFormat="1" ht="12.75" customHeight="1" x14ac:dyDescent="0.2">
      <c r="A143" s="12"/>
      <c r="B143" s="12"/>
      <c r="C143" s="12"/>
      <c r="D143" s="12"/>
      <c r="E143" s="12"/>
      <c r="F143" s="12"/>
      <c r="G143" s="12"/>
      <c r="H143" s="12"/>
      <c r="I143" s="12"/>
      <c r="J143" s="12"/>
      <c r="K143" s="12"/>
      <c r="L143" s="12"/>
      <c r="M143" s="12"/>
      <c r="N143" s="12"/>
      <c r="O143" s="12"/>
      <c r="P143" s="12"/>
      <c r="Q143" s="12"/>
      <c r="R143" s="12"/>
      <c r="S143" s="12"/>
      <c r="T143" s="12"/>
      <c r="U143" s="154"/>
    </row>
    <row r="144" spans="1:21" s="2" customFormat="1" ht="12.75" customHeight="1" x14ac:dyDescent="0.2">
      <c r="A144" s="12"/>
      <c r="B144" s="12"/>
      <c r="C144" s="12"/>
      <c r="D144" s="12"/>
      <c r="E144" s="12"/>
      <c r="F144" s="12"/>
      <c r="G144" s="12"/>
      <c r="H144" s="12"/>
      <c r="I144" s="12"/>
      <c r="J144" s="12"/>
      <c r="K144" s="12"/>
      <c r="L144" s="12"/>
      <c r="M144" s="12"/>
      <c r="N144" s="12"/>
      <c r="O144" s="12"/>
      <c r="P144" s="12"/>
      <c r="Q144" s="12"/>
      <c r="R144" s="12"/>
      <c r="S144" s="12"/>
      <c r="T144" s="12"/>
      <c r="U144" s="154"/>
    </row>
    <row r="145" spans="1:21" s="2" customFormat="1" ht="12.75" customHeight="1" x14ac:dyDescent="0.2">
      <c r="A145" s="12"/>
      <c r="B145" s="12"/>
      <c r="C145" s="12"/>
      <c r="D145" s="12"/>
      <c r="E145" s="12"/>
      <c r="F145" s="12"/>
      <c r="G145" s="12"/>
      <c r="H145" s="12"/>
      <c r="I145" s="12"/>
      <c r="J145" s="12"/>
      <c r="K145" s="12"/>
      <c r="L145" s="12"/>
      <c r="M145" s="12"/>
      <c r="N145" s="12"/>
      <c r="O145" s="12"/>
      <c r="P145" s="12"/>
      <c r="Q145" s="12"/>
      <c r="R145" s="12"/>
      <c r="S145" s="12"/>
      <c r="T145" s="12"/>
      <c r="U145" s="154"/>
    </row>
    <row r="146" spans="1:21" s="2" customFormat="1" ht="12.75" customHeight="1" x14ac:dyDescent="0.2">
      <c r="A146" s="12"/>
      <c r="B146" s="12"/>
      <c r="C146" s="12"/>
      <c r="D146" s="12"/>
      <c r="E146" s="12"/>
      <c r="F146" s="12"/>
      <c r="G146" s="12"/>
      <c r="H146" s="12"/>
      <c r="I146" s="12"/>
      <c r="J146" s="12"/>
      <c r="K146" s="12"/>
      <c r="L146" s="12"/>
      <c r="M146" s="12"/>
      <c r="N146" s="12"/>
      <c r="O146" s="12"/>
      <c r="P146" s="12"/>
      <c r="Q146" s="12"/>
      <c r="R146" s="12"/>
      <c r="S146" s="12"/>
      <c r="T146" s="12"/>
      <c r="U146" s="154"/>
    </row>
    <row r="147" spans="1:21" s="2" customFormat="1" ht="12.75" customHeight="1" x14ac:dyDescent="0.2">
      <c r="A147" s="12"/>
      <c r="B147" s="12"/>
      <c r="C147" s="12"/>
      <c r="D147" s="12"/>
      <c r="E147" s="12"/>
      <c r="F147" s="12"/>
      <c r="G147" s="12"/>
      <c r="H147" s="12"/>
      <c r="I147" s="12"/>
      <c r="J147" s="12"/>
      <c r="K147" s="12"/>
      <c r="L147" s="12"/>
      <c r="M147" s="12"/>
      <c r="N147" s="12"/>
      <c r="O147" s="12"/>
      <c r="P147" s="12"/>
      <c r="Q147" s="12"/>
      <c r="R147" s="12"/>
      <c r="S147" s="12"/>
      <c r="T147" s="12"/>
      <c r="U147" s="154"/>
    </row>
    <row r="148" spans="1:21" s="2" customFormat="1" ht="12.75" customHeight="1" x14ac:dyDescent="0.2">
      <c r="A148" s="12"/>
      <c r="B148" s="12"/>
      <c r="C148" s="12"/>
      <c r="D148" s="12"/>
      <c r="E148" s="12"/>
      <c r="F148" s="12"/>
      <c r="G148" s="12"/>
      <c r="H148" s="12"/>
      <c r="I148" s="12"/>
      <c r="J148" s="12"/>
      <c r="K148" s="12"/>
      <c r="L148" s="12"/>
      <c r="M148" s="12"/>
      <c r="N148" s="12"/>
      <c r="O148" s="12"/>
      <c r="P148" s="12"/>
      <c r="Q148" s="12"/>
      <c r="R148" s="12"/>
      <c r="S148" s="12"/>
      <c r="T148" s="12"/>
      <c r="U148" s="154"/>
    </row>
    <row r="149" spans="1:21" s="2" customFormat="1" ht="12.75" customHeight="1" x14ac:dyDescent="0.2">
      <c r="A149" s="12"/>
      <c r="B149" s="12"/>
      <c r="C149" s="12"/>
      <c r="D149" s="12"/>
      <c r="E149" s="12"/>
      <c r="F149" s="12"/>
      <c r="G149" s="12"/>
      <c r="H149" s="12"/>
      <c r="I149" s="12"/>
      <c r="J149" s="12"/>
      <c r="K149" s="12"/>
      <c r="L149" s="12"/>
      <c r="M149" s="12"/>
      <c r="N149" s="12"/>
      <c r="O149" s="12"/>
      <c r="P149" s="12"/>
      <c r="Q149" s="12"/>
      <c r="R149" s="12"/>
      <c r="S149" s="12"/>
      <c r="T149" s="12"/>
      <c r="U149" s="154"/>
    </row>
    <row r="150" spans="1:21" s="2" customFormat="1" ht="12.75" customHeight="1" x14ac:dyDescent="0.2">
      <c r="A150" s="12"/>
      <c r="B150" s="12"/>
      <c r="C150" s="12"/>
      <c r="D150" s="12"/>
      <c r="E150" s="12"/>
      <c r="F150" s="12"/>
      <c r="G150" s="12"/>
      <c r="H150" s="12"/>
      <c r="I150" s="12"/>
      <c r="J150" s="12"/>
      <c r="K150" s="12"/>
      <c r="L150" s="12"/>
      <c r="M150" s="12"/>
      <c r="N150" s="12"/>
      <c r="O150" s="12"/>
      <c r="P150" s="12"/>
      <c r="Q150" s="12"/>
      <c r="R150" s="12"/>
      <c r="S150" s="12"/>
      <c r="T150" s="12"/>
      <c r="U150" s="154"/>
    </row>
    <row r="151" spans="1:21" s="2" customFormat="1" ht="12.75" customHeight="1" x14ac:dyDescent="0.2">
      <c r="A151" s="12"/>
      <c r="B151" s="12"/>
      <c r="C151" s="12"/>
      <c r="D151" s="12"/>
      <c r="E151" s="12"/>
      <c r="F151" s="12"/>
      <c r="G151" s="12"/>
      <c r="H151" s="12"/>
      <c r="I151" s="12"/>
      <c r="J151" s="12"/>
      <c r="K151" s="12"/>
      <c r="L151" s="12"/>
      <c r="M151" s="12"/>
      <c r="N151" s="12"/>
      <c r="O151" s="12"/>
      <c r="P151" s="12"/>
      <c r="Q151" s="12"/>
      <c r="R151" s="12"/>
      <c r="S151" s="12"/>
      <c r="T151" s="12"/>
      <c r="U151" s="154"/>
    </row>
    <row r="152" spans="1:21" s="2" customFormat="1" ht="12.75" customHeight="1" x14ac:dyDescent="0.2">
      <c r="A152" s="12"/>
      <c r="B152" s="12"/>
      <c r="C152" s="12"/>
      <c r="D152" s="12"/>
      <c r="E152" s="12"/>
      <c r="F152" s="12"/>
      <c r="G152" s="12"/>
      <c r="H152" s="12"/>
      <c r="I152" s="12"/>
      <c r="J152" s="12"/>
      <c r="K152" s="12"/>
      <c r="L152" s="12"/>
      <c r="M152" s="12"/>
      <c r="N152" s="12"/>
      <c r="O152" s="12"/>
      <c r="P152" s="12"/>
      <c r="Q152" s="12"/>
      <c r="R152" s="12"/>
      <c r="S152" s="12"/>
      <c r="T152" s="12"/>
      <c r="U152" s="154"/>
    </row>
    <row r="153" spans="1:21" s="2" customFormat="1" ht="12.75" customHeight="1" x14ac:dyDescent="0.2">
      <c r="A153" s="12"/>
      <c r="B153" s="12"/>
      <c r="C153" s="12"/>
      <c r="D153" s="12"/>
      <c r="E153" s="12"/>
      <c r="F153" s="12"/>
      <c r="G153" s="12"/>
      <c r="H153" s="12"/>
      <c r="I153" s="12"/>
      <c r="J153" s="12"/>
      <c r="K153" s="12"/>
      <c r="L153" s="12"/>
      <c r="M153" s="12"/>
      <c r="N153" s="12"/>
      <c r="O153" s="12"/>
      <c r="P153" s="12"/>
      <c r="Q153" s="12"/>
      <c r="R153" s="12"/>
      <c r="S153" s="12"/>
      <c r="T153" s="12"/>
      <c r="U153" s="154"/>
    </row>
    <row r="154" spans="1:21" s="2" customFormat="1" ht="12.75" customHeight="1" x14ac:dyDescent="0.2">
      <c r="A154" s="12"/>
      <c r="B154" s="12"/>
      <c r="C154" s="12"/>
      <c r="D154" s="12"/>
      <c r="E154" s="12"/>
      <c r="F154" s="12"/>
      <c r="G154" s="12"/>
      <c r="H154" s="12"/>
      <c r="I154" s="12"/>
      <c r="J154" s="12"/>
      <c r="K154" s="12"/>
      <c r="L154" s="12"/>
      <c r="M154" s="12"/>
      <c r="N154" s="12"/>
      <c r="O154" s="12"/>
      <c r="P154" s="12"/>
      <c r="Q154" s="12"/>
      <c r="R154" s="12"/>
      <c r="S154" s="12"/>
      <c r="T154" s="12"/>
      <c r="U154" s="154"/>
    </row>
    <row r="155" spans="1:21" s="2" customFormat="1" ht="12.75" customHeight="1" x14ac:dyDescent="0.2">
      <c r="A155" s="12"/>
      <c r="B155" s="12"/>
      <c r="C155" s="12"/>
      <c r="D155" s="12"/>
      <c r="E155" s="12"/>
      <c r="F155" s="12"/>
      <c r="G155" s="12"/>
      <c r="H155" s="12"/>
      <c r="I155" s="12"/>
      <c r="J155" s="12"/>
      <c r="K155" s="12"/>
      <c r="L155" s="12"/>
      <c r="M155" s="12"/>
      <c r="N155" s="12"/>
      <c r="O155" s="12"/>
      <c r="P155" s="12"/>
      <c r="Q155" s="12"/>
      <c r="R155" s="12"/>
      <c r="S155" s="12"/>
      <c r="T155" s="12"/>
      <c r="U155" s="154"/>
    </row>
    <row r="156" spans="1:21" s="2" customFormat="1" ht="12.75" customHeight="1" x14ac:dyDescent="0.2">
      <c r="A156" s="12"/>
      <c r="B156" s="12"/>
      <c r="C156" s="12"/>
      <c r="D156" s="12"/>
      <c r="E156" s="12"/>
      <c r="F156" s="12"/>
      <c r="G156" s="12"/>
      <c r="H156" s="12"/>
      <c r="I156" s="12"/>
      <c r="J156" s="12"/>
      <c r="K156" s="12"/>
      <c r="L156" s="12"/>
      <c r="M156" s="12"/>
      <c r="N156" s="12"/>
      <c r="O156" s="12"/>
      <c r="P156" s="12"/>
      <c r="Q156" s="12"/>
      <c r="R156" s="12"/>
      <c r="S156" s="12"/>
      <c r="T156" s="12"/>
      <c r="U156" s="154"/>
    </row>
    <row r="157" spans="1:21" s="2" customFormat="1" ht="12.75" customHeight="1" x14ac:dyDescent="0.2">
      <c r="A157" s="12"/>
      <c r="B157" s="12"/>
      <c r="C157" s="12"/>
      <c r="D157" s="12"/>
      <c r="E157" s="12"/>
      <c r="F157" s="12"/>
      <c r="G157" s="12"/>
      <c r="H157" s="12"/>
      <c r="I157" s="12"/>
      <c r="J157" s="12"/>
      <c r="K157" s="12"/>
      <c r="L157" s="12"/>
      <c r="M157" s="12"/>
      <c r="N157" s="12"/>
      <c r="O157" s="12"/>
      <c r="P157" s="12"/>
      <c r="Q157" s="12"/>
      <c r="R157" s="12"/>
      <c r="S157" s="12"/>
      <c r="T157" s="12"/>
      <c r="U157" s="154"/>
    </row>
    <row r="158" spans="1:21" s="2" customFormat="1" ht="12.75" customHeight="1" x14ac:dyDescent="0.2">
      <c r="A158" s="12"/>
      <c r="B158" s="12"/>
      <c r="C158" s="12"/>
      <c r="D158" s="12"/>
      <c r="E158" s="12"/>
      <c r="F158" s="12"/>
      <c r="G158" s="12"/>
      <c r="H158" s="12"/>
      <c r="I158" s="12"/>
      <c r="J158" s="12"/>
      <c r="K158" s="12"/>
      <c r="L158" s="12"/>
      <c r="M158" s="12"/>
      <c r="N158" s="12"/>
      <c r="O158" s="12"/>
      <c r="P158" s="12"/>
      <c r="Q158" s="12"/>
      <c r="R158" s="12"/>
      <c r="S158" s="12"/>
      <c r="T158" s="12"/>
      <c r="U158" s="154"/>
    </row>
    <row r="159" spans="1:21" s="2" customFormat="1" ht="12.75" customHeight="1" x14ac:dyDescent="0.2">
      <c r="A159" s="12"/>
      <c r="B159" s="12"/>
      <c r="C159" s="12"/>
      <c r="D159" s="12"/>
      <c r="E159" s="12"/>
      <c r="F159" s="12"/>
      <c r="G159" s="12"/>
      <c r="H159" s="12"/>
      <c r="I159" s="12"/>
      <c r="J159" s="12"/>
      <c r="K159" s="12"/>
      <c r="L159" s="12"/>
      <c r="M159" s="12"/>
      <c r="N159" s="12"/>
      <c r="O159" s="12"/>
      <c r="P159" s="12"/>
      <c r="Q159" s="12"/>
      <c r="R159" s="12"/>
      <c r="S159" s="12"/>
      <c r="T159" s="12"/>
      <c r="U159" s="154"/>
    </row>
    <row r="160" spans="1:21" s="2" customFormat="1" ht="12.75" customHeight="1" x14ac:dyDescent="0.2">
      <c r="A160" s="12"/>
      <c r="B160" s="12"/>
      <c r="C160" s="12"/>
      <c r="D160" s="12"/>
      <c r="E160" s="12"/>
      <c r="F160" s="12"/>
      <c r="G160" s="12"/>
      <c r="H160" s="12"/>
      <c r="I160" s="12"/>
      <c r="J160" s="12"/>
      <c r="K160" s="12"/>
      <c r="L160" s="12"/>
      <c r="M160" s="12"/>
      <c r="N160" s="12"/>
      <c r="O160" s="12"/>
      <c r="P160" s="12"/>
      <c r="Q160" s="12"/>
      <c r="R160" s="12"/>
      <c r="S160" s="12"/>
      <c r="T160" s="12"/>
      <c r="U160" s="154"/>
    </row>
    <row r="161" spans="1:21" s="2" customFormat="1" ht="12.75" customHeight="1" x14ac:dyDescent="0.2">
      <c r="A161" s="12"/>
      <c r="B161" s="12"/>
      <c r="C161" s="12"/>
      <c r="D161" s="12"/>
      <c r="E161" s="12"/>
      <c r="F161" s="12"/>
      <c r="G161" s="12"/>
      <c r="H161" s="12"/>
      <c r="I161" s="12"/>
      <c r="J161" s="12"/>
      <c r="K161" s="12"/>
      <c r="L161" s="12"/>
      <c r="M161" s="12"/>
      <c r="N161" s="12"/>
      <c r="O161" s="12"/>
      <c r="P161" s="12"/>
      <c r="Q161" s="12"/>
      <c r="R161" s="12"/>
      <c r="S161" s="12"/>
      <c r="T161" s="12"/>
      <c r="U161" s="154"/>
    </row>
    <row r="162" spans="1:21" s="2" customFormat="1" ht="12.75" customHeight="1" x14ac:dyDescent="0.2">
      <c r="A162" s="12"/>
      <c r="B162" s="12"/>
      <c r="C162" s="12"/>
      <c r="D162" s="12"/>
      <c r="E162" s="12"/>
      <c r="F162" s="12"/>
      <c r="G162" s="12"/>
      <c r="H162" s="12"/>
      <c r="I162" s="12"/>
      <c r="J162" s="12"/>
      <c r="K162" s="12"/>
      <c r="L162" s="12"/>
      <c r="M162" s="12"/>
      <c r="N162" s="12"/>
      <c r="O162" s="12"/>
      <c r="P162" s="12"/>
      <c r="Q162" s="12"/>
      <c r="R162" s="12"/>
      <c r="S162" s="12"/>
      <c r="T162" s="12"/>
      <c r="U162" s="154"/>
    </row>
    <row r="163" spans="1:21" s="2" customFormat="1" ht="12.75" customHeight="1" x14ac:dyDescent="0.2">
      <c r="A163" s="12"/>
      <c r="B163" s="12"/>
      <c r="C163" s="12"/>
      <c r="D163" s="12"/>
      <c r="E163" s="12"/>
      <c r="F163" s="12"/>
      <c r="G163" s="12"/>
      <c r="H163" s="12"/>
      <c r="I163" s="12"/>
      <c r="J163" s="12"/>
      <c r="K163" s="12"/>
      <c r="L163" s="12"/>
      <c r="M163" s="12"/>
      <c r="N163" s="12"/>
      <c r="O163" s="12"/>
      <c r="P163" s="12"/>
      <c r="Q163" s="12"/>
      <c r="R163" s="12"/>
      <c r="S163" s="12"/>
      <c r="T163" s="12"/>
      <c r="U163" s="154"/>
    </row>
    <row r="164" spans="1:21" s="2" customFormat="1" ht="12.75" customHeight="1" x14ac:dyDescent="0.2">
      <c r="A164" s="12"/>
      <c r="B164" s="12"/>
      <c r="C164" s="12"/>
      <c r="D164" s="12"/>
      <c r="E164" s="12"/>
      <c r="F164" s="12"/>
      <c r="G164" s="12"/>
      <c r="H164" s="12"/>
      <c r="I164" s="12"/>
      <c r="J164" s="12"/>
      <c r="K164" s="12"/>
      <c r="L164" s="12"/>
      <c r="M164" s="12"/>
      <c r="N164" s="12"/>
      <c r="O164" s="12"/>
      <c r="P164" s="12"/>
      <c r="Q164" s="12"/>
      <c r="R164" s="12"/>
      <c r="S164" s="12"/>
      <c r="T164" s="12"/>
      <c r="U164" s="154"/>
    </row>
    <row r="165" spans="1:21" s="2" customFormat="1" ht="12.75" customHeight="1" x14ac:dyDescent="0.2">
      <c r="A165" s="12"/>
      <c r="B165" s="12"/>
      <c r="C165" s="12"/>
      <c r="D165" s="12"/>
      <c r="E165" s="12"/>
      <c r="F165" s="12"/>
      <c r="G165" s="12"/>
      <c r="H165" s="12"/>
      <c r="I165" s="12"/>
      <c r="J165" s="12"/>
      <c r="K165" s="12"/>
      <c r="L165" s="12"/>
      <c r="M165" s="12"/>
      <c r="N165" s="12"/>
      <c r="O165" s="12"/>
      <c r="P165" s="12"/>
      <c r="Q165" s="12"/>
      <c r="R165" s="12"/>
      <c r="S165" s="12"/>
      <c r="T165" s="12"/>
      <c r="U165" s="154"/>
    </row>
    <row r="166" spans="1:21" s="2" customFormat="1" ht="12.75" customHeight="1" x14ac:dyDescent="0.2">
      <c r="A166" s="12"/>
      <c r="B166" s="12"/>
      <c r="C166" s="12"/>
      <c r="D166" s="12"/>
      <c r="E166" s="12"/>
      <c r="F166" s="12"/>
      <c r="G166" s="12"/>
      <c r="H166" s="12"/>
      <c r="I166" s="12"/>
      <c r="J166" s="12"/>
      <c r="K166" s="12"/>
      <c r="L166" s="12"/>
      <c r="M166" s="12"/>
      <c r="N166" s="12"/>
      <c r="O166" s="12"/>
      <c r="P166" s="12"/>
      <c r="Q166" s="12"/>
      <c r="R166" s="12"/>
      <c r="S166" s="12"/>
      <c r="T166" s="12"/>
      <c r="U166" s="154"/>
    </row>
    <row r="167" spans="1:21" s="2" customFormat="1" ht="12.75" customHeight="1" x14ac:dyDescent="0.2">
      <c r="A167" s="12"/>
      <c r="B167" s="12"/>
      <c r="C167" s="12"/>
      <c r="D167" s="12"/>
      <c r="E167" s="12"/>
      <c r="F167" s="12"/>
      <c r="G167" s="12"/>
      <c r="H167" s="12"/>
      <c r="I167" s="12"/>
      <c r="J167" s="12"/>
      <c r="K167" s="12"/>
      <c r="L167" s="12"/>
      <c r="M167" s="12"/>
      <c r="N167" s="12"/>
      <c r="O167" s="12"/>
      <c r="P167" s="12"/>
      <c r="Q167" s="12"/>
      <c r="R167" s="12"/>
      <c r="S167" s="12"/>
      <c r="T167" s="12"/>
      <c r="U167" s="154"/>
    </row>
    <row r="168" spans="1:21" s="2" customFormat="1" ht="12.75" customHeight="1" x14ac:dyDescent="0.2">
      <c r="A168" s="12"/>
      <c r="B168" s="12"/>
      <c r="C168" s="12"/>
      <c r="D168" s="12"/>
      <c r="E168" s="12"/>
      <c r="F168" s="12"/>
      <c r="G168" s="12"/>
      <c r="H168" s="12"/>
      <c r="I168" s="12"/>
      <c r="J168" s="12"/>
      <c r="K168" s="12"/>
      <c r="L168" s="12"/>
      <c r="M168" s="12"/>
      <c r="N168" s="12"/>
      <c r="O168" s="12"/>
      <c r="P168" s="12"/>
      <c r="Q168" s="12"/>
      <c r="R168" s="12"/>
      <c r="S168" s="12"/>
      <c r="T168" s="12"/>
      <c r="U168" s="154"/>
    </row>
    <row r="169" spans="1:21" s="2" customFormat="1" ht="12.75" customHeight="1" x14ac:dyDescent="0.2">
      <c r="A169" s="12"/>
      <c r="B169" s="12"/>
      <c r="C169" s="12"/>
      <c r="D169" s="12"/>
      <c r="E169" s="12"/>
      <c r="F169" s="12"/>
      <c r="G169" s="12"/>
      <c r="H169" s="12"/>
      <c r="I169" s="12"/>
      <c r="J169" s="12"/>
      <c r="K169" s="12"/>
      <c r="L169" s="12"/>
      <c r="M169" s="12"/>
      <c r="N169" s="12"/>
      <c r="O169" s="12"/>
      <c r="P169" s="12"/>
      <c r="Q169" s="12"/>
      <c r="R169" s="12"/>
      <c r="S169" s="12"/>
      <c r="T169" s="12"/>
      <c r="U169" s="154"/>
    </row>
    <row r="170" spans="1:21" s="2" customFormat="1" ht="12.75" customHeight="1" x14ac:dyDescent="0.2">
      <c r="A170" s="12"/>
      <c r="B170" s="12"/>
      <c r="C170" s="12"/>
      <c r="D170" s="12"/>
      <c r="E170" s="12"/>
      <c r="F170" s="12"/>
      <c r="G170" s="12"/>
      <c r="H170" s="12"/>
      <c r="I170" s="12"/>
      <c r="J170" s="12"/>
      <c r="K170" s="12"/>
      <c r="L170" s="12"/>
      <c r="M170" s="12"/>
      <c r="N170" s="12"/>
      <c r="O170" s="12"/>
      <c r="P170" s="12"/>
      <c r="Q170" s="12"/>
      <c r="R170" s="12"/>
      <c r="S170" s="12"/>
      <c r="T170" s="12"/>
      <c r="U170" s="154"/>
    </row>
    <row r="171" spans="1:21" s="2" customFormat="1" ht="12.75" customHeight="1" x14ac:dyDescent="0.2">
      <c r="A171" s="12"/>
      <c r="B171" s="12"/>
      <c r="C171" s="12"/>
      <c r="D171" s="12"/>
      <c r="E171" s="12"/>
      <c r="F171" s="12"/>
      <c r="G171" s="12"/>
      <c r="H171" s="12"/>
      <c r="I171" s="12"/>
      <c r="J171" s="12"/>
      <c r="K171" s="12"/>
      <c r="L171" s="12"/>
      <c r="M171" s="12"/>
      <c r="N171" s="12"/>
      <c r="O171" s="12"/>
      <c r="P171" s="12"/>
      <c r="Q171" s="12"/>
      <c r="R171" s="12"/>
      <c r="S171" s="12"/>
      <c r="T171" s="12"/>
      <c r="U171" s="154"/>
    </row>
    <row r="172" spans="1:21" s="2" customFormat="1" ht="12.75" customHeight="1" x14ac:dyDescent="0.2">
      <c r="A172" s="12"/>
      <c r="B172" s="12"/>
      <c r="C172" s="12"/>
      <c r="D172" s="12"/>
      <c r="E172" s="12"/>
      <c r="F172" s="12"/>
      <c r="G172" s="12"/>
      <c r="H172" s="12"/>
      <c r="I172" s="12"/>
      <c r="J172" s="12"/>
      <c r="K172" s="12"/>
      <c r="L172" s="12"/>
      <c r="M172" s="12"/>
      <c r="N172" s="12"/>
      <c r="O172" s="12"/>
      <c r="P172" s="12"/>
      <c r="Q172" s="12"/>
      <c r="R172" s="12"/>
      <c r="S172" s="12"/>
      <c r="T172" s="12"/>
      <c r="U172" s="154"/>
    </row>
    <row r="173" spans="1:21" s="2" customFormat="1" ht="12.75" customHeight="1" x14ac:dyDescent="0.2">
      <c r="A173" s="12"/>
      <c r="B173" s="12"/>
      <c r="C173" s="12"/>
      <c r="D173" s="12"/>
      <c r="E173" s="12"/>
      <c r="F173" s="12"/>
      <c r="G173" s="12"/>
      <c r="H173" s="12"/>
      <c r="I173" s="12"/>
      <c r="J173" s="12"/>
      <c r="K173" s="12"/>
      <c r="L173" s="12"/>
      <c r="M173" s="12"/>
      <c r="N173" s="12"/>
      <c r="O173" s="12"/>
      <c r="P173" s="12"/>
      <c r="Q173" s="12"/>
      <c r="R173" s="12"/>
      <c r="S173" s="12"/>
      <c r="T173" s="12"/>
      <c r="U173" s="154"/>
    </row>
    <row r="174" spans="1:21" s="2" customFormat="1" ht="12.75" customHeight="1" x14ac:dyDescent="0.2">
      <c r="A174" s="12"/>
      <c r="B174" s="12"/>
      <c r="C174" s="12"/>
      <c r="D174" s="12"/>
      <c r="E174" s="12"/>
      <c r="F174" s="12"/>
      <c r="G174" s="12"/>
      <c r="H174" s="12"/>
      <c r="I174" s="12"/>
      <c r="J174" s="12"/>
      <c r="K174" s="12"/>
      <c r="L174" s="12"/>
      <c r="M174" s="12"/>
      <c r="N174" s="12"/>
      <c r="O174" s="12"/>
      <c r="P174" s="12"/>
      <c r="Q174" s="12"/>
      <c r="R174" s="12"/>
      <c r="S174" s="12"/>
      <c r="T174" s="12"/>
      <c r="U174" s="154"/>
    </row>
    <row r="175" spans="1:21" s="2" customFormat="1" ht="12.75" customHeight="1" x14ac:dyDescent="0.2">
      <c r="A175" s="12"/>
      <c r="B175" s="12"/>
      <c r="C175" s="12"/>
      <c r="D175" s="12"/>
      <c r="E175" s="12"/>
      <c r="F175" s="12"/>
      <c r="G175" s="12"/>
      <c r="H175" s="12"/>
      <c r="I175" s="12"/>
      <c r="J175" s="12"/>
      <c r="K175" s="12"/>
      <c r="L175" s="12"/>
      <c r="M175" s="12"/>
      <c r="N175" s="12"/>
      <c r="O175" s="12"/>
      <c r="P175" s="12"/>
      <c r="Q175" s="12"/>
      <c r="R175" s="12"/>
      <c r="S175" s="12"/>
      <c r="T175" s="12"/>
      <c r="U175" s="154"/>
    </row>
    <row r="176" spans="1:21" s="2" customFormat="1" ht="12.75" customHeight="1" x14ac:dyDescent="0.2">
      <c r="A176" s="12"/>
      <c r="B176" s="12"/>
      <c r="C176" s="12"/>
      <c r="D176" s="12"/>
      <c r="E176" s="12"/>
      <c r="F176" s="12"/>
      <c r="G176" s="12"/>
      <c r="H176" s="12"/>
      <c r="I176" s="12"/>
      <c r="J176" s="12"/>
      <c r="K176" s="12"/>
      <c r="L176" s="12"/>
      <c r="M176" s="12"/>
      <c r="N176" s="12"/>
      <c r="O176" s="12"/>
      <c r="P176" s="12"/>
      <c r="Q176" s="12"/>
      <c r="R176" s="12"/>
      <c r="S176" s="12"/>
      <c r="T176" s="12"/>
      <c r="U176" s="154"/>
    </row>
    <row r="177" spans="1:21" s="2" customFormat="1" ht="12.75" customHeight="1" x14ac:dyDescent="0.2">
      <c r="A177" s="12"/>
      <c r="B177" s="12"/>
      <c r="C177" s="12"/>
      <c r="D177" s="12"/>
      <c r="E177" s="12"/>
      <c r="F177" s="12"/>
      <c r="G177" s="12"/>
      <c r="H177" s="12"/>
      <c r="I177" s="12"/>
      <c r="J177" s="12"/>
      <c r="K177" s="12"/>
      <c r="L177" s="12"/>
      <c r="M177" s="12"/>
      <c r="N177" s="12"/>
      <c r="O177" s="12"/>
      <c r="P177" s="12"/>
      <c r="Q177" s="12"/>
      <c r="R177" s="12"/>
      <c r="S177" s="12"/>
      <c r="T177" s="12"/>
      <c r="U177" s="154"/>
    </row>
    <row r="178" spans="1:21" s="2" customFormat="1" ht="12.75" customHeight="1" x14ac:dyDescent="0.2">
      <c r="A178" s="12"/>
      <c r="B178" s="12"/>
      <c r="C178" s="12"/>
      <c r="D178" s="12"/>
      <c r="E178" s="12"/>
      <c r="F178" s="12"/>
      <c r="G178" s="12"/>
      <c r="H178" s="12"/>
      <c r="I178" s="12"/>
      <c r="J178" s="12"/>
      <c r="K178" s="12"/>
      <c r="L178" s="12"/>
      <c r="M178" s="12"/>
      <c r="N178" s="12"/>
      <c r="O178" s="12"/>
      <c r="P178" s="12"/>
      <c r="Q178" s="12"/>
      <c r="R178" s="12"/>
      <c r="S178" s="12"/>
      <c r="T178" s="12"/>
      <c r="U178" s="154"/>
    </row>
    <row r="179" spans="1:21" s="2" customFormat="1" ht="12.75" customHeight="1" x14ac:dyDescent="0.2">
      <c r="A179" s="12"/>
      <c r="B179" s="12"/>
      <c r="C179" s="12"/>
      <c r="D179" s="12"/>
      <c r="E179" s="12"/>
      <c r="F179" s="12"/>
      <c r="G179" s="12"/>
      <c r="H179" s="12"/>
      <c r="I179" s="12"/>
      <c r="J179" s="12"/>
      <c r="K179" s="12"/>
      <c r="L179" s="12"/>
      <c r="M179" s="12"/>
      <c r="N179" s="12"/>
      <c r="O179" s="12"/>
      <c r="P179" s="12"/>
      <c r="Q179" s="12"/>
      <c r="R179" s="12"/>
      <c r="S179" s="12"/>
      <c r="T179" s="12"/>
      <c r="U179" s="154"/>
    </row>
    <row r="180" spans="1:21" s="2" customFormat="1" ht="12.75" customHeight="1" x14ac:dyDescent="0.2">
      <c r="A180" s="12"/>
      <c r="B180" s="12"/>
      <c r="C180" s="12"/>
      <c r="D180" s="12"/>
      <c r="E180" s="12"/>
      <c r="F180" s="12"/>
      <c r="G180" s="12"/>
      <c r="H180" s="12"/>
      <c r="I180" s="12"/>
      <c r="J180" s="12"/>
      <c r="K180" s="12"/>
      <c r="L180" s="12"/>
      <c r="M180" s="12"/>
      <c r="N180" s="12"/>
      <c r="O180" s="12"/>
      <c r="P180" s="12"/>
      <c r="Q180" s="12"/>
      <c r="R180" s="12"/>
      <c r="S180" s="12"/>
      <c r="T180" s="12"/>
      <c r="U180" s="154"/>
    </row>
  </sheetData>
  <mergeCells count="1">
    <mergeCell ref="T1:Z1"/>
  </mergeCells>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Overview and Interactive Map</vt:lpstr>
      <vt:lpstr>2. Collected Data</vt:lpstr>
      <vt:lpstr>3. Calculated Stats</vt:lpstr>
      <vt:lpstr>4. Average Values - Three Year</vt:lpstr>
      <vt:lpstr>5. Value Change from Last Year</vt:lpstr>
      <vt:lpstr>6. Reference - Winter Weather</vt:lpstr>
      <vt:lpstr>7. User-Generated Map</vt:lpstr>
      <vt:lpstr>'1. Overview and Interactive Map'!Print_Area</vt:lpstr>
      <vt:lpstr>'7. User-Generated Map'!Print_Area</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bghirt</cp:lastModifiedBy>
  <cp:lastPrinted>2017-12-07T21:51:17Z</cp:lastPrinted>
  <dcterms:created xsi:type="dcterms:W3CDTF">2012-02-16T16:35:22Z</dcterms:created>
  <dcterms:modified xsi:type="dcterms:W3CDTF">2018-02-02T21:27:11Z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